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43B27A2B-FF2B-4DF8-80F4-B1A440445D5B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4" i="1" l="1"/>
  <c r="G327" i="1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G37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202" i="2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F16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T210" i="5" l="1"/>
  <c r="T294" i="5"/>
  <c r="T37" i="5"/>
  <c r="T179" i="5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P208" i="3" s="1"/>
  <c r="C208" i="3" s="1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C151" i="2"/>
  <c r="C143" i="2"/>
  <c r="P143" i="3" s="1"/>
  <c r="C143" i="3" s="1"/>
  <c r="C127" i="2"/>
  <c r="G119" i="2"/>
  <c r="C103" i="2"/>
  <c r="G95" i="2"/>
  <c r="C71" i="2"/>
  <c r="C55" i="2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T218" i="5" s="1"/>
  <c r="E206" i="5"/>
  <c r="T206" i="5" s="1"/>
  <c r="E78" i="5"/>
  <c r="T78" i="5" s="1"/>
  <c r="E46" i="5"/>
  <c r="T46" i="5" s="1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B306" i="3"/>
  <c r="B250" i="3"/>
  <c r="I250" i="3"/>
  <c r="I162" i="3"/>
  <c r="K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K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T170" i="5" s="1"/>
  <c r="E115" i="5"/>
  <c r="T115" i="5" s="1"/>
  <c r="E54" i="5"/>
  <c r="T54" i="5" s="1"/>
  <c r="E7" i="5"/>
  <c r="T7" i="5" s="1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K69" i="3" s="1"/>
  <c r="I81" i="3"/>
  <c r="K81" i="3" s="1"/>
  <c r="I96" i="3"/>
  <c r="I112" i="3"/>
  <c r="K112" i="3" s="1"/>
  <c r="I125" i="3"/>
  <c r="K125" i="3" s="1"/>
  <c r="I137" i="3"/>
  <c r="I152" i="3"/>
  <c r="K152" i="3" s="1"/>
  <c r="I157" i="3"/>
  <c r="K157" i="3" s="1"/>
  <c r="I165" i="3"/>
  <c r="K165" i="3" s="1"/>
  <c r="I177" i="3"/>
  <c r="K177" i="3" s="1"/>
  <c r="I185" i="3"/>
  <c r="K185" i="3" s="1"/>
  <c r="I191" i="3"/>
  <c r="K191" i="3" s="1"/>
  <c r="I199" i="3"/>
  <c r="K199" i="3" s="1"/>
  <c r="I204" i="3"/>
  <c r="K204" i="3" s="1"/>
  <c r="I212" i="3"/>
  <c r="K212" i="3" s="1"/>
  <c r="I218" i="3"/>
  <c r="I226" i="3"/>
  <c r="K226" i="3" s="1"/>
  <c r="I233" i="3"/>
  <c r="I241" i="3"/>
  <c r="I247" i="3"/>
  <c r="K247" i="3" s="1"/>
  <c r="I253" i="3"/>
  <c r="K253" i="3" s="1"/>
  <c r="I261" i="3"/>
  <c r="I268" i="3"/>
  <c r="I276" i="3"/>
  <c r="I282" i="3"/>
  <c r="K282" i="3" s="1"/>
  <c r="I290" i="3"/>
  <c r="K290" i="3" s="1"/>
  <c r="I296" i="3"/>
  <c r="I304" i="3"/>
  <c r="K304" i="3" s="1"/>
  <c r="I309" i="3"/>
  <c r="K309" i="3" s="1"/>
  <c r="I316" i="3"/>
  <c r="I324" i="3"/>
  <c r="K324" i="3" s="1"/>
  <c r="I329" i="3"/>
  <c r="I16" i="3"/>
  <c r="K16" i="3" s="1"/>
  <c r="I29" i="3"/>
  <c r="I41" i="3"/>
  <c r="I57" i="3"/>
  <c r="K57" i="3" s="1"/>
  <c r="I72" i="3"/>
  <c r="K72" i="3" s="1"/>
  <c r="I85" i="3"/>
  <c r="I101" i="3"/>
  <c r="K101" i="3" s="1"/>
  <c r="I113" i="3"/>
  <c r="I128" i="3"/>
  <c r="K128" i="3" s="1"/>
  <c r="I144" i="3"/>
  <c r="I153" i="3"/>
  <c r="K153" i="3" s="1"/>
  <c r="I159" i="3"/>
  <c r="K159" i="3" s="1"/>
  <c r="I167" i="3"/>
  <c r="I172" i="3"/>
  <c r="I180" i="3"/>
  <c r="K180" i="3" s="1"/>
  <c r="I186" i="3"/>
  <c r="I193" i="3"/>
  <c r="K193" i="3" s="1"/>
  <c r="I200" i="3"/>
  <c r="I207" i="3"/>
  <c r="K207" i="3" s="1"/>
  <c r="I213" i="3"/>
  <c r="K213" i="3" s="1"/>
  <c r="I221" i="3"/>
  <c r="K221" i="3" s="1"/>
  <c r="I228" i="3"/>
  <c r="I236" i="3"/>
  <c r="K236" i="3" s="1"/>
  <c r="I242" i="3"/>
  <c r="K242" i="3" s="1"/>
  <c r="I248" i="3"/>
  <c r="K248" i="3" s="1"/>
  <c r="I256" i="3"/>
  <c r="K256" i="3" s="1"/>
  <c r="I263" i="3"/>
  <c r="K263" i="3" s="1"/>
  <c r="I271" i="3"/>
  <c r="I277" i="3"/>
  <c r="I285" i="3"/>
  <c r="I292" i="3"/>
  <c r="K292" i="3" s="1"/>
  <c r="I297" i="3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K308" i="3" s="1"/>
  <c r="I295" i="3"/>
  <c r="I281" i="3"/>
  <c r="I266" i="3"/>
  <c r="K266" i="3" s="1"/>
  <c r="I252" i="3"/>
  <c r="K252" i="3" s="1"/>
  <c r="I239" i="3"/>
  <c r="K239" i="3" s="1"/>
  <c r="I224" i="3"/>
  <c r="K224" i="3" s="1"/>
  <c r="I209" i="3"/>
  <c r="I197" i="3"/>
  <c r="K197" i="3" s="1"/>
  <c r="I184" i="3"/>
  <c r="I170" i="3"/>
  <c r="I156" i="3"/>
  <c r="I136" i="3"/>
  <c r="K136" i="3" s="1"/>
  <c r="I105" i="3"/>
  <c r="K105" i="3" s="1"/>
  <c r="I80" i="3"/>
  <c r="K80" i="3" s="1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K12" i="3" s="1"/>
  <c r="I20" i="3"/>
  <c r="K20" i="3" s="1"/>
  <c r="I28" i="3"/>
  <c r="I36" i="3"/>
  <c r="K36" i="3" s="1"/>
  <c r="I44" i="3"/>
  <c r="K44" i="3" s="1"/>
  <c r="I52" i="3"/>
  <c r="K52" i="3" s="1"/>
  <c r="I60" i="3"/>
  <c r="K60" i="3" s="1"/>
  <c r="I68" i="3"/>
  <c r="K68" i="3" s="1"/>
  <c r="I76" i="3"/>
  <c r="K76" i="3" s="1"/>
  <c r="I84" i="3"/>
  <c r="K84" i="3" s="1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I148" i="3"/>
  <c r="H275" i="1"/>
  <c r="I327" i="3"/>
  <c r="K327" i="3" s="1"/>
  <c r="I322" i="3"/>
  <c r="I317" i="3"/>
  <c r="K317" i="3" s="1"/>
  <c r="I312" i="3"/>
  <c r="I303" i="3"/>
  <c r="K303" i="3" s="1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K269" i="3" s="1"/>
  <c r="I264" i="3"/>
  <c r="I260" i="3"/>
  <c r="K260" i="3" s="1"/>
  <c r="I255" i="3"/>
  <c r="I249" i="3"/>
  <c r="K249" i="3" s="1"/>
  <c r="I244" i="3"/>
  <c r="I240" i="3"/>
  <c r="K240" i="3" s="1"/>
  <c r="I234" i="3"/>
  <c r="K234" i="3" s="1"/>
  <c r="I229" i="3"/>
  <c r="K229" i="3" s="1"/>
  <c r="I225" i="3"/>
  <c r="K225" i="3" s="1"/>
  <c r="I220" i="3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I178" i="3"/>
  <c r="K178" i="3" s="1"/>
  <c r="I173" i="3"/>
  <c r="K173" i="3" s="1"/>
  <c r="I169" i="3"/>
  <c r="K169" i="3" s="1"/>
  <c r="I164" i="3"/>
  <c r="K164" i="3" s="1"/>
  <c r="I160" i="3"/>
  <c r="K160" i="3" s="1"/>
  <c r="I151" i="3"/>
  <c r="K151" i="3" s="1"/>
  <c r="I141" i="3"/>
  <c r="K141" i="3" s="1"/>
  <c r="I129" i="3"/>
  <c r="I120" i="3"/>
  <c r="K120" i="3" s="1"/>
  <c r="I109" i="3"/>
  <c r="K109" i="3" s="1"/>
  <c r="I97" i="3"/>
  <c r="K97" i="3" s="1"/>
  <c r="I88" i="3"/>
  <c r="I77" i="3"/>
  <c r="K77" i="3" s="1"/>
  <c r="I65" i="3"/>
  <c r="K65" i="3" s="1"/>
  <c r="I56" i="3"/>
  <c r="K56" i="3" s="1"/>
  <c r="I45" i="3"/>
  <c r="K45" i="3" s="1"/>
  <c r="I33" i="3"/>
  <c r="I24" i="3"/>
  <c r="K24" i="3" s="1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I135" i="3"/>
  <c r="K135" i="3" s="1"/>
  <c r="I130" i="3"/>
  <c r="I127" i="3"/>
  <c r="K127" i="3" s="1"/>
  <c r="I122" i="3"/>
  <c r="K122" i="3" s="1"/>
  <c r="I119" i="3"/>
  <c r="K119" i="3" s="1"/>
  <c r="I114" i="3"/>
  <c r="I111" i="3"/>
  <c r="K111" i="3" s="1"/>
  <c r="I106" i="3"/>
  <c r="K106" i="3" s="1"/>
  <c r="I103" i="3"/>
  <c r="I98" i="3"/>
  <c r="K98" i="3" s="1"/>
  <c r="I95" i="3"/>
  <c r="I90" i="3"/>
  <c r="K90" i="3" s="1"/>
  <c r="I87" i="3"/>
  <c r="K87" i="3" s="1"/>
  <c r="I82" i="3"/>
  <c r="K82" i="3" s="1"/>
  <c r="I79" i="3"/>
  <c r="K79" i="3" s="1"/>
  <c r="I74" i="3"/>
  <c r="I71" i="3"/>
  <c r="I66" i="3"/>
  <c r="K66" i="3" s="1"/>
  <c r="I63" i="3"/>
  <c r="I58" i="3"/>
  <c r="K58" i="3" s="1"/>
  <c r="I55" i="3"/>
  <c r="K55" i="3" s="1"/>
  <c r="I50" i="3"/>
  <c r="K50" i="3" s="1"/>
  <c r="I47" i="3"/>
  <c r="I42" i="3"/>
  <c r="K42" i="3" s="1"/>
  <c r="I39" i="3"/>
  <c r="K39" i="3" s="1"/>
  <c r="I34" i="3"/>
  <c r="K34" i="3" s="1"/>
  <c r="I31" i="3"/>
  <c r="I26" i="3"/>
  <c r="K26" i="3" s="1"/>
  <c r="I23" i="3"/>
  <c r="I18" i="3"/>
  <c r="I15" i="3"/>
  <c r="I10" i="3"/>
  <c r="K10" i="3" s="1"/>
  <c r="I7" i="3"/>
  <c r="I6" i="3"/>
  <c r="K6" i="3" s="1"/>
  <c r="I326" i="3"/>
  <c r="K326" i="3" s="1"/>
  <c r="I323" i="3"/>
  <c r="I318" i="3"/>
  <c r="K318" i="3" s="1"/>
  <c r="I315" i="3"/>
  <c r="K315" i="3" s="1"/>
  <c r="I310" i="3"/>
  <c r="K310" i="3" s="1"/>
  <c r="I307" i="3"/>
  <c r="K307" i="3" s="1"/>
  <c r="I302" i="3"/>
  <c r="I299" i="3"/>
  <c r="K299" i="3" s="1"/>
  <c r="I294" i="3"/>
  <c r="K294" i="3" s="1"/>
  <c r="I291" i="3"/>
  <c r="K291" i="3" s="1"/>
  <c r="I286" i="3"/>
  <c r="I283" i="3"/>
  <c r="K283" i="3" s="1"/>
  <c r="I278" i="3"/>
  <c r="K278" i="3" s="1"/>
  <c r="I275" i="3"/>
  <c r="K275" i="3" s="1"/>
  <c r="I270" i="3"/>
  <c r="I267" i="3"/>
  <c r="I262" i="3"/>
  <c r="K262" i="3" s="1"/>
  <c r="I259" i="3"/>
  <c r="K259" i="3" s="1"/>
  <c r="I254" i="3"/>
  <c r="I251" i="3"/>
  <c r="K251" i="3" s="1"/>
  <c r="I246" i="3"/>
  <c r="K246" i="3" s="1"/>
  <c r="I243" i="3"/>
  <c r="K243" i="3" s="1"/>
  <c r="I238" i="3"/>
  <c r="I235" i="3"/>
  <c r="I230" i="3"/>
  <c r="K230" i="3" s="1"/>
  <c r="I227" i="3"/>
  <c r="K227" i="3" s="1"/>
  <c r="I222" i="3"/>
  <c r="I219" i="3"/>
  <c r="K219" i="3" s="1"/>
  <c r="I214" i="3"/>
  <c r="I211" i="3"/>
  <c r="K211" i="3" s="1"/>
  <c r="I206" i="3"/>
  <c r="K206" i="3" s="1"/>
  <c r="I203" i="3"/>
  <c r="I198" i="3"/>
  <c r="K198" i="3" s="1"/>
  <c r="I195" i="3"/>
  <c r="I190" i="3"/>
  <c r="I187" i="3"/>
  <c r="I182" i="3"/>
  <c r="I179" i="3"/>
  <c r="K179" i="3" s="1"/>
  <c r="I174" i="3"/>
  <c r="K174" i="3" s="1"/>
  <c r="I171" i="3"/>
  <c r="K171" i="3" s="1"/>
  <c r="I166" i="3"/>
  <c r="K166" i="3" s="1"/>
  <c r="I163" i="3"/>
  <c r="K163" i="3" s="1"/>
  <c r="I158" i="3"/>
  <c r="K158" i="3" s="1"/>
  <c r="I155" i="3"/>
  <c r="K155" i="3" s="1"/>
  <c r="I150" i="3"/>
  <c r="K150" i="3" s="1"/>
  <c r="I147" i="3"/>
  <c r="K147" i="3" s="1"/>
  <c r="I142" i="3"/>
  <c r="K142" i="3" s="1"/>
  <c r="I139" i="3"/>
  <c r="I134" i="3"/>
  <c r="K134" i="3" s="1"/>
  <c r="I131" i="3"/>
  <c r="I126" i="3"/>
  <c r="K126" i="3" s="1"/>
  <c r="I123" i="3"/>
  <c r="I118" i="3"/>
  <c r="I115" i="3"/>
  <c r="K115" i="3" s="1"/>
  <c r="I110" i="3"/>
  <c r="K110" i="3" s="1"/>
  <c r="I107" i="3"/>
  <c r="I102" i="3"/>
  <c r="K102" i="3" s="1"/>
  <c r="I99" i="3"/>
  <c r="K99" i="3" s="1"/>
  <c r="I94" i="3"/>
  <c r="I91" i="3"/>
  <c r="I86" i="3"/>
  <c r="K86" i="3" s="1"/>
  <c r="I83" i="3"/>
  <c r="I78" i="3"/>
  <c r="K78" i="3" s="1"/>
  <c r="I75" i="3"/>
  <c r="I70" i="3"/>
  <c r="K70" i="3" s="1"/>
  <c r="I67" i="3"/>
  <c r="K67" i="3" s="1"/>
  <c r="I62" i="3"/>
  <c r="K62" i="3" s="1"/>
  <c r="I59" i="3"/>
  <c r="I54" i="3"/>
  <c r="I51" i="3"/>
  <c r="I46" i="3"/>
  <c r="K46" i="3" s="1"/>
  <c r="I43" i="3"/>
  <c r="K43" i="3" s="1"/>
  <c r="I38" i="3"/>
  <c r="K38" i="3" s="1"/>
  <c r="I35" i="3"/>
  <c r="I30" i="3"/>
  <c r="K30" i="3" s="1"/>
  <c r="I27" i="3"/>
  <c r="I22" i="3"/>
  <c r="K22" i="3" s="1"/>
  <c r="I19" i="3"/>
  <c r="I14" i="3"/>
  <c r="K14" i="3" s="1"/>
  <c r="H34" i="1"/>
  <c r="H293" i="1"/>
  <c r="H296" i="1"/>
  <c r="H41" i="1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K235" i="3" l="1"/>
  <c r="K302" i="3"/>
  <c r="K209" i="3"/>
  <c r="K296" i="3"/>
  <c r="K241" i="3"/>
  <c r="K96" i="3"/>
  <c r="K231" i="3"/>
  <c r="K75" i="3"/>
  <c r="K83" i="3"/>
  <c r="K244" i="3"/>
  <c r="K217" i="3"/>
  <c r="K107" i="3"/>
  <c r="K130" i="3"/>
  <c r="K182" i="3"/>
  <c r="K15" i="3"/>
  <c r="K13" i="3"/>
  <c r="K28" i="3"/>
  <c r="K168" i="3"/>
  <c r="K73" i="3"/>
  <c r="K265" i="3"/>
  <c r="K328" i="3"/>
  <c r="K325" i="3"/>
  <c r="K133" i="3"/>
  <c r="K238" i="3"/>
  <c r="K71" i="3"/>
  <c r="K322" i="3"/>
  <c r="K54" i="3"/>
  <c r="K118" i="3"/>
  <c r="K214" i="3"/>
  <c r="K47" i="3"/>
  <c r="K27" i="3"/>
  <c r="K59" i="3"/>
  <c r="K91" i="3"/>
  <c r="K187" i="3"/>
  <c r="K18" i="3"/>
  <c r="K255" i="3"/>
  <c r="K276" i="3"/>
  <c r="K194" i="3"/>
  <c r="K250" i="3"/>
  <c r="K270" i="3"/>
  <c r="K254" i="3"/>
  <c r="K203" i="3"/>
  <c r="K190" i="3"/>
  <c r="K131" i="3"/>
  <c r="K183" i="3"/>
  <c r="K264" i="3"/>
  <c r="K170" i="3"/>
  <c r="K281" i="3"/>
  <c r="K285" i="3"/>
  <c r="K85" i="3"/>
  <c r="K316" i="3"/>
  <c r="K137" i="3"/>
  <c r="K139" i="3"/>
  <c r="H57" i="1"/>
  <c r="H26" i="1"/>
  <c r="K123" i="3"/>
  <c r="K148" i="3"/>
  <c r="K297" i="3"/>
  <c r="K186" i="3"/>
  <c r="K113" i="3"/>
  <c r="K329" i="3"/>
  <c r="K218" i="3"/>
  <c r="K53" i="3"/>
  <c r="K188" i="3"/>
  <c r="K117" i="3"/>
  <c r="K273" i="3"/>
  <c r="K48" i="3"/>
  <c r="K232" i="3"/>
  <c r="H129" i="1"/>
  <c r="H51" i="1"/>
  <c r="H202" i="1"/>
  <c r="H132" i="1"/>
  <c r="K94" i="3"/>
  <c r="K222" i="3"/>
  <c r="K286" i="3"/>
  <c r="K23" i="3"/>
  <c r="K33" i="3"/>
  <c r="K220" i="3"/>
  <c r="K140" i="3"/>
  <c r="K156" i="3"/>
  <c r="K268" i="3"/>
  <c r="K40" i="3"/>
  <c r="K189" i="3"/>
  <c r="K237" i="3"/>
  <c r="K208" i="3"/>
  <c r="K145" i="3"/>
  <c r="K89" i="3"/>
  <c r="K280" i="3"/>
  <c r="K114" i="3"/>
  <c r="H137" i="1"/>
  <c r="H59" i="1"/>
  <c r="H198" i="1"/>
  <c r="H128" i="1"/>
  <c r="K195" i="3"/>
  <c r="K323" i="3"/>
  <c r="K129" i="3"/>
  <c r="K132" i="3"/>
  <c r="K11" i="3"/>
  <c r="K228" i="3"/>
  <c r="K172" i="3"/>
  <c r="K261" i="3"/>
  <c r="K25" i="3"/>
  <c r="K272" i="3"/>
  <c r="K149" i="3"/>
  <c r="K258" i="3"/>
  <c r="K175" i="3"/>
  <c r="K216" i="3"/>
  <c r="H300" i="1"/>
  <c r="H297" i="1"/>
  <c r="K35" i="3"/>
  <c r="H199" i="1"/>
  <c r="H168" i="1"/>
  <c r="H146" i="1"/>
  <c r="H68" i="1"/>
  <c r="K31" i="3"/>
  <c r="K63" i="3"/>
  <c r="K95" i="3"/>
  <c r="K312" i="3"/>
  <c r="K184" i="3"/>
  <c r="K295" i="3"/>
  <c r="K277" i="3"/>
  <c r="K167" i="3"/>
  <c r="K9" i="3"/>
  <c r="K306" i="3"/>
  <c r="K288" i="3"/>
  <c r="K161" i="3"/>
  <c r="K154" i="3"/>
  <c r="K301" i="3"/>
  <c r="K121" i="3"/>
  <c r="H204" i="1"/>
  <c r="H173" i="1"/>
  <c r="H138" i="1"/>
  <c r="H56" i="1"/>
  <c r="K267" i="3"/>
  <c r="K21" i="3"/>
  <c r="K271" i="3"/>
  <c r="K32" i="3"/>
  <c r="K181" i="3"/>
  <c r="K202" i="3"/>
  <c r="K223" i="3"/>
  <c r="K8" i="3"/>
  <c r="K7" i="3"/>
  <c r="K103" i="3"/>
  <c r="K49" i="3"/>
  <c r="K41" i="3"/>
  <c r="K64" i="3"/>
  <c r="K17" i="3"/>
  <c r="K245" i="3"/>
  <c r="K313" i="3"/>
  <c r="K300" i="3"/>
  <c r="K176" i="3"/>
  <c r="K61" i="3"/>
  <c r="H244" i="1"/>
  <c r="H233" i="1"/>
  <c r="H90" i="1"/>
  <c r="H252" i="1"/>
  <c r="H245" i="1"/>
  <c r="H82" i="1"/>
  <c r="K19" i="3"/>
  <c r="K51" i="3"/>
  <c r="K74" i="3"/>
  <c r="K138" i="3"/>
  <c r="K88" i="3"/>
  <c r="K200" i="3"/>
  <c r="K144" i="3"/>
  <c r="K29" i="3"/>
  <c r="K233" i="3"/>
  <c r="K104" i="3"/>
  <c r="K37" i="3"/>
  <c r="K257" i="3"/>
  <c r="K320" i="3"/>
  <c r="K287" i="3"/>
  <c r="K314" i="3"/>
  <c r="E331" i="1"/>
  <c r="B26" i="10" s="1"/>
  <c r="G6" i="3"/>
  <c r="H6" i="3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<sst xmlns="http://schemas.openxmlformats.org/spreadsheetml/2006/main" count="4484" uniqueCount="1168">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</sst>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activeCell="H331" sqref="D331:H33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3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28017</v>
      </c>
      <c r="H22" s="22">
        <f>INDEX(Data[],MATCH($A22,Data[Dist],0),MATCH(H$4,Data[#Headers],0))</f>
        <v>5727779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637</v>
      </c>
      <c r="H24" s="22">
        <f>INDEX(Data[],MATCH($A24,Data[Dist],0),MATCH(H$4,Data[#Headers],0))</f>
        <v>1181540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1049691</v>
      </c>
      <c r="H45" s="22">
        <f>INDEX(Data[],MATCH($A45,Data[Dist],0),MATCH(H$4,Data[#Headers],0))</f>
        <v>30203716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67238</v>
      </c>
      <c r="H46" s="22">
        <f>INDEX(Data[],MATCH($A46,Data[Dist],0),MATCH(H$4,Data[#Headers],0))</f>
        <v>1747595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129795</v>
      </c>
      <c r="H116" s="22">
        <f>INDEX(Data[],MATCH($A116,Data[Dist],0),MATCH(H$4,Data[#Headers],0))</f>
        <v>27856816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47118</v>
      </c>
      <c r="H117" s="22">
        <f>INDEX(Data[],MATCH($A117,Data[Dist],0),MATCH(H$4,Data[#Headers],0))</f>
        <v>15058132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92991</v>
      </c>
      <c r="H158" s="22">
        <f>INDEX(Data[],MATCH($A158,Data[Dist],0),MATCH(H$4,Data[#Headers],0))</f>
        <v>15880361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174685</v>
      </c>
      <c r="H163" s="22">
        <f>INDEX(Data[],MATCH($A163,Data[Dist],0),MATCH(H$4,Data[#Headers],0))</f>
        <v>2772235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608078</v>
      </c>
      <c r="H166" s="22">
        <f>INDEX(Data[],MATCH($A166,Data[Dist],0),MATCH(H$4,Data[#Headers],0))</f>
        <v>2506376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43880</v>
      </c>
      <c r="H198" s="22">
        <f>INDEX(Data[],MATCH($A198,Data[Dist],0),MATCH(H$4,Data[#Headers],0))</f>
        <v>1543782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29199</v>
      </c>
      <c r="H210" s="22">
        <f>INDEX(Data[],MATCH($A210,Data[Dist],0),MATCH(H$4,Data[#Headers],0))</f>
        <v>4273574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138278</v>
      </c>
      <c r="H241" s="22">
        <f>INDEX(Data[],MATCH($A241,Data[Dist],0),MATCH(H$4,Data[#Headers],0))</f>
        <v>2448723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316708</v>
      </c>
      <c r="H244" s="22">
        <f>INDEX(Data[],MATCH($A244,Data[Dist],0),MATCH(H$4,Data[#Headers],0))</f>
        <v>7214960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3765</v>
      </c>
      <c r="H256" s="22">
        <f>INDEX(Data[],MATCH($A256,Data[Dist],0),MATCH(H$4,Data[#Headers],0))</f>
        <v>1491936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840985</v>
      </c>
      <c r="H272" s="22">
        <f>INDEX(Data[],MATCH($A272,Data[Dist],0),MATCH(H$4,Data[#Headers],0))</f>
        <v>10826977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26814</v>
      </c>
      <c r="H279" s="22">
        <f>INDEX(Data[],MATCH($A279,Data[Dist],0),MATCH(H$4,Data[#Headers],0))</f>
        <v>4040925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113706</v>
      </c>
      <c r="H309" s="22">
        <f>INDEX(Data[],MATCH($A309,Data[Dist],0),MATCH(H$4,Data[#Headers],0))</f>
        <v>1601076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78614</v>
      </c>
      <c r="H311" s="22">
        <f>INDEX(Data[],MATCH($A311,Data[Dist],0),MATCH(H$4,Data[#Headers],0))</f>
        <v>2717050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19055</v>
      </c>
      <c r="H320" s="22">
        <f>INDEX(Data[],MATCH($A320,Data[Dist],0),MATCH(H$4,Data[#Headers],0))</f>
        <v>3989577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3809254</v>
      </c>
      <c r="H331" s="24">
        <f t="shared" si="0"/>
        <v>3459020661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4610883</v>
      </c>
      <c r="I22" s="22">
        <f>INDEX(Data[],MATCH($A22,Data[Dist],0),MATCH(I$4,Data[#Headers],0))</f>
        <v>5727779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788177</v>
      </c>
      <c r="I24" s="22">
        <f>INDEX(Data[],MATCH($A24,Data[Dist],0),MATCH(I$4,Data[#Headers],0))</f>
        <v>1181540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25090920</v>
      </c>
      <c r="I45" s="22">
        <f>INDEX(Data[],MATCH($A45,Data[Dist],0),MATCH(I$4,Data[#Headers],0))</f>
        <v>30203716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1087384</v>
      </c>
      <c r="I46" s="22">
        <f>INDEX(Data[],MATCH($A46,Data[Dist],0),MATCH(I$4,Data[#Headers],0))</f>
        <v>1747595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22751870</v>
      </c>
      <c r="I116" s="22">
        <f>INDEX(Data[],MATCH($A116,Data[Dist],0),MATCH(I$4,Data[#Headers],0))</f>
        <v>27856816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12428945</v>
      </c>
      <c r="I117" s="22">
        <f>INDEX(Data[],MATCH($A117,Data[Dist],0),MATCH(I$4,Data[#Headers],0))</f>
        <v>15058132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13360024</v>
      </c>
      <c r="I158" s="22">
        <f>INDEX(Data[],MATCH($A158,Data[Dist],0),MATCH(I$4,Data[#Headers],0))</f>
        <v>15880361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2255240</v>
      </c>
      <c r="I163" s="22">
        <f>INDEX(Data[],MATCH($A163,Data[Dist],0),MATCH(I$4,Data[#Headers],0))</f>
        <v>2772235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1739006</v>
      </c>
      <c r="I166" s="22">
        <f>INDEX(Data[],MATCH($A166,Data[Dist],0),MATCH(I$4,Data[#Headers],0))</f>
        <v>2506376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1231340</v>
      </c>
      <c r="I198" s="22">
        <f>INDEX(Data[],MATCH($A198,Data[Dist],0),MATCH(I$4,Data[#Headers],0))</f>
        <v>1543782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3541240</v>
      </c>
      <c r="I210" s="22">
        <f>INDEX(Data[],MATCH($A210,Data[Dist],0),MATCH(I$4,Data[#Headers],0))</f>
        <v>4273574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1439389</v>
      </c>
      <c r="I241" s="22">
        <f>INDEX(Data[],MATCH($A241,Data[Dist],0),MATCH(I$4,Data[#Headers],0))</f>
        <v>2448723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5701944</v>
      </c>
      <c r="I244" s="22">
        <f>INDEX(Data[],MATCH($A244,Data[Dist],0),MATCH(I$4,Data[#Headers],0))</f>
        <v>7214960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1111152</v>
      </c>
      <c r="I256" s="22">
        <f>INDEX(Data[],MATCH($A256,Data[Dist],0),MATCH(I$4,Data[#Headers],0))</f>
        <v>1491936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8827443</v>
      </c>
      <c r="I272" s="22">
        <f>INDEX(Data[],MATCH($A272,Data[Dist],0),MATCH(I$4,Data[#Headers],0))</f>
        <v>10826977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3194746</v>
      </c>
      <c r="I279" s="22">
        <f>INDEX(Data[],MATCH($A279,Data[Dist],0),MATCH(I$4,Data[#Headers],0))</f>
        <v>4040925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1129768</v>
      </c>
      <c r="I309" s="22">
        <f>INDEX(Data[],MATCH($A309,Data[Dist],0),MATCH(I$4,Data[#Headers],0))</f>
        <v>1601076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2034798</v>
      </c>
      <c r="I311" s="22">
        <f>INDEX(Data[],MATCH($A311,Data[Dist],0),MATCH(I$4,Data[#Headers],0))</f>
        <v>2717050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3152757</v>
      </c>
      <c r="I320" s="22">
        <f>INDEX(Data[],MATCH($A320,Data[Dist],0),MATCH(I$4,Data[#Headers],0))</f>
        <v>3989577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2796749175</v>
      </c>
      <c r="I331" s="24">
        <f t="shared" si="0"/>
        <v>3459020661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(May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May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May</v>
      </c>
      <c r="H6" s="43" t="str">
        <f>Notes!$B$3</f>
        <v>Pay 3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3490401</v>
      </c>
      <c r="H7" s="22">
        <f>INDEX(Data[],MATCH($A7,Data[Dist],0),MATCH(H$6,Data[#Headers],0))-G7</f>
        <v>386677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773354</v>
      </c>
      <c r="L7" s="22">
        <f>INDEX(Notes!$I$2:$N$11,MATCH(Notes!$B$2,Notes!$I$2:$I$11,0),6)*$E7</f>
        <v>1160031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1734774</v>
      </c>
      <c r="H8" s="22">
        <f>INDEX(Data[],MATCH($A8,Data[Dist],0),MATCH(H$6,Data[#Headers],0))-G8</f>
        <v>192240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384484</v>
      </c>
      <c r="L8" s="22">
        <f>INDEX(Notes!$I$2:$N$11,MATCH(Notes!$B$2,Notes!$I$2:$I$11,0),6)*$E8</f>
        <v>576726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192242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13983119</v>
      </c>
      <c r="H9" s="22">
        <f>INDEX(Data[],MATCH($A9,Data[Dist],0),MATCH(H$6,Data[#Headers],0))-G9</f>
        <v>1550126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3100252</v>
      </c>
      <c r="L9" s="22">
        <f>INDEX(Notes!$I$2:$N$11,MATCH(Notes!$B$2,Notes!$I$2:$I$11,0),6)*$E9</f>
        <v>4650375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1550125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3577183</v>
      </c>
      <c r="H10" s="22">
        <f>INDEX(Data[],MATCH($A10,Data[Dist],0),MATCH(H$6,Data[#Headers],0))-G10</f>
        <v>396537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793078</v>
      </c>
      <c r="L10" s="22">
        <f>INDEX(Notes!$I$2:$N$11,MATCH(Notes!$B$2,Notes!$I$2:$I$11,0),6)*$E10</f>
        <v>1189617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396539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917334</v>
      </c>
      <c r="H11" s="22">
        <f>INDEX(Data[],MATCH($A11,Data[Dist],0),MATCH(H$6,Data[#Headers],0))-G11</f>
        <v>101577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203154</v>
      </c>
      <c r="L11" s="22">
        <f>INDEX(Notes!$I$2:$N$11,MATCH(Notes!$B$2,Notes!$I$2:$I$11,0),6)*$E11</f>
        <v>304728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101576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7421020</v>
      </c>
      <c r="H12" s="22">
        <f>INDEX(Data[],MATCH($A12,Data[Dist],0),MATCH(H$6,Data[#Headers],0))-G12</f>
        <v>822723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1645448</v>
      </c>
      <c r="L12" s="22">
        <f>INDEX(Notes!$I$2:$N$11,MATCH(Notes!$B$2,Notes!$I$2:$I$11,0),6)*$E12</f>
        <v>2468172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822724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2979789</v>
      </c>
      <c r="H13" s="22">
        <f>INDEX(Data[],MATCH($A13,Data[Dist],0),MATCH(H$6,Data[#Headers],0))-G13</f>
        <v>330210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660418</v>
      </c>
      <c r="L13" s="22">
        <f>INDEX(Notes!$I$2:$N$11,MATCH(Notes!$B$2,Notes!$I$2:$I$11,0),6)*$E13</f>
        <v>990627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330209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1449739</v>
      </c>
      <c r="H14" s="22">
        <f>INDEX(Data[],MATCH($A14,Data[Dist],0),MATCH(H$6,Data[#Headers],0))-G14</f>
        <v>160626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321252</v>
      </c>
      <c r="L14" s="22">
        <f>INDEX(Notes!$I$2:$N$11,MATCH(Notes!$B$2,Notes!$I$2:$I$11,0),6)*$E14</f>
        <v>481875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160625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7958362</v>
      </c>
      <c r="H15" s="22">
        <f>INDEX(Data[],MATCH($A15,Data[Dist],0),MATCH(H$6,Data[#Headers],0))-G15</f>
        <v>881850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1763700</v>
      </c>
      <c r="L15" s="22">
        <f>INDEX(Notes!$I$2:$N$11,MATCH(Notes!$B$2,Notes!$I$2:$I$11,0),6)*$E15</f>
        <v>2645550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6595498</v>
      </c>
      <c r="H16" s="22">
        <f>INDEX(Data[],MATCH($A16,Data[Dist],0),MATCH(H$6,Data[#Headers],0))-G16</f>
        <v>731018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1462038</v>
      </c>
      <c r="L16" s="22">
        <f>INDEX(Notes!$I$2:$N$11,MATCH(Notes!$B$2,Notes!$I$2:$I$11,0),6)*$E16</f>
        <v>2193060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731020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3174832</v>
      </c>
      <c r="H17" s="22">
        <f>INDEX(Data[],MATCH($A17,Data[Dist],0),MATCH(H$6,Data[#Headers],0))-G17</f>
        <v>351864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703728</v>
      </c>
      <c r="L17" s="22">
        <f>INDEX(Notes!$I$2:$N$11,MATCH(Notes!$B$2,Notes!$I$2:$I$11,0),6)*$E17</f>
        <v>1055592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4584425</v>
      </c>
      <c r="H18" s="22">
        <f>INDEX(Data[],MATCH($A18,Data[Dist],0),MATCH(H$6,Data[#Headers],0))-G18</f>
        <v>507923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1015850</v>
      </c>
      <c r="L18" s="22">
        <f>INDEX(Notes!$I$2:$N$11,MATCH(Notes!$B$2,Notes!$I$2:$I$11,0),6)*$E18</f>
        <v>1523775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507925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21421797</v>
      </c>
      <c r="H19" s="22">
        <f>INDEX(Data[],MATCH($A19,Data[Dist],0),MATCH(H$6,Data[#Headers],0))-G19</f>
        <v>2372793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4745588</v>
      </c>
      <c r="L19" s="22">
        <f>INDEX(Notes!$I$2:$N$11,MATCH(Notes!$B$2,Notes!$I$2:$I$11,0),6)*$E19</f>
        <v>7118385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2372795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7979635</v>
      </c>
      <c r="H20" s="22">
        <f>INDEX(Data[],MATCH($A20,Data[Dist],0),MATCH(H$6,Data[#Headers],0))-G20</f>
        <v>884529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1769062</v>
      </c>
      <c r="L20" s="22">
        <f>INDEX(Notes!$I$2:$N$11,MATCH(Notes!$B$2,Notes!$I$2:$I$11,0),6)*$E20</f>
        <v>2653593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884531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1428061</v>
      </c>
      <c r="H21" s="22">
        <f>INDEX(Data[],MATCH($A21,Data[Dist],0),MATCH(H$6,Data[#Headers],0))-G21</f>
        <v>158283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316570</v>
      </c>
      <c r="L21" s="22">
        <f>INDEX(Notes!$I$2:$N$11,MATCH(Notes!$B$2,Notes!$I$2:$I$11,0),6)*$E21</f>
        <v>474855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158285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76989640</v>
      </c>
      <c r="H22" s="22">
        <f>INDEX(Data[],MATCH($A22,Data[Dist],0),MATCH(H$6,Data[#Headers],0))-G22</f>
        <v>8533268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17066536</v>
      </c>
      <c r="L22" s="22">
        <f>INDEX(Notes!$I$2:$N$11,MATCH(Notes!$B$2,Notes!$I$2:$I$11,0),6)*$E22</f>
        <v>25599804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567354</v>
      </c>
      <c r="F23" s="160">
        <f>INDEX(Data[],MATCH($A23,Data[Dist],0),MATCH(F$6,Data[#Headers],0))</f>
        <v>567355</v>
      </c>
      <c r="G23" s="22">
        <f>INDEX(Data[],MATCH($A23,Data[Dist],0),MATCH(G$6,Data[#Headers],0))</f>
        <v>5160424</v>
      </c>
      <c r="H23" s="22">
        <f>INDEX(Data[],MATCH($A23,Data[Dist],0),MATCH(H$6,Data[#Headers],0))-G23</f>
        <v>567355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1148718</v>
      </c>
      <c r="L23" s="22">
        <f>INDEX(Notes!$I$2:$N$11,MATCH(Notes!$B$2,Notes!$I$2:$I$11,0),6)*$E23</f>
        <v>1702062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567354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1511568</v>
      </c>
      <c r="H24" s="22">
        <f>INDEX(Data[],MATCH($A24,Data[Dist],0),MATCH(H$6,Data[#Headers],0))-G24</f>
        <v>167280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334562</v>
      </c>
      <c r="L24" s="22">
        <f>INDEX(Notes!$I$2:$N$11,MATCH(Notes!$B$2,Notes!$I$2:$I$11,0),6)*$E24</f>
        <v>501846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167282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117644</v>
      </c>
      <c r="F25" s="160">
        <f>INDEX(Data[],MATCH($A25,Data[Dist],0),MATCH(F$6,Data[#Headers],0))</f>
        <v>117642</v>
      </c>
      <c r="G25" s="22">
        <f>INDEX(Data[],MATCH($A25,Data[Dist],0),MATCH(G$6,Data[#Headers],0))</f>
        <v>1063898</v>
      </c>
      <c r="H25" s="22">
        <f>INDEX(Data[],MATCH($A25,Data[Dist],0),MATCH(H$6,Data[#Headers],0))-G25</f>
        <v>117642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235606</v>
      </c>
      <c r="L25" s="22">
        <f>INDEX(Notes!$I$2:$N$11,MATCH(Notes!$B$2,Notes!$I$2:$I$11,0),6)*$E25</f>
        <v>352932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117644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9643604</v>
      </c>
      <c r="H26" s="22">
        <f>INDEX(Data[],MATCH($A26,Data[Dist],0),MATCH(H$6,Data[#Headers],0))-G26</f>
        <v>1069172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2138346</v>
      </c>
      <c r="L26" s="22">
        <f>INDEX(Notes!$I$2:$N$11,MATCH(Notes!$B$2,Notes!$I$2:$I$11,0),6)*$E26</f>
        <v>3207522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1069174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2984720</v>
      </c>
      <c r="H27" s="22">
        <f>INDEX(Data[],MATCH($A27,Data[Dist],0),MATCH(H$6,Data[#Headers],0))-G27</f>
        <v>330784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661568</v>
      </c>
      <c r="L27" s="22">
        <f>INDEX(Notes!$I$2:$N$11,MATCH(Notes!$B$2,Notes!$I$2:$I$11,0),6)*$E27</f>
        <v>992352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3742283</v>
      </c>
      <c r="H28" s="22">
        <f>INDEX(Data[],MATCH($A28,Data[Dist],0),MATCH(H$6,Data[#Headers],0))-G28</f>
        <v>414488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828974</v>
      </c>
      <c r="L28" s="22">
        <f>INDEX(Notes!$I$2:$N$11,MATCH(Notes!$B$2,Notes!$I$2:$I$11,0),6)*$E28</f>
        <v>1243461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414487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12151505</v>
      </c>
      <c r="H29" s="22">
        <f>INDEX(Data[],MATCH($A29,Data[Dist],0),MATCH(H$6,Data[#Headers],0))-G29</f>
        <v>1347231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2694466</v>
      </c>
      <c r="L29" s="22">
        <f>INDEX(Notes!$I$2:$N$11,MATCH(Notes!$B$2,Notes!$I$2:$I$11,0),6)*$E29</f>
        <v>4041699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1347233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2451844</v>
      </c>
      <c r="H30" s="22">
        <f>INDEX(Data[],MATCH($A30,Data[Dist],0),MATCH(H$6,Data[#Headers],0))-G30</f>
        <v>271824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543650</v>
      </c>
      <c r="L30" s="22">
        <f>INDEX(Notes!$I$2:$N$11,MATCH(Notes!$B$2,Notes!$I$2:$I$11,0),6)*$E30</f>
        <v>815478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271826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2297662</v>
      </c>
      <c r="H31" s="22">
        <f>INDEX(Data[],MATCH($A31,Data[Dist],0),MATCH(H$6,Data[#Headers],0))-G31</f>
        <v>254527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509052</v>
      </c>
      <c r="L31" s="22">
        <f>INDEX(Notes!$I$2:$N$11,MATCH(Notes!$B$2,Notes!$I$2:$I$11,0),6)*$E31</f>
        <v>763578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254526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3006692</v>
      </c>
      <c r="H32" s="22">
        <f>INDEX(Data[],MATCH($A32,Data[Dist],0),MATCH(H$6,Data[#Headers],0))-G32</f>
        <v>333239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666480</v>
      </c>
      <c r="L32" s="22">
        <f>INDEX(Notes!$I$2:$N$11,MATCH(Notes!$B$2,Notes!$I$2:$I$11,0),6)*$E32</f>
        <v>999720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333240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2989858</v>
      </c>
      <c r="H33" s="22">
        <f>INDEX(Data[],MATCH($A33,Data[Dist],0),MATCH(H$6,Data[#Headers],0))-G33</f>
        <v>331418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662836</v>
      </c>
      <c r="L33" s="22">
        <f>INDEX(Notes!$I$2:$N$11,MATCH(Notes!$B$2,Notes!$I$2:$I$11,0),6)*$E33</f>
        <v>994254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3590987</v>
      </c>
      <c r="H34" s="22">
        <f>INDEX(Data[],MATCH($A34,Data[Dist],0),MATCH(H$6,Data[#Headers],0))-G34</f>
        <v>397943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795888</v>
      </c>
      <c r="L34" s="22">
        <f>INDEX(Notes!$I$2:$N$11,MATCH(Notes!$B$2,Notes!$I$2:$I$11,0),6)*$E34</f>
        <v>1193835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397945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4434495</v>
      </c>
      <c r="H35" s="22">
        <f>INDEX(Data[],MATCH($A35,Data[Dist],0),MATCH(H$6,Data[#Headers],0))-G35</f>
        <v>491488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982974</v>
      </c>
      <c r="L35" s="22">
        <f>INDEX(Notes!$I$2:$N$11,MATCH(Notes!$B$2,Notes!$I$2:$I$11,0),6)*$E35</f>
        <v>1474461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491487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925342</v>
      </c>
      <c r="H36" s="22">
        <f>INDEX(Data[],MATCH($A36,Data[Dist],0),MATCH(H$6,Data[#Headers],0))-G36</f>
        <v>102522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205046</v>
      </c>
      <c r="L36" s="22">
        <f>INDEX(Notes!$I$2:$N$11,MATCH(Notes!$B$2,Notes!$I$2:$I$11,0),6)*$E36</f>
        <v>307572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102524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8657337</v>
      </c>
      <c r="H37" s="22">
        <f>INDEX(Data[],MATCH($A37,Data[Dist],0),MATCH(H$6,Data[#Headers],0))-G37</f>
        <v>959362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1918722</v>
      </c>
      <c r="L37" s="22">
        <f>INDEX(Notes!$I$2:$N$11,MATCH(Notes!$B$2,Notes!$I$2:$I$11,0),6)*$E37</f>
        <v>2878083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959361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24929810</v>
      </c>
      <c r="H38" s="22">
        <f>INDEX(Data[],MATCH($A38,Data[Dist],0),MATCH(H$6,Data[#Headers],0))-G38</f>
        <v>2763276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5526556</v>
      </c>
      <c r="L38" s="22">
        <f>INDEX(Notes!$I$2:$N$11,MATCH(Notes!$B$2,Notes!$I$2:$I$11,0),6)*$E38</f>
        <v>8289834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2763278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4048477</v>
      </c>
      <c r="H39" s="22">
        <f>INDEX(Data[],MATCH($A39,Data[Dist],0),MATCH(H$6,Data[#Headers],0))-G39</f>
        <v>448437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896874</v>
      </c>
      <c r="L39" s="22">
        <f>INDEX(Notes!$I$2:$N$11,MATCH(Notes!$B$2,Notes!$I$2:$I$11,0),6)*$E39</f>
        <v>1345311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16681902</v>
      </c>
      <c r="H40" s="22">
        <f>INDEX(Data[],MATCH($A40,Data[Dist],0),MATCH(H$6,Data[#Headers],0))-G40</f>
        <v>1849348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3698700</v>
      </c>
      <c r="L40" s="22">
        <f>INDEX(Notes!$I$2:$N$11,MATCH(Notes!$B$2,Notes!$I$2:$I$11,0),6)*$E40</f>
        <v>5548050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1849350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14586126</v>
      </c>
      <c r="H41" s="22">
        <f>INDEX(Data[],MATCH($A41,Data[Dist],0),MATCH(H$6,Data[#Headers],0))-G41</f>
        <v>1617282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3234564</v>
      </c>
      <c r="L41" s="22">
        <f>INDEX(Notes!$I$2:$N$11,MATCH(Notes!$B$2,Notes!$I$2:$I$11,0),6)*$E41</f>
        <v>4851846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3544731</v>
      </c>
      <c r="H42" s="22">
        <f>INDEX(Data[],MATCH($A42,Data[Dist],0),MATCH(H$6,Data[#Headers],0))-G42</f>
        <v>392910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785822</v>
      </c>
      <c r="L42" s="22">
        <f>INDEX(Notes!$I$2:$N$11,MATCH(Notes!$B$2,Notes!$I$2:$I$11,0),6)*$E42</f>
        <v>1178733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392911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2915706</v>
      </c>
      <c r="H43" s="22">
        <f>INDEX(Data[],MATCH($A43,Data[Dist],0),MATCH(H$6,Data[#Headers],0))-G43</f>
        <v>323035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646068</v>
      </c>
      <c r="L43" s="22">
        <f>INDEX(Notes!$I$2:$N$11,MATCH(Notes!$B$2,Notes!$I$2:$I$11,0),6)*$E43</f>
        <v>969102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323034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2942000</v>
      </c>
      <c r="H44" s="22">
        <f>INDEX(Data[],MATCH($A44,Data[Dist],0),MATCH(H$6,Data[#Headers],0))-G44</f>
        <v>326031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652062</v>
      </c>
      <c r="L44" s="22">
        <f>INDEX(Notes!$I$2:$N$11,MATCH(Notes!$B$2,Notes!$I$2:$I$11,0),6)*$E44</f>
        <v>978090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326030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2267651</v>
      </c>
      <c r="H45" s="22">
        <f>INDEX(Data[],MATCH($A45,Data[Dist],0),MATCH(H$6,Data[#Headers],0))-G45</f>
        <v>251153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502310</v>
      </c>
      <c r="L45" s="22">
        <f>INDEX(Notes!$I$2:$N$11,MATCH(Notes!$B$2,Notes!$I$2:$I$11,0),6)*$E45</f>
        <v>753465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251155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2857123</v>
      </c>
      <c r="F46" s="160">
        <f>INDEX(Data[],MATCH($A46,Data[Dist],0),MATCH(F$6,Data[#Headers],0))</f>
        <v>2857123</v>
      </c>
      <c r="G46" s="22">
        <f>INDEX(Data[],MATCH($A46,Data[Dist],0),MATCH(G$6,Data[#Headers],0))</f>
        <v>27346593</v>
      </c>
      <c r="H46" s="22">
        <f>INDEX(Data[],MATCH($A46,Data[Dist],0),MATCH(H$6,Data[#Headers],0))-G46</f>
        <v>2857123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6239092</v>
      </c>
      <c r="L46" s="22">
        <f>INDEX(Notes!$I$2:$N$11,MATCH(Notes!$B$2,Notes!$I$2:$I$11,0),6)*$E46</f>
        <v>8571369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2857123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163977</v>
      </c>
      <c r="F47" s="160">
        <f>INDEX(Data[],MATCH($A47,Data[Dist],0),MATCH(F$6,Data[#Headers],0))</f>
        <v>163978</v>
      </c>
      <c r="G47" s="22">
        <f>INDEX(Data[],MATCH($A47,Data[Dist],0),MATCH(G$6,Data[#Headers],0))</f>
        <v>1583617</v>
      </c>
      <c r="H47" s="22">
        <f>INDEX(Data[],MATCH($A47,Data[Dist],0),MATCH(H$6,Data[#Headers],0))-G47</f>
        <v>163978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361574</v>
      </c>
      <c r="L47" s="22">
        <f>INDEX(Notes!$I$2:$N$11,MATCH(Notes!$B$2,Notes!$I$2:$I$11,0),6)*$E47</f>
        <v>491931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163977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1690915</v>
      </c>
      <c r="H48" s="22">
        <f>INDEX(Data[],MATCH($A48,Data[Dist],0),MATCH(H$6,Data[#Headers],0))-G48</f>
        <v>187410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374822</v>
      </c>
      <c r="L48" s="22">
        <f>INDEX(Notes!$I$2:$N$11,MATCH(Notes!$B$2,Notes!$I$2:$I$11,0),6)*$E48</f>
        <v>562233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187411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2113691</v>
      </c>
      <c r="H49" s="22">
        <f>INDEX(Data[],MATCH($A49,Data[Dist],0),MATCH(H$6,Data[#Headers],0))-G49</f>
        <v>234217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468438</v>
      </c>
      <c r="L49" s="22">
        <f>INDEX(Notes!$I$2:$N$11,MATCH(Notes!$B$2,Notes!$I$2:$I$11,0),6)*$E49</f>
        <v>702657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234219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5131637</v>
      </c>
      <c r="H50" s="22">
        <f>INDEX(Data[],MATCH($A50,Data[Dist],0),MATCH(H$6,Data[#Headers],0))-G50</f>
        <v>568758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1137514</v>
      </c>
      <c r="L50" s="22">
        <f>INDEX(Notes!$I$2:$N$11,MATCH(Notes!$B$2,Notes!$I$2:$I$11,0),6)*$E50</f>
        <v>1706271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568757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4165715</v>
      </c>
      <c r="H51" s="22">
        <f>INDEX(Data[],MATCH($A51,Data[Dist],0),MATCH(H$6,Data[#Headers],0))-G51</f>
        <v>461899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923800</v>
      </c>
      <c r="L51" s="22">
        <f>INDEX(Notes!$I$2:$N$11,MATCH(Notes!$B$2,Notes!$I$2:$I$11,0),6)*$E51</f>
        <v>1385703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461901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14685302</v>
      </c>
      <c r="H52" s="22">
        <f>INDEX(Data[],MATCH($A52,Data[Dist],0),MATCH(H$6,Data[#Headers],0))-G52</f>
        <v>1628345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3256692</v>
      </c>
      <c r="L52" s="22">
        <f>INDEX(Notes!$I$2:$N$11,MATCH(Notes!$B$2,Notes!$I$2:$I$11,0),6)*$E52</f>
        <v>4885038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1628346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8644748</v>
      </c>
      <c r="H53" s="22">
        <f>INDEX(Data[],MATCH($A53,Data[Dist],0),MATCH(H$6,Data[#Headers],0))-G53</f>
        <v>957785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1915568</v>
      </c>
      <c r="L53" s="22">
        <f>INDEX(Notes!$I$2:$N$11,MATCH(Notes!$B$2,Notes!$I$2:$I$11,0),6)*$E53</f>
        <v>2873352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957784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34329402</v>
      </c>
      <c r="H54" s="22">
        <f>INDEX(Data[],MATCH($A54,Data[Dist],0),MATCH(H$6,Data[#Headers],0))-G54</f>
        <v>3805171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7610340</v>
      </c>
      <c r="L54" s="22">
        <f>INDEX(Notes!$I$2:$N$11,MATCH(Notes!$B$2,Notes!$I$2:$I$11,0),6)*$E54</f>
        <v>11415510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3805170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104102311</v>
      </c>
      <c r="H55" s="22">
        <f>INDEX(Data[],MATCH($A55,Data[Dist],0),MATCH(H$6,Data[#Headers],0))-G55</f>
        <v>11540304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23080606</v>
      </c>
      <c r="L55" s="22">
        <f>INDEX(Notes!$I$2:$N$11,MATCH(Notes!$B$2,Notes!$I$2:$I$11,0),6)*$E55</f>
        <v>34620909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11540303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7991945</v>
      </c>
      <c r="H56" s="22">
        <f>INDEX(Data[],MATCH($A56,Data[Dist],0),MATCH(H$6,Data[#Headers],0))-G56</f>
        <v>885990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1771978</v>
      </c>
      <c r="L56" s="22">
        <f>INDEX(Notes!$I$2:$N$11,MATCH(Notes!$B$2,Notes!$I$2:$I$11,0),6)*$E56</f>
        <v>2657967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885989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9794469</v>
      </c>
      <c r="H57" s="22">
        <f>INDEX(Data[],MATCH($A57,Data[Dist],0),MATCH(H$6,Data[#Headers],0))-G57</f>
        <v>1086052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2172106</v>
      </c>
      <c r="L57" s="22">
        <f>INDEX(Notes!$I$2:$N$11,MATCH(Notes!$B$2,Notes!$I$2:$I$11,0),6)*$E57</f>
        <v>3258159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1086053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4650357</v>
      </c>
      <c r="H58" s="22">
        <f>INDEX(Data[],MATCH($A58,Data[Dist],0),MATCH(H$6,Data[#Headers],0))-G58</f>
        <v>515365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1030732</v>
      </c>
      <c r="L58" s="22">
        <f>INDEX(Notes!$I$2:$N$11,MATCH(Notes!$B$2,Notes!$I$2:$I$11,0),6)*$E58</f>
        <v>1546101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515367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2796645</v>
      </c>
      <c r="H59" s="22">
        <f>INDEX(Data[],MATCH($A59,Data[Dist],0),MATCH(H$6,Data[#Headers],0))-G59</f>
        <v>309983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619970</v>
      </c>
      <c r="L59" s="22">
        <f>INDEX(Notes!$I$2:$N$11,MATCH(Notes!$B$2,Notes!$I$2:$I$11,0),6)*$E59</f>
        <v>929955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309985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8832203</v>
      </c>
      <c r="H60" s="22">
        <f>INDEX(Data[],MATCH($A60,Data[Dist],0),MATCH(H$6,Data[#Headers],0))-G60</f>
        <v>978931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1957864</v>
      </c>
      <c r="L60" s="22">
        <f>INDEX(Notes!$I$2:$N$11,MATCH(Notes!$B$2,Notes!$I$2:$I$11,0),6)*$E60</f>
        <v>2936799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978933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2730982</v>
      </c>
      <c r="H61" s="22">
        <f>INDEX(Data[],MATCH($A61,Data[Dist],0),MATCH(H$6,Data[#Headers],0))-G61</f>
        <v>302719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605436</v>
      </c>
      <c r="L61" s="22">
        <f>INDEX(Notes!$I$2:$N$11,MATCH(Notes!$B$2,Notes!$I$2:$I$11,0),6)*$E61</f>
        <v>908154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302718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4931757</v>
      </c>
      <c r="H62" s="22">
        <f>INDEX(Data[],MATCH($A62,Data[Dist],0),MATCH(H$6,Data[#Headers],0))-G62</f>
        <v>546899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1093802</v>
      </c>
      <c r="L62" s="22">
        <f>INDEX(Notes!$I$2:$N$11,MATCH(Notes!$B$2,Notes!$I$2:$I$11,0),6)*$E62</f>
        <v>1640703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546901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4593055</v>
      </c>
      <c r="H63" s="22">
        <f>INDEX(Data[],MATCH($A63,Data[Dist],0),MATCH(H$6,Data[#Headers],0))-G63</f>
        <v>509064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1018126</v>
      </c>
      <c r="L63" s="22">
        <f>INDEX(Notes!$I$2:$N$11,MATCH(Notes!$B$2,Notes!$I$2:$I$11,0),6)*$E63</f>
        <v>1527189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509063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8744530</v>
      </c>
      <c r="H64" s="22">
        <f>INDEX(Data[],MATCH($A64,Data[Dist],0),MATCH(H$6,Data[#Headers],0))-G64</f>
        <v>969494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1938988</v>
      </c>
      <c r="L64" s="22">
        <f>INDEX(Notes!$I$2:$N$11,MATCH(Notes!$B$2,Notes!$I$2:$I$11,0),6)*$E64</f>
        <v>2908482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9924780</v>
      </c>
      <c r="H65" s="22">
        <f>INDEX(Data[],MATCH($A65,Data[Dist],0),MATCH(H$6,Data[#Headers],0))-G65</f>
        <v>1100267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2200536</v>
      </c>
      <c r="L65" s="22">
        <f>INDEX(Notes!$I$2:$N$11,MATCH(Notes!$B$2,Notes!$I$2:$I$11,0),6)*$E65</f>
        <v>3300804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1100268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1553947</v>
      </c>
      <c r="H66" s="22">
        <f>INDEX(Data[],MATCH($A66,Data[Dist],0),MATCH(H$6,Data[#Headers],0))-G66</f>
        <v>172182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344364</v>
      </c>
      <c r="L66" s="22">
        <f>INDEX(Notes!$I$2:$N$11,MATCH(Notes!$B$2,Notes!$I$2:$I$11,0),6)*$E66</f>
        <v>516543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172181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7043187</v>
      </c>
      <c r="H67" s="22">
        <f>INDEX(Data[],MATCH($A67,Data[Dist],0),MATCH(H$6,Data[#Headers],0))-G67</f>
        <v>780850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1561700</v>
      </c>
      <c r="L67" s="22">
        <f>INDEX(Notes!$I$2:$N$11,MATCH(Notes!$B$2,Notes!$I$2:$I$11,0),6)*$E67</f>
        <v>2342547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780849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6279714</v>
      </c>
      <c r="H68" s="22">
        <f>INDEX(Data[],MATCH($A68,Data[Dist],0),MATCH(H$6,Data[#Headers],0))-G68</f>
        <v>696097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1392194</v>
      </c>
      <c r="L68" s="22">
        <f>INDEX(Notes!$I$2:$N$11,MATCH(Notes!$B$2,Notes!$I$2:$I$11,0),6)*$E68</f>
        <v>2088288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696096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5774883</v>
      </c>
      <c r="H69" s="22">
        <f>INDEX(Data[],MATCH($A69,Data[Dist],0),MATCH(H$6,Data[#Headers],0))-G69</f>
        <v>639966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1279934</v>
      </c>
      <c r="L69" s="22">
        <f>INDEX(Notes!$I$2:$N$11,MATCH(Notes!$B$2,Notes!$I$2:$I$11,0),6)*$E69</f>
        <v>1919901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639967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10187194</v>
      </c>
      <c r="H70" s="22">
        <f>INDEX(Data[],MATCH($A70,Data[Dist],0),MATCH(H$6,Data[#Headers],0))-G70</f>
        <v>1129505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2259010</v>
      </c>
      <c r="L70" s="22">
        <f>INDEX(Notes!$I$2:$N$11,MATCH(Notes!$B$2,Notes!$I$2:$I$11,0),6)*$E70</f>
        <v>3388512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1129504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1996197</v>
      </c>
      <c r="H71" s="22">
        <f>INDEX(Data[],MATCH($A71,Data[Dist],0),MATCH(H$6,Data[#Headers],0))-G71</f>
        <v>221316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442634</v>
      </c>
      <c r="L71" s="22">
        <f>INDEX(Notes!$I$2:$N$11,MATCH(Notes!$B$2,Notes!$I$2:$I$11,0),6)*$E71</f>
        <v>663951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221317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995000</v>
      </c>
      <c r="H72" s="22">
        <f>INDEX(Data[],MATCH($A72,Data[Dist],0),MATCH(H$6,Data[#Headers],0))-G72</f>
        <v>110070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220144</v>
      </c>
      <c r="L72" s="22">
        <f>INDEX(Notes!$I$2:$N$11,MATCH(Notes!$B$2,Notes!$I$2:$I$11,0),6)*$E72</f>
        <v>330216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110072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17543578</v>
      </c>
      <c r="H73" s="22">
        <f>INDEX(Data[],MATCH($A73,Data[Dist],0),MATCH(H$6,Data[#Headers],0))-G73</f>
        <v>1944384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3888772</v>
      </c>
      <c r="L73" s="22">
        <f>INDEX(Notes!$I$2:$N$11,MATCH(Notes!$B$2,Notes!$I$2:$I$11,0),6)*$E73</f>
        <v>5833158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1944386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4530505</v>
      </c>
      <c r="H74" s="22">
        <f>INDEX(Data[],MATCH($A74,Data[Dist],0),MATCH(H$6,Data[#Headers],0))-G74</f>
        <v>501432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1002866</v>
      </c>
      <c r="L74" s="22">
        <f>INDEX(Notes!$I$2:$N$11,MATCH(Notes!$B$2,Notes!$I$2:$I$11,0),6)*$E74</f>
        <v>1504299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501433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28161486</v>
      </c>
      <c r="H75" s="22">
        <f>INDEX(Data[],MATCH($A75,Data[Dist],0),MATCH(H$6,Data[#Headers],0))-G75</f>
        <v>3123040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6246084</v>
      </c>
      <c r="L75" s="22">
        <f>INDEX(Notes!$I$2:$N$11,MATCH(Notes!$B$2,Notes!$I$2:$I$11,0),6)*$E75</f>
        <v>9369126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3123042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4520951</v>
      </c>
      <c r="H76" s="22">
        <f>INDEX(Data[],MATCH($A76,Data[Dist],0),MATCH(H$6,Data[#Headers],0))-G76</f>
        <v>501147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1002296</v>
      </c>
      <c r="L76" s="22">
        <f>INDEX(Notes!$I$2:$N$11,MATCH(Notes!$B$2,Notes!$I$2:$I$11,0),6)*$E76</f>
        <v>1503447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501149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30091468</v>
      </c>
      <c r="H77" s="22">
        <f>INDEX(Data[],MATCH($A77,Data[Dist],0),MATCH(H$6,Data[#Headers],0))-G77</f>
        <v>3334908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6669818</v>
      </c>
      <c r="L77" s="22">
        <f>INDEX(Notes!$I$2:$N$11,MATCH(Notes!$B$2,Notes!$I$2:$I$11,0),6)*$E77</f>
        <v>10004730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3334910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2845273</v>
      </c>
      <c r="H78" s="22">
        <f>INDEX(Data[],MATCH($A78,Data[Dist],0),MATCH(H$6,Data[#Headers],0))-G78</f>
        <v>315368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630736</v>
      </c>
      <c r="L78" s="22">
        <f>INDEX(Notes!$I$2:$N$11,MATCH(Notes!$B$2,Notes!$I$2:$I$11,0),6)*$E78</f>
        <v>946101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315367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2188526</v>
      </c>
      <c r="H79" s="22">
        <f>INDEX(Data[],MATCH($A79,Data[Dist],0),MATCH(H$6,Data[#Headers],0))-G79</f>
        <v>242413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484828</v>
      </c>
      <c r="L79" s="22">
        <f>INDEX(Notes!$I$2:$N$11,MATCH(Notes!$B$2,Notes!$I$2:$I$11,0),6)*$E79</f>
        <v>727242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242414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5053890</v>
      </c>
      <c r="H80" s="22">
        <f>INDEX(Data[],MATCH($A80,Data[Dist],0),MATCH(H$6,Data[#Headers],0))-G80</f>
        <v>560304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1120612</v>
      </c>
      <c r="L80" s="22">
        <f>INDEX(Notes!$I$2:$N$11,MATCH(Notes!$B$2,Notes!$I$2:$I$11,0),6)*$E80</f>
        <v>1680918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560306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2623292</v>
      </c>
      <c r="H81" s="22">
        <f>INDEX(Data[],MATCH($A81,Data[Dist],0),MATCH(H$6,Data[#Headers],0))-G81</f>
        <v>290766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581536</v>
      </c>
      <c r="L81" s="22">
        <f>INDEX(Notes!$I$2:$N$11,MATCH(Notes!$B$2,Notes!$I$2:$I$11,0),6)*$E81</f>
        <v>872304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290768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1622145</v>
      </c>
      <c r="H82" s="22">
        <f>INDEX(Data[],MATCH($A82,Data[Dist],0),MATCH(H$6,Data[#Headers],0))-G82</f>
        <v>179601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359202</v>
      </c>
      <c r="L82" s="22">
        <f>INDEX(Notes!$I$2:$N$11,MATCH(Notes!$B$2,Notes!$I$2:$I$11,0),6)*$E82</f>
        <v>538803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68528776</v>
      </c>
      <c r="H83" s="22">
        <f>INDEX(Data[],MATCH($A83,Data[Dist],0),MATCH(H$6,Data[#Headers],0))-G83</f>
        <v>7599783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15199568</v>
      </c>
      <c r="L83" s="22">
        <f>INDEX(Notes!$I$2:$N$11,MATCH(Notes!$B$2,Notes!$I$2:$I$11,0),6)*$E83</f>
        <v>22799352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7599784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9257965</v>
      </c>
      <c r="H84" s="22">
        <f>INDEX(Data[],MATCH($A84,Data[Dist],0),MATCH(H$6,Data[#Headers],0))-G84</f>
        <v>1026331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2052666</v>
      </c>
      <c r="L84" s="22">
        <f>INDEX(Notes!$I$2:$N$11,MATCH(Notes!$B$2,Notes!$I$2:$I$11,0),6)*$E84</f>
        <v>3078999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1026333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21285255</v>
      </c>
      <c r="H85" s="22">
        <f>INDEX(Data[],MATCH($A85,Data[Dist],0),MATCH(H$6,Data[#Headers],0))-G85</f>
        <v>2359226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4718454</v>
      </c>
      <c r="L85" s="22">
        <f>INDEX(Notes!$I$2:$N$11,MATCH(Notes!$B$2,Notes!$I$2:$I$11,0),6)*$E85</f>
        <v>7077681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2359227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2730963</v>
      </c>
      <c r="H86" s="22">
        <f>INDEX(Data[],MATCH($A86,Data[Dist],0),MATCH(H$6,Data[#Headers],0))-G86</f>
        <v>302719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605438</v>
      </c>
      <c r="L86" s="22">
        <f>INDEX(Notes!$I$2:$N$11,MATCH(Notes!$B$2,Notes!$I$2:$I$11,0),6)*$E86</f>
        <v>908157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96324844</v>
      </c>
      <c r="H87" s="22">
        <f>INDEX(Data[],MATCH($A87,Data[Dist],0),MATCH(H$6,Data[#Headers],0))-G87</f>
        <v>10679132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21358266</v>
      </c>
      <c r="L87" s="22">
        <f>INDEX(Notes!$I$2:$N$11,MATCH(Notes!$B$2,Notes!$I$2:$I$11,0),6)*$E87</f>
        <v>32037402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10679134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7224525</v>
      </c>
      <c r="H88" s="22">
        <f>INDEX(Data[],MATCH($A88,Data[Dist],0),MATCH(H$6,Data[#Headers],0))-G88</f>
        <v>800808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1601618</v>
      </c>
      <c r="L88" s="22">
        <f>INDEX(Notes!$I$2:$N$11,MATCH(Notes!$B$2,Notes!$I$2:$I$11,0),6)*$E88</f>
        <v>2402427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800809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8120570</v>
      </c>
      <c r="H89" s="22">
        <f>INDEX(Data[],MATCH($A89,Data[Dist],0),MATCH(H$6,Data[#Headers],0))-G89</f>
        <v>899744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1799492</v>
      </c>
      <c r="L89" s="22">
        <f>INDEX(Notes!$I$2:$N$11,MATCH(Notes!$B$2,Notes!$I$2:$I$11,0),6)*$E89</f>
        <v>2699238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899746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1239798</v>
      </c>
      <c r="H90" s="22">
        <f>INDEX(Data[],MATCH($A90,Data[Dist],0),MATCH(H$6,Data[#Headers],0))-G90</f>
        <v>137422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274844</v>
      </c>
      <c r="L90" s="22">
        <f>INDEX(Notes!$I$2:$N$11,MATCH(Notes!$B$2,Notes!$I$2:$I$11,0),6)*$E90</f>
        <v>412266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15696756</v>
      </c>
      <c r="H91" s="22">
        <f>INDEX(Data[],MATCH($A91,Data[Dist],0),MATCH(H$6,Data[#Headers],0))-G91</f>
        <v>1740703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3481408</v>
      </c>
      <c r="L91" s="22">
        <f>INDEX(Notes!$I$2:$N$11,MATCH(Notes!$B$2,Notes!$I$2:$I$11,0),6)*$E91</f>
        <v>5222112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1740704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5785840</v>
      </c>
      <c r="H92" s="22">
        <f>INDEX(Data[],MATCH($A92,Data[Dist],0),MATCH(H$6,Data[#Headers],0))-G92</f>
        <v>641432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1282864</v>
      </c>
      <c r="L92" s="22">
        <f>INDEX(Notes!$I$2:$N$11,MATCH(Notes!$B$2,Notes!$I$2:$I$11,0),6)*$E92</f>
        <v>1924296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235790963</v>
      </c>
      <c r="H93" s="22">
        <f>INDEX(Data[],MATCH($A93,Data[Dist],0),MATCH(H$6,Data[#Headers],0))-G93</f>
        <v>26147663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52295328</v>
      </c>
      <c r="L93" s="22">
        <f>INDEX(Notes!$I$2:$N$11,MATCH(Notes!$B$2,Notes!$I$2:$I$11,0),6)*$E93</f>
        <v>78442995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26147665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802791</v>
      </c>
      <c r="H94" s="22">
        <f>INDEX(Data[],MATCH($A94,Data[Dist],0),MATCH(H$6,Data[#Headers],0))-G94</f>
        <v>89011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178024</v>
      </c>
      <c r="L94" s="22">
        <f>INDEX(Notes!$I$2:$N$11,MATCH(Notes!$B$2,Notes!$I$2:$I$11,0),6)*$E94</f>
        <v>267039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89013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5619832</v>
      </c>
      <c r="H95" s="22">
        <f>INDEX(Data[],MATCH($A95,Data[Dist],0),MATCH(H$6,Data[#Headers],0))-G95</f>
        <v>622965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1245928</v>
      </c>
      <c r="L95" s="22">
        <f>INDEX(Notes!$I$2:$N$11,MATCH(Notes!$B$2,Notes!$I$2:$I$11,0),6)*$E95</f>
        <v>1868892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622964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67654957</v>
      </c>
      <c r="H96" s="22">
        <f>INDEX(Data[],MATCH($A96,Data[Dist],0),MATCH(H$6,Data[#Headers],0))-G96</f>
        <v>7500429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15000860</v>
      </c>
      <c r="L96" s="22">
        <f>INDEX(Notes!$I$2:$N$11,MATCH(Notes!$B$2,Notes!$I$2:$I$11,0),6)*$E96</f>
        <v>22501293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7500431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2285128</v>
      </c>
      <c r="H97" s="22">
        <f>INDEX(Data[],MATCH($A97,Data[Dist],0),MATCH(H$6,Data[#Headers],0))-G97</f>
        <v>253293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506584</v>
      </c>
      <c r="L97" s="22">
        <f>INDEX(Notes!$I$2:$N$11,MATCH(Notes!$B$2,Notes!$I$2:$I$11,0),6)*$E97</f>
        <v>759876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253292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1884613</v>
      </c>
      <c r="H98" s="22">
        <f>INDEX(Data[],MATCH($A98,Data[Dist],0),MATCH(H$6,Data[#Headers],0))-G98</f>
        <v>208768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417538</v>
      </c>
      <c r="L98" s="22">
        <f>INDEX(Notes!$I$2:$N$11,MATCH(Notes!$B$2,Notes!$I$2:$I$11,0),6)*$E98</f>
        <v>626307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208769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2937798</v>
      </c>
      <c r="H99" s="22">
        <f>INDEX(Data[],MATCH($A99,Data[Dist],0),MATCH(H$6,Data[#Headers],0))-G99</f>
        <v>325582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651164</v>
      </c>
      <c r="L99" s="22">
        <f>INDEX(Notes!$I$2:$N$11,MATCH(Notes!$B$2,Notes!$I$2:$I$11,0),6)*$E99</f>
        <v>976746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5805233</v>
      </c>
      <c r="H100" s="22">
        <f>INDEX(Data[],MATCH($A100,Data[Dist],0),MATCH(H$6,Data[#Headers],0))-G100</f>
        <v>643416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1286832</v>
      </c>
      <c r="L100" s="22">
        <f>INDEX(Notes!$I$2:$N$11,MATCH(Notes!$B$2,Notes!$I$2:$I$11,0),6)*$E100</f>
        <v>1930245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643415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6715251</v>
      </c>
      <c r="H101" s="22">
        <f>INDEX(Data[],MATCH($A101,Data[Dist],0),MATCH(H$6,Data[#Headers],0))-G101</f>
        <v>744549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1489102</v>
      </c>
      <c r="L101" s="22">
        <f>INDEX(Notes!$I$2:$N$11,MATCH(Notes!$B$2,Notes!$I$2:$I$11,0),6)*$E101</f>
        <v>2233653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744551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3360841</v>
      </c>
      <c r="H102" s="22">
        <f>INDEX(Data[],MATCH($A102,Data[Dist],0),MATCH(H$6,Data[#Headers],0))-G102</f>
        <v>372489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744978</v>
      </c>
      <c r="L102" s="22">
        <f>INDEX(Notes!$I$2:$N$11,MATCH(Notes!$B$2,Notes!$I$2:$I$11,0),6)*$E102</f>
        <v>1117467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3475323</v>
      </c>
      <c r="H103" s="22">
        <f>INDEX(Data[],MATCH($A103,Data[Dist],0),MATCH(H$6,Data[#Headers],0))-G103</f>
        <v>385244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770486</v>
      </c>
      <c r="L103" s="22">
        <f>INDEX(Notes!$I$2:$N$11,MATCH(Notes!$B$2,Notes!$I$2:$I$11,0),6)*$E103</f>
        <v>1155729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385243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3549766</v>
      </c>
      <c r="H104" s="22">
        <f>INDEX(Data[],MATCH($A104,Data[Dist],0),MATCH(H$6,Data[#Headers],0))-G104</f>
        <v>393500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787004</v>
      </c>
      <c r="L104" s="22">
        <f>INDEX(Notes!$I$2:$N$11,MATCH(Notes!$B$2,Notes!$I$2:$I$11,0),6)*$E104</f>
        <v>1180506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393502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3300457</v>
      </c>
      <c r="H105" s="22">
        <f>INDEX(Data[],MATCH($A105,Data[Dist],0),MATCH(H$6,Data[#Headers],0))-G105</f>
        <v>365930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731858</v>
      </c>
      <c r="L105" s="22">
        <f>INDEX(Notes!$I$2:$N$11,MATCH(Notes!$B$2,Notes!$I$2:$I$11,0),6)*$E105</f>
        <v>1097787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365929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1750468</v>
      </c>
      <c r="H106" s="22">
        <f>INDEX(Data[],MATCH($A106,Data[Dist],0),MATCH(H$6,Data[#Headers],0))-G106</f>
        <v>193945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387888</v>
      </c>
      <c r="L106" s="22">
        <f>INDEX(Notes!$I$2:$N$11,MATCH(Notes!$B$2,Notes!$I$2:$I$11,0),6)*$E106</f>
        <v>581832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193944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1993188</v>
      </c>
      <c r="H107" s="22">
        <f>INDEX(Data[],MATCH($A107,Data[Dist],0),MATCH(H$6,Data[#Headers],0))-G107</f>
        <v>220842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441688</v>
      </c>
      <c r="L107" s="22">
        <f>INDEX(Notes!$I$2:$N$11,MATCH(Notes!$B$2,Notes!$I$2:$I$11,0),6)*$E107</f>
        <v>662532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220844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2342841</v>
      </c>
      <c r="H108" s="22">
        <f>INDEX(Data[],MATCH($A108,Data[Dist],0),MATCH(H$6,Data[#Headers],0))-G108</f>
        <v>259645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519292</v>
      </c>
      <c r="L108" s="22">
        <f>INDEX(Notes!$I$2:$N$11,MATCH(Notes!$B$2,Notes!$I$2:$I$11,0),6)*$E108</f>
        <v>778941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259647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3849355</v>
      </c>
      <c r="H109" s="22">
        <f>INDEX(Data[],MATCH($A109,Data[Dist],0),MATCH(H$6,Data[#Headers],0))-G109</f>
        <v>426772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853542</v>
      </c>
      <c r="L109" s="22">
        <f>INDEX(Notes!$I$2:$N$11,MATCH(Notes!$B$2,Notes!$I$2:$I$11,0),6)*$E109</f>
        <v>1280313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426771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3705505</v>
      </c>
      <c r="H110" s="22">
        <f>INDEX(Data[],MATCH($A110,Data[Dist],0),MATCH(H$6,Data[#Headers],0))-G110</f>
        <v>410611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821226</v>
      </c>
      <c r="L110" s="22">
        <f>INDEX(Notes!$I$2:$N$11,MATCH(Notes!$B$2,Notes!$I$2:$I$11,0),6)*$E110</f>
        <v>1231839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410613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2746892</v>
      </c>
      <c r="H111" s="22">
        <f>INDEX(Data[],MATCH($A111,Data[Dist],0),MATCH(H$6,Data[#Headers],0))-G111</f>
        <v>304438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608880</v>
      </c>
      <c r="L111" s="22">
        <f>INDEX(Notes!$I$2:$N$11,MATCH(Notes!$B$2,Notes!$I$2:$I$11,0),6)*$E111</f>
        <v>913320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304440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1162355</v>
      </c>
      <c r="H112" s="22">
        <f>INDEX(Data[],MATCH($A112,Data[Dist],0),MATCH(H$6,Data[#Headers],0))-G112</f>
        <v>128842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257684</v>
      </c>
      <c r="L112" s="22">
        <f>INDEX(Notes!$I$2:$N$11,MATCH(Notes!$B$2,Notes!$I$2:$I$11,0),6)*$E112</f>
        <v>386523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128841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8040000</v>
      </c>
      <c r="H113" s="22">
        <f>INDEX(Data[],MATCH($A113,Data[Dist],0),MATCH(H$6,Data[#Headers],0))-G113</f>
        <v>891329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1782656</v>
      </c>
      <c r="L113" s="22">
        <f>INDEX(Notes!$I$2:$N$11,MATCH(Notes!$B$2,Notes!$I$2:$I$11,0),6)*$E113</f>
        <v>2673984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891328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2364710</v>
      </c>
      <c r="H114" s="22">
        <f>INDEX(Data[],MATCH($A114,Data[Dist],0),MATCH(H$6,Data[#Headers],0))-G114</f>
        <v>262034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524068</v>
      </c>
      <c r="L114" s="22">
        <f>INDEX(Notes!$I$2:$N$11,MATCH(Notes!$B$2,Notes!$I$2:$I$11,0),6)*$E114</f>
        <v>786102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8774359</v>
      </c>
      <c r="H115" s="22">
        <f>INDEX(Data[],MATCH($A115,Data[Dist],0),MATCH(H$6,Data[#Headers],0))-G115</f>
        <v>972311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1944624</v>
      </c>
      <c r="L115" s="22">
        <f>INDEX(Notes!$I$2:$N$11,MATCH(Notes!$B$2,Notes!$I$2:$I$11,0),6)*$E115</f>
        <v>2916939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972313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6574984</v>
      </c>
      <c r="H116" s="22">
        <f>INDEX(Data[],MATCH($A116,Data[Dist],0),MATCH(H$6,Data[#Headers],0))-G116</f>
        <v>728792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1457586</v>
      </c>
      <c r="L116" s="22">
        <f>INDEX(Notes!$I$2:$N$11,MATCH(Notes!$B$2,Notes!$I$2:$I$11,0),6)*$E116</f>
        <v>2186382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728794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2760867</v>
      </c>
      <c r="F117" s="160">
        <f>INDEX(Data[],MATCH($A117,Data[Dist],0),MATCH(F$6,Data[#Headers],0))</f>
        <v>2760865</v>
      </c>
      <c r="G117" s="22">
        <f>INDEX(Data[],MATCH($A117,Data[Dist],0),MATCH(G$6,Data[#Headers],0))</f>
        <v>25095951</v>
      </c>
      <c r="H117" s="22">
        <f>INDEX(Data[],MATCH($A117,Data[Dist],0),MATCH(H$6,Data[#Headers],0))-G117</f>
        <v>2760865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5586630</v>
      </c>
      <c r="L117" s="22">
        <f>INDEX(Notes!$I$2:$N$11,MATCH(Notes!$B$2,Notes!$I$2:$I$11,0),6)*$E117</f>
        <v>8282601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2760867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1495590</v>
      </c>
      <c r="F118" s="160">
        <f>INDEX(Data[],MATCH($A118,Data[Dist],0),MATCH(F$6,Data[#Headers],0))</f>
        <v>1495588</v>
      </c>
      <c r="G118" s="22">
        <f>INDEX(Data[],MATCH($A118,Data[Dist],0),MATCH(G$6,Data[#Headers],0))</f>
        <v>13562544</v>
      </c>
      <c r="H118" s="22">
        <f>INDEX(Data[],MATCH($A118,Data[Dist],0),MATCH(H$6,Data[#Headers],0))-G118</f>
        <v>1495588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3014738</v>
      </c>
      <c r="L118" s="22">
        <f>INDEX(Notes!$I$2:$N$11,MATCH(Notes!$B$2,Notes!$I$2:$I$11,0),6)*$E118</f>
        <v>4486770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1495590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2718162</v>
      </c>
      <c r="H119" s="22">
        <f>INDEX(Data[],MATCH($A119,Data[Dist],0),MATCH(H$6,Data[#Headers],0))-G119</f>
        <v>301294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602588</v>
      </c>
      <c r="L119" s="22">
        <f>INDEX(Notes!$I$2:$N$11,MATCH(Notes!$B$2,Notes!$I$2:$I$11,0),6)*$E119</f>
        <v>903882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2332793</v>
      </c>
      <c r="H120" s="22">
        <f>INDEX(Data[],MATCH($A120,Data[Dist],0),MATCH(H$6,Data[#Headers],0))-G120</f>
        <v>258426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516850</v>
      </c>
      <c r="L120" s="22">
        <f>INDEX(Notes!$I$2:$N$11,MATCH(Notes!$B$2,Notes!$I$2:$I$11,0),6)*$E120</f>
        <v>775275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258425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3787427</v>
      </c>
      <c r="H121" s="22">
        <f>INDEX(Data[],MATCH($A121,Data[Dist],0),MATCH(H$6,Data[#Headers],0))-G121</f>
        <v>419407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838814</v>
      </c>
      <c r="L121" s="22">
        <f>INDEX(Notes!$I$2:$N$11,MATCH(Notes!$B$2,Notes!$I$2:$I$11,0),6)*$E121</f>
        <v>1258221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2459798</v>
      </c>
      <c r="H122" s="22">
        <f>INDEX(Data[],MATCH($A122,Data[Dist],0),MATCH(H$6,Data[#Headers],0))-G122</f>
        <v>272553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545106</v>
      </c>
      <c r="L122" s="22">
        <f>INDEX(Notes!$I$2:$N$11,MATCH(Notes!$B$2,Notes!$I$2:$I$11,0),6)*$E122</f>
        <v>817656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272552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8983586</v>
      </c>
      <c r="H123" s="22">
        <f>INDEX(Data[],MATCH($A123,Data[Dist],0),MATCH(H$6,Data[#Headers],0))-G123</f>
        <v>995528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1991060</v>
      </c>
      <c r="L123" s="22">
        <f>INDEX(Notes!$I$2:$N$11,MATCH(Notes!$B$2,Notes!$I$2:$I$11,0),6)*$E123</f>
        <v>2986590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995530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1087463</v>
      </c>
      <c r="H124" s="22">
        <f>INDEX(Data[],MATCH($A124,Data[Dist],0),MATCH(H$6,Data[#Headers],0))-G124</f>
        <v>120540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241078</v>
      </c>
      <c r="L124" s="22">
        <f>INDEX(Notes!$I$2:$N$11,MATCH(Notes!$B$2,Notes!$I$2:$I$11,0),6)*$E124</f>
        <v>361617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120539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3430276</v>
      </c>
      <c r="H125" s="22">
        <f>INDEX(Data[],MATCH($A125,Data[Dist],0),MATCH(H$6,Data[#Headers],0))-G125</f>
        <v>380112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760224</v>
      </c>
      <c r="L125" s="22">
        <f>INDEX(Notes!$I$2:$N$11,MATCH(Notes!$B$2,Notes!$I$2:$I$11,0),6)*$E125</f>
        <v>1140336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12104671</v>
      </c>
      <c r="H126" s="22">
        <f>INDEX(Data[],MATCH($A126,Data[Dist],0),MATCH(H$6,Data[#Headers],0))-G126</f>
        <v>1341761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2683526</v>
      </c>
      <c r="L126" s="22">
        <f>INDEX(Notes!$I$2:$N$11,MATCH(Notes!$B$2,Notes!$I$2:$I$11,0),6)*$E126</f>
        <v>4025289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1341763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1656504</v>
      </c>
      <c r="H127" s="22">
        <f>INDEX(Data[],MATCH($A127,Data[Dist],0),MATCH(H$6,Data[#Headers],0))-G127</f>
        <v>183563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367126</v>
      </c>
      <c r="L127" s="22">
        <f>INDEX(Notes!$I$2:$N$11,MATCH(Notes!$B$2,Notes!$I$2:$I$11,0),6)*$E127</f>
        <v>550686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183562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1790268</v>
      </c>
      <c r="H128" s="22">
        <f>INDEX(Data[],MATCH($A128,Data[Dist],0),MATCH(H$6,Data[#Headers],0))-G128</f>
        <v>198289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396576</v>
      </c>
      <c r="L128" s="22">
        <f>INDEX(Notes!$I$2:$N$11,MATCH(Notes!$B$2,Notes!$I$2:$I$11,0),6)*$E128</f>
        <v>594864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198288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3703238</v>
      </c>
      <c r="H129" s="22">
        <f>INDEX(Data[],MATCH($A129,Data[Dist],0),MATCH(H$6,Data[#Headers],0))-G129</f>
        <v>410424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820852</v>
      </c>
      <c r="L129" s="22">
        <f>INDEX(Notes!$I$2:$N$11,MATCH(Notes!$B$2,Notes!$I$2:$I$11,0),6)*$E129</f>
        <v>1231278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410426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1199281</v>
      </c>
      <c r="H130" s="22">
        <f>INDEX(Data[],MATCH($A130,Data[Dist],0),MATCH(H$6,Data[#Headers],0))-G130</f>
        <v>132827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265658</v>
      </c>
      <c r="L130" s="22">
        <f>INDEX(Notes!$I$2:$N$11,MATCH(Notes!$B$2,Notes!$I$2:$I$11,0),6)*$E130</f>
        <v>398487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132829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9039904</v>
      </c>
      <c r="H131" s="22">
        <f>INDEX(Data[],MATCH($A131,Data[Dist],0),MATCH(H$6,Data[#Headers],0))-G131</f>
        <v>1001935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2003870</v>
      </c>
      <c r="L131" s="22">
        <f>INDEX(Notes!$I$2:$N$11,MATCH(Notes!$B$2,Notes!$I$2:$I$11,0),6)*$E131</f>
        <v>3005802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1001934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2503315</v>
      </c>
      <c r="H132" s="22">
        <f>INDEX(Data[],MATCH($A132,Data[Dist],0),MATCH(H$6,Data[#Headers],0))-G132</f>
        <v>277399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554798</v>
      </c>
      <c r="L132" s="22">
        <f>INDEX(Notes!$I$2:$N$11,MATCH(Notes!$B$2,Notes!$I$2:$I$11,0),6)*$E132</f>
        <v>832197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4322487</v>
      </c>
      <c r="H133" s="22">
        <f>INDEX(Data[],MATCH($A133,Data[Dist],0),MATCH(H$6,Data[#Headers],0))-G133</f>
        <v>479142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958286</v>
      </c>
      <c r="L133" s="22">
        <f>INDEX(Notes!$I$2:$N$11,MATCH(Notes!$B$2,Notes!$I$2:$I$11,0),6)*$E133</f>
        <v>1437429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479143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2285894</v>
      </c>
      <c r="H134" s="22">
        <f>INDEX(Data[],MATCH($A134,Data[Dist],0),MATCH(H$6,Data[#Headers],0))-G134</f>
        <v>253321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506642</v>
      </c>
      <c r="L134" s="22">
        <f>INDEX(Notes!$I$2:$N$11,MATCH(Notes!$B$2,Notes!$I$2:$I$11,0),6)*$E134</f>
        <v>759960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253320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3219697</v>
      </c>
      <c r="H135" s="22">
        <f>INDEX(Data[],MATCH($A135,Data[Dist],0),MATCH(H$6,Data[#Headers],0))-G135</f>
        <v>356674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713346</v>
      </c>
      <c r="L135" s="22">
        <f>INDEX(Notes!$I$2:$N$11,MATCH(Notes!$B$2,Notes!$I$2:$I$11,0),6)*$E135</f>
        <v>1070019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356673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1749996</v>
      </c>
      <c r="H136" s="22">
        <f>INDEX(Data[],MATCH($A136,Data[Dist],0),MATCH(H$6,Data[#Headers],0))-G136</f>
        <v>193920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387842</v>
      </c>
      <c r="L136" s="22">
        <f>INDEX(Notes!$I$2:$N$11,MATCH(Notes!$B$2,Notes!$I$2:$I$11,0),6)*$E136</f>
        <v>581766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193922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1095491</v>
      </c>
      <c r="H137" s="22">
        <f>INDEX(Data[],MATCH($A137,Data[Dist],0),MATCH(H$6,Data[#Headers],0))-G137</f>
        <v>121343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242688</v>
      </c>
      <c r="L137" s="22">
        <f>INDEX(Notes!$I$2:$N$11,MATCH(Notes!$B$2,Notes!$I$2:$I$11,0),6)*$E137</f>
        <v>364035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121345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7185592</v>
      </c>
      <c r="H138" s="22">
        <f>INDEX(Data[],MATCH($A138,Data[Dist],0),MATCH(H$6,Data[#Headers],0))-G138</f>
        <v>796530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1593064</v>
      </c>
      <c r="L138" s="22">
        <f>INDEX(Notes!$I$2:$N$11,MATCH(Notes!$B$2,Notes!$I$2:$I$11,0),6)*$E138</f>
        <v>2389596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796532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8543842</v>
      </c>
      <c r="H139" s="22">
        <f>INDEX(Data[],MATCH($A139,Data[Dist],0),MATCH(H$6,Data[#Headers],0))-G139</f>
        <v>947021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1894044</v>
      </c>
      <c r="L139" s="22">
        <f>INDEX(Notes!$I$2:$N$11,MATCH(Notes!$B$2,Notes!$I$2:$I$11,0),6)*$E139</f>
        <v>2841066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947022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1021794</v>
      </c>
      <c r="H140" s="22">
        <f>INDEX(Data[],MATCH($A140,Data[Dist],0),MATCH(H$6,Data[#Headers],0))-G140</f>
        <v>113043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226084</v>
      </c>
      <c r="L140" s="22">
        <f>INDEX(Notes!$I$2:$N$11,MATCH(Notes!$B$2,Notes!$I$2:$I$11,0),6)*$E140</f>
        <v>339126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113042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2916524</v>
      </c>
      <c r="H141" s="22">
        <f>INDEX(Data[],MATCH($A141,Data[Dist],0),MATCH(H$6,Data[#Headers],0))-G141</f>
        <v>322989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645976</v>
      </c>
      <c r="L141" s="22">
        <f>INDEX(Notes!$I$2:$N$11,MATCH(Notes!$B$2,Notes!$I$2:$I$11,0),6)*$E141</f>
        <v>968964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322988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3122041</v>
      </c>
      <c r="H142" s="22">
        <f>INDEX(Data[],MATCH($A142,Data[Dist],0),MATCH(H$6,Data[#Headers],0))-G142</f>
        <v>345919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691842</v>
      </c>
      <c r="L142" s="22">
        <f>INDEX(Notes!$I$2:$N$11,MATCH(Notes!$B$2,Notes!$I$2:$I$11,0),6)*$E142</f>
        <v>1037763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345921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3314775</v>
      </c>
      <c r="H143" s="22">
        <f>INDEX(Data[],MATCH($A143,Data[Dist],0),MATCH(H$6,Data[#Headers],0))-G143</f>
        <v>367378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734758</v>
      </c>
      <c r="L143" s="22">
        <f>INDEX(Notes!$I$2:$N$11,MATCH(Notes!$B$2,Notes!$I$2:$I$11,0),6)*$E143</f>
        <v>1102137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367379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6705221</v>
      </c>
      <c r="H144" s="22">
        <f>INDEX(Data[],MATCH($A144,Data[Dist],0),MATCH(H$6,Data[#Headers],0))-G144</f>
        <v>743104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1486208</v>
      </c>
      <c r="L144" s="22">
        <f>INDEX(Notes!$I$2:$N$11,MATCH(Notes!$B$2,Notes!$I$2:$I$11,0),6)*$E144</f>
        <v>2229309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743103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1758619</v>
      </c>
      <c r="H145" s="22">
        <f>INDEX(Data[],MATCH($A145,Data[Dist],0),MATCH(H$6,Data[#Headers],0))-G145</f>
        <v>194714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389430</v>
      </c>
      <c r="L145" s="22">
        <f>INDEX(Notes!$I$2:$N$11,MATCH(Notes!$B$2,Notes!$I$2:$I$11,0),6)*$E145</f>
        <v>584145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194715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5017783</v>
      </c>
      <c r="H146" s="22">
        <f>INDEX(Data[],MATCH($A146,Data[Dist],0),MATCH(H$6,Data[#Headers],0))-G146</f>
        <v>556338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1112678</v>
      </c>
      <c r="L146" s="22">
        <f>INDEX(Notes!$I$2:$N$11,MATCH(Notes!$B$2,Notes!$I$2:$I$11,0),6)*$E146</f>
        <v>1669017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556339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7518155</v>
      </c>
      <c r="H147" s="22">
        <f>INDEX(Data[],MATCH($A147,Data[Dist],0),MATCH(H$6,Data[#Headers],0))-G147</f>
        <v>833269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1666542</v>
      </c>
      <c r="L147" s="22">
        <f>INDEX(Notes!$I$2:$N$11,MATCH(Notes!$B$2,Notes!$I$2:$I$11,0),6)*$E147</f>
        <v>2499813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833271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9181703</v>
      </c>
      <c r="H148" s="22">
        <f>INDEX(Data[],MATCH($A148,Data[Dist],0),MATCH(H$6,Data[#Headers],0))-G148</f>
        <v>1017882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2035764</v>
      </c>
      <c r="L148" s="22">
        <f>INDEX(Notes!$I$2:$N$11,MATCH(Notes!$B$2,Notes!$I$2:$I$11,0),6)*$E148</f>
        <v>3053643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1017881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23439313</v>
      </c>
      <c r="H149" s="22">
        <f>INDEX(Data[],MATCH($A149,Data[Dist],0),MATCH(H$6,Data[#Headers],0))-G149</f>
        <v>2598636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5197272</v>
      </c>
      <c r="L149" s="22">
        <f>INDEX(Notes!$I$2:$N$11,MATCH(Notes!$B$2,Notes!$I$2:$I$11,0),6)*$E149</f>
        <v>7795905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2598635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5396927</v>
      </c>
      <c r="H150" s="22">
        <f>INDEX(Data[],MATCH($A150,Data[Dist],0),MATCH(H$6,Data[#Headers],0))-G150</f>
        <v>598260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1196518</v>
      </c>
      <c r="L150" s="22">
        <f>INDEX(Notes!$I$2:$N$11,MATCH(Notes!$B$2,Notes!$I$2:$I$11,0),6)*$E150</f>
        <v>1794777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598259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82361860</v>
      </c>
      <c r="H151" s="22">
        <f>INDEX(Data[],MATCH($A151,Data[Dist],0),MATCH(H$6,Data[#Headers],0))-G151</f>
        <v>9127231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18254464</v>
      </c>
      <c r="L151" s="22">
        <f>INDEX(Notes!$I$2:$N$11,MATCH(Notes!$B$2,Notes!$I$2:$I$11,0),6)*$E151</f>
        <v>27381696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9127232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6274208</v>
      </c>
      <c r="H152" s="22">
        <f>INDEX(Data[],MATCH($A152,Data[Dist],0),MATCH(H$6,Data[#Headers],0))-G152</f>
        <v>695463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1390926</v>
      </c>
      <c r="L152" s="22">
        <f>INDEX(Notes!$I$2:$N$11,MATCH(Notes!$B$2,Notes!$I$2:$I$11,0),6)*$E152</f>
        <v>2086386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695462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3232114</v>
      </c>
      <c r="H153" s="22">
        <f>INDEX(Data[],MATCH($A153,Data[Dist],0),MATCH(H$6,Data[#Headers],0))-G153</f>
        <v>358289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716580</v>
      </c>
      <c r="L153" s="22">
        <f>INDEX(Notes!$I$2:$N$11,MATCH(Notes!$B$2,Notes!$I$2:$I$11,0),6)*$E153</f>
        <v>1074870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358290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3447669</v>
      </c>
      <c r="H154" s="22">
        <f>INDEX(Data[],MATCH($A154,Data[Dist],0),MATCH(H$6,Data[#Headers],0))-G154</f>
        <v>381964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763928</v>
      </c>
      <c r="L154" s="22">
        <f>INDEX(Notes!$I$2:$N$11,MATCH(Notes!$B$2,Notes!$I$2:$I$11,0),6)*$E154</f>
        <v>1145889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381963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2941516</v>
      </c>
      <c r="H155" s="22">
        <f>INDEX(Data[],MATCH($A155,Data[Dist],0),MATCH(H$6,Data[#Headers],0))-G155</f>
        <v>326100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652200</v>
      </c>
      <c r="L155" s="22">
        <f>INDEX(Notes!$I$2:$N$11,MATCH(Notes!$B$2,Notes!$I$2:$I$11,0),6)*$E155</f>
        <v>978300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6833587</v>
      </c>
      <c r="H156" s="22">
        <f>INDEX(Data[],MATCH($A156,Data[Dist],0),MATCH(H$6,Data[#Headers],0))-G156</f>
        <v>757309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1514622</v>
      </c>
      <c r="L156" s="22">
        <f>INDEX(Notes!$I$2:$N$11,MATCH(Notes!$B$2,Notes!$I$2:$I$11,0),6)*$E156</f>
        <v>2271933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757311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5824585</v>
      </c>
      <c r="H157" s="22">
        <f>INDEX(Data[],MATCH($A157,Data[Dist],0),MATCH(H$6,Data[#Headers],0))-G157</f>
        <v>645683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1291370</v>
      </c>
      <c r="L157" s="22">
        <f>INDEX(Notes!$I$2:$N$11,MATCH(Notes!$B$2,Notes!$I$2:$I$11,0),6)*$E157</f>
        <v>1937055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645685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43356394</v>
      </c>
      <c r="H158" s="22">
        <f>INDEX(Data[],MATCH($A158,Data[Dist],0),MATCH(H$6,Data[#Headers],0))-G158</f>
        <v>4805727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9611452</v>
      </c>
      <c r="L158" s="22">
        <f>INDEX(Notes!$I$2:$N$11,MATCH(Notes!$B$2,Notes!$I$2:$I$11,0),6)*$E158</f>
        <v>14417178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4805726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1571310</v>
      </c>
      <c r="F159" s="160">
        <f>INDEX(Data[],MATCH($A159,Data[Dist],0),MATCH(F$6,Data[#Headers],0))</f>
        <v>1571311</v>
      </c>
      <c r="G159" s="22">
        <f>INDEX(Data[],MATCH($A159,Data[Dist],0),MATCH(G$6,Data[#Headers],0))</f>
        <v>14309050</v>
      </c>
      <c r="H159" s="22">
        <f>INDEX(Data[],MATCH($A159,Data[Dist],0),MATCH(H$6,Data[#Headers],0))-G159</f>
        <v>1571311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3189116</v>
      </c>
      <c r="L159" s="22">
        <f>INDEX(Notes!$I$2:$N$11,MATCH(Notes!$B$2,Notes!$I$2:$I$11,0),6)*$E159</f>
        <v>4713930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1571310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2025588</v>
      </c>
      <c r="H160" s="22">
        <f>INDEX(Data[],MATCH($A160,Data[Dist],0),MATCH(H$6,Data[#Headers],0))-G160</f>
        <v>224464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448928</v>
      </c>
      <c r="L160" s="22">
        <f>INDEX(Notes!$I$2:$N$11,MATCH(Notes!$B$2,Notes!$I$2:$I$11,0),6)*$E160</f>
        <v>673392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2846977</v>
      </c>
      <c r="H161" s="22">
        <f>INDEX(Data[],MATCH($A161,Data[Dist],0),MATCH(H$6,Data[#Headers],0))-G161</f>
        <v>315544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631090</v>
      </c>
      <c r="L161" s="22">
        <f>INDEX(Notes!$I$2:$N$11,MATCH(Notes!$B$2,Notes!$I$2:$I$11,0),6)*$E161</f>
        <v>946635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315545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12262147</v>
      </c>
      <c r="H162" s="22">
        <f>INDEX(Data[],MATCH($A162,Data[Dist],0),MATCH(H$6,Data[#Headers],0))-G162</f>
        <v>1359521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2719046</v>
      </c>
      <c r="L162" s="22">
        <f>INDEX(Notes!$I$2:$N$11,MATCH(Notes!$B$2,Notes!$I$2:$I$11,0),6)*$E162</f>
        <v>4078569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1359523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3103733</v>
      </c>
      <c r="H163" s="22">
        <f>INDEX(Data[],MATCH($A163,Data[Dist],0),MATCH(H$6,Data[#Headers],0))-G163</f>
        <v>343916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687834</v>
      </c>
      <c r="L163" s="22">
        <f>INDEX(Notes!$I$2:$N$11,MATCH(Notes!$B$2,Notes!$I$2:$I$11,0),6)*$E163</f>
        <v>1031751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343917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250515</v>
      </c>
      <c r="F164" s="160">
        <f>INDEX(Data[],MATCH($A164,Data[Dist],0),MATCH(F$6,Data[#Headers],0))</f>
        <v>250516</v>
      </c>
      <c r="G164" s="22">
        <f>INDEX(Data[],MATCH($A164,Data[Dist],0),MATCH(G$6,Data[#Headers],0))</f>
        <v>2521719</v>
      </c>
      <c r="H164" s="22">
        <f>INDEX(Data[],MATCH($A164,Data[Dist],0),MATCH(H$6,Data[#Headers],0))-G164</f>
        <v>250516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588374</v>
      </c>
      <c r="L164" s="22">
        <f>INDEX(Notes!$I$2:$N$11,MATCH(Notes!$B$2,Notes!$I$2:$I$11,0),6)*$E164</f>
        <v>751545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250515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1763245</v>
      </c>
      <c r="H165" s="22">
        <f>INDEX(Data[],MATCH($A165,Data[Dist],0),MATCH(H$6,Data[#Headers],0))-G165</f>
        <v>195416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390834</v>
      </c>
      <c r="L165" s="22">
        <f>INDEX(Notes!$I$2:$N$11,MATCH(Notes!$B$2,Notes!$I$2:$I$11,0),6)*$E165</f>
        <v>586251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195417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3589043</v>
      </c>
      <c r="H166" s="22">
        <f>INDEX(Data[],MATCH($A166,Data[Dist],0),MATCH(H$6,Data[#Headers],0))-G166</f>
        <v>397761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795526</v>
      </c>
      <c r="L166" s="22">
        <f>INDEX(Notes!$I$2:$N$11,MATCH(Notes!$B$2,Notes!$I$2:$I$11,0),6)*$E166</f>
        <v>1193289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397763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158638</v>
      </c>
      <c r="F167" s="160">
        <f>INDEX(Data[],MATCH($A167,Data[Dist],0),MATCH(F$6,Data[#Headers],0))</f>
        <v>158636</v>
      </c>
      <c r="G167" s="22">
        <f>INDEX(Data[],MATCH($A167,Data[Dist],0),MATCH(G$6,Data[#Headers],0))</f>
        <v>2347740</v>
      </c>
      <c r="H167" s="22">
        <f>INDEX(Data[],MATCH($A167,Data[Dist],0),MATCH(H$6,Data[#Headers],0))-G167</f>
        <v>158636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621314</v>
      </c>
      <c r="L167" s="22">
        <f>INDEX(Notes!$I$2:$N$11,MATCH(Notes!$B$2,Notes!$I$2:$I$11,0),6)*$E167</f>
        <v>475914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158638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13972837</v>
      </c>
      <c r="H168" s="22">
        <f>INDEX(Data[],MATCH($A168,Data[Dist],0),MATCH(H$6,Data[#Headers],0))-G168</f>
        <v>1548809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3097618</v>
      </c>
      <c r="L168" s="22">
        <f>INDEX(Notes!$I$2:$N$11,MATCH(Notes!$B$2,Notes!$I$2:$I$11,0),6)*$E168</f>
        <v>4646427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2960533</v>
      </c>
      <c r="H169" s="22">
        <f>INDEX(Data[],MATCH($A169,Data[Dist],0),MATCH(H$6,Data[#Headers],0))-G169</f>
        <v>328195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656394</v>
      </c>
      <c r="L169" s="22">
        <f>INDEX(Notes!$I$2:$N$11,MATCH(Notes!$B$2,Notes!$I$2:$I$11,0),6)*$E169</f>
        <v>984591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328197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14086420</v>
      </c>
      <c r="H170" s="22">
        <f>INDEX(Data[],MATCH($A170,Data[Dist],0),MATCH(H$6,Data[#Headers],0))-G170</f>
        <v>1560728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3121456</v>
      </c>
      <c r="L170" s="22">
        <f>INDEX(Notes!$I$2:$N$11,MATCH(Notes!$B$2,Notes!$I$2:$I$11,0),6)*$E170</f>
        <v>4682184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4287692</v>
      </c>
      <c r="H171" s="22">
        <f>INDEX(Data[],MATCH($A171,Data[Dist],0),MATCH(H$6,Data[#Headers],0))-G171</f>
        <v>475198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950400</v>
      </c>
      <c r="L171" s="22">
        <f>INDEX(Notes!$I$2:$N$11,MATCH(Notes!$B$2,Notes!$I$2:$I$11,0),6)*$E171</f>
        <v>1425600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475200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49370297</v>
      </c>
      <c r="H172" s="22">
        <f>INDEX(Data[],MATCH($A172,Data[Dist],0),MATCH(H$6,Data[#Headers],0))-G172</f>
        <v>5472768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10945538</v>
      </c>
      <c r="L172" s="22">
        <f>INDEX(Notes!$I$2:$N$11,MATCH(Notes!$B$2,Notes!$I$2:$I$11,0),6)*$E172</f>
        <v>16418307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5472769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4564330</v>
      </c>
      <c r="H173" s="22">
        <f>INDEX(Data[],MATCH($A173,Data[Dist],0),MATCH(H$6,Data[#Headers],0))-G173</f>
        <v>506029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1012058</v>
      </c>
      <c r="L173" s="22">
        <f>INDEX(Notes!$I$2:$N$11,MATCH(Notes!$B$2,Notes!$I$2:$I$11,0),6)*$E173</f>
        <v>1518084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506028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3769347</v>
      </c>
      <c r="H174" s="22">
        <f>INDEX(Data[],MATCH($A174,Data[Dist],0),MATCH(H$6,Data[#Headers],0))-G174</f>
        <v>417809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835622</v>
      </c>
      <c r="L174" s="22">
        <f>INDEX(Notes!$I$2:$N$11,MATCH(Notes!$B$2,Notes!$I$2:$I$11,0),6)*$E174</f>
        <v>1253433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417811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1671835</v>
      </c>
      <c r="H175" s="22">
        <f>INDEX(Data[],MATCH($A175,Data[Dist],0),MATCH(H$6,Data[#Headers],0))-G175</f>
        <v>185232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370462</v>
      </c>
      <c r="L175" s="22">
        <f>INDEX(Notes!$I$2:$N$11,MATCH(Notes!$B$2,Notes!$I$2:$I$11,0),6)*$E175</f>
        <v>555693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185231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4109458</v>
      </c>
      <c r="H176" s="22">
        <f>INDEX(Data[],MATCH($A176,Data[Dist],0),MATCH(H$6,Data[#Headers],0))-G176</f>
        <v>455461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910922</v>
      </c>
      <c r="L176" s="22">
        <f>INDEX(Notes!$I$2:$N$11,MATCH(Notes!$B$2,Notes!$I$2:$I$11,0),6)*$E176</f>
        <v>1366380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455460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2509971</v>
      </c>
      <c r="H177" s="22">
        <f>INDEX(Data[],MATCH($A177,Data[Dist],0),MATCH(H$6,Data[#Headers],0))-G177</f>
        <v>278135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556270</v>
      </c>
      <c r="L177" s="22">
        <f>INDEX(Notes!$I$2:$N$11,MATCH(Notes!$B$2,Notes!$I$2:$I$11,0),6)*$E177</f>
        <v>834405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4733958</v>
      </c>
      <c r="H178" s="22">
        <f>INDEX(Data[],MATCH($A178,Data[Dist],0),MATCH(H$6,Data[#Headers],0))-G178</f>
        <v>524876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1049756</v>
      </c>
      <c r="L178" s="22">
        <f>INDEX(Notes!$I$2:$N$11,MATCH(Notes!$B$2,Notes!$I$2:$I$11,0),6)*$E178</f>
        <v>1574634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524878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2923095</v>
      </c>
      <c r="H179" s="22">
        <f>INDEX(Data[],MATCH($A179,Data[Dist],0),MATCH(H$6,Data[#Headers],0))-G179</f>
        <v>323906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647814</v>
      </c>
      <c r="L179" s="22">
        <f>INDEX(Notes!$I$2:$N$11,MATCH(Notes!$B$2,Notes!$I$2:$I$11,0),6)*$E179</f>
        <v>971721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323907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3116664</v>
      </c>
      <c r="H180" s="22">
        <f>INDEX(Data[],MATCH($A180,Data[Dist],0),MATCH(H$6,Data[#Headers],0))-G180</f>
        <v>345203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690406</v>
      </c>
      <c r="L180" s="22">
        <f>INDEX(Notes!$I$2:$N$11,MATCH(Notes!$B$2,Notes!$I$2:$I$11,0),6)*$E180</f>
        <v>1035606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345202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2868513</v>
      </c>
      <c r="H181" s="22">
        <f>INDEX(Data[],MATCH($A181,Data[Dist],0),MATCH(H$6,Data[#Headers],0))-G181</f>
        <v>317731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635466</v>
      </c>
      <c r="L181" s="22">
        <f>INDEX(Notes!$I$2:$N$11,MATCH(Notes!$B$2,Notes!$I$2:$I$11,0),6)*$E181</f>
        <v>953199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317733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8791180</v>
      </c>
      <c r="H182" s="22">
        <f>INDEX(Data[],MATCH($A182,Data[Dist],0),MATCH(H$6,Data[#Headers],0))-G182</f>
        <v>974795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1949592</v>
      </c>
      <c r="L182" s="22">
        <f>INDEX(Notes!$I$2:$N$11,MATCH(Notes!$B$2,Notes!$I$2:$I$11,0),6)*$E182</f>
        <v>2924388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974796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3423733</v>
      </c>
      <c r="H183" s="22">
        <f>INDEX(Data[],MATCH($A183,Data[Dist],0),MATCH(H$6,Data[#Headers],0))-G183</f>
        <v>379307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758618</v>
      </c>
      <c r="L183" s="22">
        <f>INDEX(Notes!$I$2:$N$11,MATCH(Notes!$B$2,Notes!$I$2:$I$11,0),6)*$E183</f>
        <v>1137927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379309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1912196</v>
      </c>
      <c r="H184" s="22">
        <f>INDEX(Data[],MATCH($A184,Data[Dist],0),MATCH(H$6,Data[#Headers],0))-G184</f>
        <v>211691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423382</v>
      </c>
      <c r="L184" s="22">
        <f>INDEX(Notes!$I$2:$N$11,MATCH(Notes!$B$2,Notes!$I$2:$I$11,0),6)*$E184</f>
        <v>635070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211690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13175721</v>
      </c>
      <c r="H185" s="22">
        <f>INDEX(Data[],MATCH($A185,Data[Dist],0),MATCH(H$6,Data[#Headers],0))-G185</f>
        <v>1460969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2921940</v>
      </c>
      <c r="L185" s="22">
        <f>INDEX(Notes!$I$2:$N$11,MATCH(Notes!$B$2,Notes!$I$2:$I$11,0),6)*$E185</f>
        <v>4382913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1460971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41906959</v>
      </c>
      <c r="H186" s="22">
        <f>INDEX(Data[],MATCH($A186,Data[Dist],0),MATCH(H$6,Data[#Headers],0))-G186</f>
        <v>4647364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9294726</v>
      </c>
      <c r="L186" s="22">
        <f>INDEX(Notes!$I$2:$N$11,MATCH(Notes!$B$2,Notes!$I$2:$I$11,0),6)*$E186</f>
        <v>13942089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4647363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3000504</v>
      </c>
      <c r="H187" s="22">
        <f>INDEX(Data[],MATCH($A187,Data[Dist],0),MATCH(H$6,Data[#Headers],0))-G187</f>
        <v>332536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665072</v>
      </c>
      <c r="L187" s="22">
        <f>INDEX(Notes!$I$2:$N$11,MATCH(Notes!$B$2,Notes!$I$2:$I$11,0),6)*$E187</f>
        <v>997608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22008097</v>
      </c>
      <c r="H188" s="22">
        <f>INDEX(Data[],MATCH($A188,Data[Dist],0),MATCH(H$6,Data[#Headers],0))-G188</f>
        <v>2439664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4879330</v>
      </c>
      <c r="L188" s="22">
        <f>INDEX(Notes!$I$2:$N$11,MATCH(Notes!$B$2,Notes!$I$2:$I$11,0),6)*$E188</f>
        <v>7318995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2439665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8811040</v>
      </c>
      <c r="H189" s="22">
        <f>INDEX(Data[],MATCH($A189,Data[Dist],0),MATCH(H$6,Data[#Headers],0))-G189</f>
        <v>976474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1952952</v>
      </c>
      <c r="L189" s="22">
        <f>INDEX(Notes!$I$2:$N$11,MATCH(Notes!$B$2,Notes!$I$2:$I$11,0),6)*$E189</f>
        <v>2929428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976476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5014841</v>
      </c>
      <c r="H190" s="22">
        <f>INDEX(Data[],MATCH($A190,Data[Dist],0),MATCH(H$6,Data[#Headers],0))-G190</f>
        <v>555743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1111490</v>
      </c>
      <c r="L190" s="22">
        <f>INDEX(Notes!$I$2:$N$11,MATCH(Notes!$B$2,Notes!$I$2:$I$11,0),6)*$E190</f>
        <v>1667235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555745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2243961</v>
      </c>
      <c r="H191" s="22">
        <f>INDEX(Data[],MATCH($A191,Data[Dist],0),MATCH(H$6,Data[#Headers],0))-G191</f>
        <v>248816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497632</v>
      </c>
      <c r="L191" s="22">
        <f>INDEX(Notes!$I$2:$N$11,MATCH(Notes!$B$2,Notes!$I$2:$I$11,0),6)*$E191</f>
        <v>746445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248815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2835386</v>
      </c>
      <c r="H192" s="22">
        <f>INDEX(Data[],MATCH($A192,Data[Dist],0),MATCH(H$6,Data[#Headers],0))-G192</f>
        <v>314206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628412</v>
      </c>
      <c r="L192" s="22">
        <f>INDEX(Notes!$I$2:$N$11,MATCH(Notes!$B$2,Notes!$I$2:$I$11,0),6)*$E192</f>
        <v>942618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7430119</v>
      </c>
      <c r="H193" s="22">
        <f>INDEX(Data[],MATCH($A193,Data[Dist],0),MATCH(H$6,Data[#Headers],0))-G193</f>
        <v>823519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1647040</v>
      </c>
      <c r="L193" s="22">
        <f>INDEX(Notes!$I$2:$N$11,MATCH(Notes!$B$2,Notes!$I$2:$I$11,0),6)*$E193</f>
        <v>2470563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823521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4684590</v>
      </c>
      <c r="H194" s="22">
        <f>INDEX(Data[],MATCH($A194,Data[Dist],0),MATCH(H$6,Data[#Headers],0))-G194</f>
        <v>519237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1038476</v>
      </c>
      <c r="L194" s="22">
        <f>INDEX(Notes!$I$2:$N$11,MATCH(Notes!$B$2,Notes!$I$2:$I$11,0),6)*$E194</f>
        <v>1557714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519238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5281244</v>
      </c>
      <c r="H195" s="22">
        <f>INDEX(Data[],MATCH($A195,Data[Dist],0),MATCH(H$6,Data[#Headers],0))-G195</f>
        <v>585459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1170920</v>
      </c>
      <c r="L195" s="22">
        <f>INDEX(Notes!$I$2:$N$11,MATCH(Notes!$B$2,Notes!$I$2:$I$11,0),6)*$E195</f>
        <v>1756380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585460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1782546</v>
      </c>
      <c r="H196" s="22">
        <f>INDEX(Data[],MATCH($A196,Data[Dist],0),MATCH(H$6,Data[#Headers],0))-G196</f>
        <v>197279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394556</v>
      </c>
      <c r="L196" s="22">
        <f>INDEX(Notes!$I$2:$N$11,MATCH(Notes!$B$2,Notes!$I$2:$I$11,0),6)*$E196</f>
        <v>591834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197278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6018200</v>
      </c>
      <c r="H197" s="22">
        <f>INDEX(Data[],MATCH($A197,Data[Dist],0),MATCH(H$6,Data[#Headers],0))-G197</f>
        <v>667070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1334144</v>
      </c>
      <c r="L197" s="22">
        <f>INDEX(Notes!$I$2:$N$11,MATCH(Notes!$B$2,Notes!$I$2:$I$11,0),6)*$E197</f>
        <v>2001216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667072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2211385</v>
      </c>
      <c r="H198" s="22">
        <f>INDEX(Data[],MATCH($A198,Data[Dist],0),MATCH(H$6,Data[#Headers],0))-G198</f>
        <v>245131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490266</v>
      </c>
      <c r="L198" s="22">
        <f>INDEX(Notes!$I$2:$N$11,MATCH(Notes!$B$2,Notes!$I$2:$I$11,0),6)*$E198</f>
        <v>735399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245133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147479</v>
      </c>
      <c r="F199" s="160">
        <f>INDEX(Data[],MATCH($A199,Data[Dist],0),MATCH(F$6,Data[#Headers],0))</f>
        <v>147477</v>
      </c>
      <c r="G199" s="22">
        <f>INDEX(Data[],MATCH($A199,Data[Dist],0),MATCH(G$6,Data[#Headers],0))</f>
        <v>1396305</v>
      </c>
      <c r="H199" s="22">
        <f>INDEX(Data[],MATCH($A199,Data[Dist],0),MATCH(H$6,Data[#Headers],0))-G199</f>
        <v>147477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316896</v>
      </c>
      <c r="L199" s="22">
        <f>INDEX(Notes!$I$2:$N$11,MATCH(Notes!$B$2,Notes!$I$2:$I$11,0),6)*$E199</f>
        <v>442437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147479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1304730</v>
      </c>
      <c r="H200" s="22">
        <f>INDEX(Data[],MATCH($A200,Data[Dist],0),MATCH(H$6,Data[#Headers],0))-G200</f>
        <v>144647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289292</v>
      </c>
      <c r="L200" s="22">
        <f>INDEX(Notes!$I$2:$N$11,MATCH(Notes!$B$2,Notes!$I$2:$I$11,0),6)*$E200</f>
        <v>433938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144646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INDEX($A$7:$H$331,MATCH($S200,$A$7:$A$331,0),5)-Q200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1132724</v>
      </c>
      <c r="H201" s="22">
        <f>INDEX(Data[],MATCH($A201,Data[Dist],0),MATCH(H$6,Data[#Headers],0))-G201</f>
        <v>125548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251098</v>
      </c>
      <c r="L201" s="22">
        <f>INDEX(Notes!$I$2:$N$11,MATCH(Notes!$B$2,Notes!$I$2:$I$11,0),6)*$E201</f>
        <v>376650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125550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3428705</v>
      </c>
      <c r="H202" s="22">
        <f>INDEX(Data[],MATCH($A202,Data[Dist],0),MATCH(H$6,Data[#Headers],0))-G202</f>
        <v>379969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759938</v>
      </c>
      <c r="L202" s="22">
        <f>INDEX(Notes!$I$2:$N$11,MATCH(Notes!$B$2,Notes!$I$2:$I$11,0),6)*$E202</f>
        <v>1139907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11894775</v>
      </c>
      <c r="H203" s="22">
        <f>INDEX(Data[],MATCH($A203,Data[Dist],0),MATCH(H$6,Data[#Headers],0))-G203</f>
        <v>1318651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2637304</v>
      </c>
      <c r="L203" s="22">
        <f>INDEX(Notes!$I$2:$N$11,MATCH(Notes!$B$2,Notes!$I$2:$I$11,0),6)*$E203</f>
        <v>3955959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1318653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7122670</v>
      </c>
      <c r="H204" s="22">
        <f>INDEX(Data[],MATCH($A204,Data[Dist],0),MATCH(H$6,Data[#Headers],0))-G204</f>
        <v>789555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1579108</v>
      </c>
      <c r="L204" s="22">
        <f>INDEX(Notes!$I$2:$N$11,MATCH(Notes!$B$2,Notes!$I$2:$I$11,0),6)*$E204</f>
        <v>2368662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789554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1574986</v>
      </c>
      <c r="H205" s="22">
        <f>INDEX(Data[],MATCH($A205,Data[Dist],0),MATCH(H$6,Data[#Headers],0))-G205</f>
        <v>174629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349258</v>
      </c>
      <c r="L205" s="22">
        <f>INDEX(Notes!$I$2:$N$11,MATCH(Notes!$B$2,Notes!$I$2:$I$11,0),6)*$E205</f>
        <v>523884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174628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30971256</v>
      </c>
      <c r="H206" s="22">
        <f>INDEX(Data[],MATCH($A206,Data[Dist],0),MATCH(H$6,Data[#Headers],0))-G206</f>
        <v>3433619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6867240</v>
      </c>
      <c r="L206" s="22">
        <f>INDEX(Notes!$I$2:$N$11,MATCH(Notes!$B$2,Notes!$I$2:$I$11,0),6)*$E206</f>
        <v>10300860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3433620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3516317</v>
      </c>
      <c r="H207" s="22">
        <f>INDEX(Data[],MATCH($A207,Data[Dist],0),MATCH(H$6,Data[#Headers],0))-G207</f>
        <v>389714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779426</v>
      </c>
      <c r="L207" s="22">
        <f>INDEX(Notes!$I$2:$N$11,MATCH(Notes!$B$2,Notes!$I$2:$I$11,0),6)*$E207</f>
        <v>1169139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389713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8790047</v>
      </c>
      <c r="H208" s="22">
        <f>INDEX(Data[],MATCH($A208,Data[Dist],0),MATCH(H$6,Data[#Headers],0))-G208</f>
        <v>974338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1948676</v>
      </c>
      <c r="L208" s="22">
        <f>INDEX(Notes!$I$2:$N$11,MATCH(Notes!$B$2,Notes!$I$2:$I$11,0),6)*$E208</f>
        <v>2923011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974337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2644901</v>
      </c>
      <c r="H209" s="22">
        <f>INDEX(Data[],MATCH($A209,Data[Dist],0),MATCH(H$6,Data[#Headers],0))-G209</f>
        <v>293049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586100</v>
      </c>
      <c r="L209" s="22">
        <f>INDEX(Notes!$I$2:$N$11,MATCH(Notes!$B$2,Notes!$I$2:$I$11,0),6)*$E209</f>
        <v>879153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293051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4961492</v>
      </c>
      <c r="H210" s="22">
        <f>INDEX(Data[],MATCH($A210,Data[Dist],0),MATCH(H$6,Data[#Headers],0))-G210</f>
        <v>549724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1099450</v>
      </c>
      <c r="L210" s="22">
        <f>INDEX(Notes!$I$2:$N$11,MATCH(Notes!$B$2,Notes!$I$2:$I$11,0),6)*$E210</f>
        <v>1649178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549726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422164</v>
      </c>
      <c r="F211" s="160">
        <f>INDEX(Data[],MATCH($A211,Data[Dist],0),MATCH(F$6,Data[#Headers],0))</f>
        <v>422162</v>
      </c>
      <c r="G211" s="22">
        <f>INDEX(Data[],MATCH($A211,Data[Dist],0),MATCH(G$6,Data[#Headers],0))</f>
        <v>3851412</v>
      </c>
      <c r="H211" s="22">
        <f>INDEX(Data[],MATCH($A211,Data[Dist],0),MATCH(H$6,Data[#Headers],0))-G211</f>
        <v>422162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858928</v>
      </c>
      <c r="L211" s="22">
        <f>INDEX(Notes!$I$2:$N$11,MATCH(Notes!$B$2,Notes!$I$2:$I$11,0),6)*$E211</f>
        <v>1266492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422164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20907993</v>
      </c>
      <c r="H212" s="22">
        <f>INDEX(Data[],MATCH($A212,Data[Dist],0),MATCH(H$6,Data[#Headers],0))-G212</f>
        <v>2318176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4636354</v>
      </c>
      <c r="L212" s="22">
        <f>INDEX(Notes!$I$2:$N$11,MATCH(Notes!$B$2,Notes!$I$2:$I$11,0),6)*$E212</f>
        <v>6954531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2318177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4772179</v>
      </c>
      <c r="H213" s="22">
        <f>INDEX(Data[],MATCH($A213,Data[Dist],0),MATCH(H$6,Data[#Headers],0))-G213</f>
        <v>528900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1057798</v>
      </c>
      <c r="L213" s="22">
        <f>INDEX(Notes!$I$2:$N$11,MATCH(Notes!$B$2,Notes!$I$2:$I$11,0),6)*$E213</f>
        <v>1586697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528899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3143391</v>
      </c>
      <c r="H214" s="22">
        <f>INDEX(Data[],MATCH($A214,Data[Dist],0),MATCH(H$6,Data[#Headers],0))-G214</f>
        <v>348386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696774</v>
      </c>
      <c r="L214" s="22">
        <f>INDEX(Notes!$I$2:$N$11,MATCH(Notes!$B$2,Notes!$I$2:$I$11,0),6)*$E214</f>
        <v>1045161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348387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7360157</v>
      </c>
      <c r="H215" s="22">
        <f>INDEX(Data[],MATCH($A215,Data[Dist],0),MATCH(H$6,Data[#Headers],0))-G215</f>
        <v>815897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1631794</v>
      </c>
      <c r="L215" s="22">
        <f>INDEX(Notes!$I$2:$N$11,MATCH(Notes!$B$2,Notes!$I$2:$I$11,0),6)*$E215</f>
        <v>2447691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2751783</v>
      </c>
      <c r="H216" s="22">
        <f>INDEX(Data[],MATCH($A216,Data[Dist],0),MATCH(H$6,Data[#Headers],0))-G216</f>
        <v>304937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609878</v>
      </c>
      <c r="L216" s="22">
        <f>INDEX(Notes!$I$2:$N$11,MATCH(Notes!$B$2,Notes!$I$2:$I$11,0),6)*$E216</f>
        <v>914817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304939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3127868</v>
      </c>
      <c r="H217" s="22">
        <f>INDEX(Data[],MATCH($A217,Data[Dist],0),MATCH(H$6,Data[#Headers],0))-G217</f>
        <v>346611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693224</v>
      </c>
      <c r="L217" s="22">
        <f>INDEX(Notes!$I$2:$N$11,MATCH(Notes!$B$2,Notes!$I$2:$I$11,0),6)*$E217</f>
        <v>1039836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346612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666042</v>
      </c>
      <c r="H218" s="22">
        <f>INDEX(Data[],MATCH($A218,Data[Dist],0),MATCH(H$6,Data[#Headers],0))-G218</f>
        <v>73611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147220</v>
      </c>
      <c r="L218" s="22">
        <f>INDEX(Notes!$I$2:$N$11,MATCH(Notes!$B$2,Notes!$I$2:$I$11,0),6)*$E218</f>
        <v>220830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73610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13558402</v>
      </c>
      <c r="H219" s="22">
        <f>INDEX(Data[],MATCH($A219,Data[Dist],0),MATCH(H$6,Data[#Headers],0))-G219</f>
        <v>1502999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3005996</v>
      </c>
      <c r="L219" s="22">
        <f>INDEX(Notes!$I$2:$N$11,MATCH(Notes!$B$2,Notes!$I$2:$I$11,0),6)*$E219</f>
        <v>4508994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1502998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18427584</v>
      </c>
      <c r="H220" s="22">
        <f>INDEX(Data[],MATCH($A220,Data[Dist],0),MATCH(H$6,Data[#Headers],0))-G220</f>
        <v>2042343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4084686</v>
      </c>
      <c r="L220" s="22">
        <f>INDEX(Notes!$I$2:$N$11,MATCH(Notes!$B$2,Notes!$I$2:$I$11,0),6)*$E220</f>
        <v>6127026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2042342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2434530</v>
      </c>
      <c r="H221" s="22">
        <f>INDEX(Data[],MATCH($A221,Data[Dist],0),MATCH(H$6,Data[#Headers],0))-G221</f>
        <v>269746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539494</v>
      </c>
      <c r="L221" s="22">
        <f>INDEX(Notes!$I$2:$N$11,MATCH(Notes!$B$2,Notes!$I$2:$I$11,0),6)*$E221</f>
        <v>809244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269748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3023392</v>
      </c>
      <c r="H222" s="22">
        <f>INDEX(Data[],MATCH($A222,Data[Dist],0),MATCH(H$6,Data[#Headers],0))-G222</f>
        <v>335078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670160</v>
      </c>
      <c r="L222" s="22">
        <f>INDEX(Notes!$I$2:$N$11,MATCH(Notes!$B$2,Notes!$I$2:$I$11,0),6)*$E222</f>
        <v>1005240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335080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24184690</v>
      </c>
      <c r="H223" s="22">
        <f>INDEX(Data[],MATCH($A223,Data[Dist],0),MATCH(H$6,Data[#Headers],0))-G223</f>
        <v>2681475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5362948</v>
      </c>
      <c r="L223" s="22">
        <f>INDEX(Notes!$I$2:$N$11,MATCH(Notes!$B$2,Notes!$I$2:$I$11,0),6)*$E223</f>
        <v>8044422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2681474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3995963</v>
      </c>
      <c r="H224" s="22">
        <f>INDEX(Data[],MATCH($A224,Data[Dist],0),MATCH(H$6,Data[#Headers],0))-G224</f>
        <v>442802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885604</v>
      </c>
      <c r="L224" s="22">
        <f>INDEX(Notes!$I$2:$N$11,MATCH(Notes!$B$2,Notes!$I$2:$I$11,0),6)*$E224</f>
        <v>1328403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442801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4890779</v>
      </c>
      <c r="H225" s="22">
        <f>INDEX(Data[],MATCH($A225,Data[Dist],0),MATCH(H$6,Data[#Headers],0))-G225</f>
        <v>541875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1083752</v>
      </c>
      <c r="L225" s="22">
        <f>INDEX(Notes!$I$2:$N$11,MATCH(Notes!$B$2,Notes!$I$2:$I$11,0),6)*$E225</f>
        <v>1625631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541877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9899330</v>
      </c>
      <c r="H226" s="22">
        <f>INDEX(Data[],MATCH($A226,Data[Dist],0),MATCH(H$6,Data[#Headers],0))-G226</f>
        <v>1097713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2195428</v>
      </c>
      <c r="L226" s="22">
        <f>INDEX(Notes!$I$2:$N$11,MATCH(Notes!$B$2,Notes!$I$2:$I$11,0),6)*$E226</f>
        <v>3293142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1097714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2991531</v>
      </c>
      <c r="H227" s="22">
        <f>INDEX(Data[],MATCH($A227,Data[Dist],0),MATCH(H$6,Data[#Headers],0))-G227</f>
        <v>331407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662816</v>
      </c>
      <c r="L227" s="22">
        <f>INDEX(Notes!$I$2:$N$11,MATCH(Notes!$B$2,Notes!$I$2:$I$11,0),6)*$E227</f>
        <v>994227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331409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719734</v>
      </c>
      <c r="H228" s="22">
        <f>INDEX(Data[],MATCH($A228,Data[Dist],0),MATCH(H$6,Data[#Headers],0))-G228</f>
        <v>78193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156386</v>
      </c>
      <c r="L228" s="22">
        <f>INDEX(Notes!$I$2:$N$11,MATCH(Notes!$B$2,Notes!$I$2:$I$11,0),6)*$E228</f>
        <v>234576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78192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1320148</v>
      </c>
      <c r="H229" s="22">
        <f>INDEX(Data[],MATCH($A229,Data[Dist],0),MATCH(H$6,Data[#Headers],0))-G229</f>
        <v>146323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292648</v>
      </c>
      <c r="L229" s="22">
        <f>INDEX(Notes!$I$2:$N$11,MATCH(Notes!$B$2,Notes!$I$2:$I$11,0),6)*$E229</f>
        <v>438972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146324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724571</v>
      </c>
      <c r="H230" s="22">
        <f>INDEX(Data[],MATCH($A230,Data[Dist],0),MATCH(H$6,Data[#Headers],0))-G230</f>
        <v>80212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160422</v>
      </c>
      <c r="L230" s="22">
        <f>INDEX(Notes!$I$2:$N$11,MATCH(Notes!$B$2,Notes!$I$2:$I$11,0),6)*$E230</f>
        <v>240633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80211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5310669</v>
      </c>
      <c r="H231" s="22">
        <f>INDEX(Data[],MATCH($A231,Data[Dist],0),MATCH(H$6,Data[#Headers],0))-G231</f>
        <v>588584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1177170</v>
      </c>
      <c r="L231" s="22">
        <f>INDEX(Notes!$I$2:$N$11,MATCH(Notes!$B$2,Notes!$I$2:$I$11,0),6)*$E231</f>
        <v>1765755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588585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15264215</v>
      </c>
      <c r="H232" s="22">
        <f>INDEX(Data[],MATCH($A232,Data[Dist],0),MATCH(H$6,Data[#Headers],0))-G232</f>
        <v>1692264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3384526</v>
      </c>
      <c r="L232" s="22">
        <f>INDEX(Notes!$I$2:$N$11,MATCH(Notes!$B$2,Notes!$I$2:$I$11,0),6)*$E232</f>
        <v>5076789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1692263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40305892</v>
      </c>
      <c r="H233" s="22">
        <f>INDEX(Data[],MATCH($A233,Data[Dist],0),MATCH(H$6,Data[#Headers],0))-G233</f>
        <v>4469981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8939960</v>
      </c>
      <c r="L233" s="22">
        <f>INDEX(Notes!$I$2:$N$11,MATCH(Notes!$B$2,Notes!$I$2:$I$11,0),6)*$E233</f>
        <v>13409940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4469980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3194743</v>
      </c>
      <c r="H234" s="22">
        <f>INDEX(Data[],MATCH($A234,Data[Dist],0),MATCH(H$6,Data[#Headers],0))-G234</f>
        <v>353899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707798</v>
      </c>
      <c r="L234" s="22">
        <f>INDEX(Notes!$I$2:$N$11,MATCH(Notes!$B$2,Notes!$I$2:$I$11,0),6)*$E234</f>
        <v>1061697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905392</v>
      </c>
      <c r="H235" s="22">
        <f>INDEX(Data[],MATCH($A235,Data[Dist],0),MATCH(H$6,Data[#Headers],0))-G235</f>
        <v>100287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200576</v>
      </c>
      <c r="L235" s="22">
        <f>INDEX(Notes!$I$2:$N$11,MATCH(Notes!$B$2,Notes!$I$2:$I$11,0),6)*$E235</f>
        <v>300864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100288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1583725</v>
      </c>
      <c r="H236" s="22">
        <f>INDEX(Data[],MATCH($A236,Data[Dist],0),MATCH(H$6,Data[#Headers],0))-G236</f>
        <v>175033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350066</v>
      </c>
      <c r="L236" s="22">
        <f>INDEX(Notes!$I$2:$N$11,MATCH(Notes!$B$2,Notes!$I$2:$I$11,0),6)*$E236</f>
        <v>525099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2942973</v>
      </c>
      <c r="H237" s="22">
        <f>INDEX(Data[],MATCH($A237,Data[Dist],0),MATCH(H$6,Data[#Headers],0))-G237</f>
        <v>326082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652162</v>
      </c>
      <c r="L237" s="22">
        <f>INDEX(Notes!$I$2:$N$11,MATCH(Notes!$B$2,Notes!$I$2:$I$11,0),6)*$E237</f>
        <v>978243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326081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12309413</v>
      </c>
      <c r="H238" s="22">
        <f>INDEX(Data[],MATCH($A238,Data[Dist],0),MATCH(H$6,Data[#Headers],0))-G238</f>
        <v>1364075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2728154</v>
      </c>
      <c r="L238" s="22">
        <f>INDEX(Notes!$I$2:$N$11,MATCH(Notes!$B$2,Notes!$I$2:$I$11,0),6)*$E238</f>
        <v>4092231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1364077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14276704</v>
      </c>
      <c r="H239" s="22">
        <f>INDEX(Data[],MATCH($A239,Data[Dist],0),MATCH(H$6,Data[#Headers],0))-G239</f>
        <v>1583206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3166416</v>
      </c>
      <c r="L239" s="22">
        <f>INDEX(Notes!$I$2:$N$11,MATCH(Notes!$B$2,Notes!$I$2:$I$11,0),6)*$E239</f>
        <v>4749624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1583208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33302800</v>
      </c>
      <c r="H240" s="22">
        <f>INDEX(Data[],MATCH($A240,Data[Dist],0),MATCH(H$6,Data[#Headers],0))-G240</f>
        <v>3691043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7382086</v>
      </c>
      <c r="L240" s="22">
        <f>INDEX(Notes!$I$2:$N$11,MATCH(Notes!$B$2,Notes!$I$2:$I$11,0),6)*$E240</f>
        <v>11073126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3691042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5040530</v>
      </c>
      <c r="H241" s="22">
        <f>INDEX(Data[],MATCH($A241,Data[Dist],0),MATCH(H$6,Data[#Headers],0))-G241</f>
        <v>558870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1117742</v>
      </c>
      <c r="L241" s="22">
        <f>INDEX(Notes!$I$2:$N$11,MATCH(Notes!$B$2,Notes!$I$2:$I$11,0),6)*$E241</f>
        <v>1676616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558872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223125</v>
      </c>
      <c r="F242" s="160">
        <f>INDEX(Data[],MATCH($A242,Data[Dist],0),MATCH(F$6,Data[#Headers],0))</f>
        <v>223126</v>
      </c>
      <c r="G242" s="22">
        <f>INDEX(Data[],MATCH($A242,Data[Dist],0),MATCH(G$6,Data[#Headers],0))</f>
        <v>2225597</v>
      </c>
      <c r="H242" s="22">
        <f>INDEX(Data[],MATCH($A242,Data[Dist],0),MATCH(H$6,Data[#Headers],0))-G242</f>
        <v>223126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515390</v>
      </c>
      <c r="L242" s="22">
        <f>INDEX(Notes!$I$2:$N$11,MATCH(Notes!$B$2,Notes!$I$2:$I$11,0),6)*$E242</f>
        <v>669375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223125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5188158</v>
      </c>
      <c r="H243" s="22">
        <f>INDEX(Data[],MATCH($A243,Data[Dist],0),MATCH(H$6,Data[#Headers],0))-G243</f>
        <v>575304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1150612</v>
      </c>
      <c r="L243" s="22">
        <f>INDEX(Notes!$I$2:$N$11,MATCH(Notes!$B$2,Notes!$I$2:$I$11,0),6)*$E243</f>
        <v>1725918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575306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6530625</v>
      </c>
      <c r="H244" s="22">
        <f>INDEX(Data[],MATCH($A244,Data[Dist],0),MATCH(H$6,Data[#Headers],0))-G244</f>
        <v>723904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1447808</v>
      </c>
      <c r="L244" s="22">
        <f>INDEX(Notes!$I$2:$N$11,MATCH(Notes!$B$2,Notes!$I$2:$I$11,0),6)*$E244</f>
        <v>2171709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723903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672437</v>
      </c>
      <c r="F245" s="160">
        <f>INDEX(Data[],MATCH($A245,Data[Dist],0),MATCH(F$6,Data[#Headers],0))</f>
        <v>672435</v>
      </c>
      <c r="G245" s="22">
        <f>INDEX(Data[],MATCH($A245,Data[Dist],0),MATCH(G$6,Data[#Headers],0))</f>
        <v>6542525</v>
      </c>
      <c r="H245" s="22">
        <f>INDEX(Data[],MATCH($A245,Data[Dist],0),MATCH(H$6,Data[#Headers],0))-G245</f>
        <v>672435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1503226</v>
      </c>
      <c r="L245" s="22">
        <f>INDEX(Notes!$I$2:$N$11,MATCH(Notes!$B$2,Notes!$I$2:$I$11,0),6)*$E245</f>
        <v>2017311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672437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1334807</v>
      </c>
      <c r="H246" s="22">
        <f>INDEX(Data[],MATCH($A246,Data[Dist],0),MATCH(H$6,Data[#Headers],0))-G246</f>
        <v>147753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295510</v>
      </c>
      <c r="L246" s="22">
        <f>INDEX(Notes!$I$2:$N$11,MATCH(Notes!$B$2,Notes!$I$2:$I$11,0),6)*$E246</f>
        <v>443265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147755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1381501</v>
      </c>
      <c r="H247" s="22">
        <f>INDEX(Data[],MATCH($A247,Data[Dist],0),MATCH(H$6,Data[#Headers],0))-G247</f>
        <v>152948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305896</v>
      </c>
      <c r="L247" s="22">
        <f>INDEX(Notes!$I$2:$N$11,MATCH(Notes!$B$2,Notes!$I$2:$I$11,0),6)*$E247</f>
        <v>458841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152947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5366858</v>
      </c>
      <c r="H248" s="22">
        <f>INDEX(Data[],MATCH($A248,Data[Dist],0),MATCH(H$6,Data[#Headers],0))-G248</f>
        <v>594897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1189796</v>
      </c>
      <c r="L248" s="22">
        <f>INDEX(Notes!$I$2:$N$11,MATCH(Notes!$B$2,Notes!$I$2:$I$11,0),6)*$E248</f>
        <v>1784694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594898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6115012</v>
      </c>
      <c r="H249" s="22">
        <f>INDEX(Data[],MATCH($A249,Data[Dist],0),MATCH(H$6,Data[#Headers],0))-G249</f>
        <v>677771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1355542</v>
      </c>
      <c r="L249" s="22">
        <f>INDEX(Notes!$I$2:$N$11,MATCH(Notes!$B$2,Notes!$I$2:$I$11,0),6)*$E249</f>
        <v>2033310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677770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2415503</v>
      </c>
      <c r="H250" s="22">
        <f>INDEX(Data[],MATCH($A250,Data[Dist],0),MATCH(H$6,Data[#Headers],0))-G250</f>
        <v>267677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535358</v>
      </c>
      <c r="L250" s="22">
        <f>INDEX(Notes!$I$2:$N$11,MATCH(Notes!$B$2,Notes!$I$2:$I$11,0),6)*$E250</f>
        <v>803037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267679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1135145</v>
      </c>
      <c r="H251" s="22">
        <f>INDEX(Data[],MATCH($A251,Data[Dist],0),MATCH(H$6,Data[#Headers],0))-G251</f>
        <v>125805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251610</v>
      </c>
      <c r="L251" s="22">
        <f>INDEX(Notes!$I$2:$N$11,MATCH(Notes!$B$2,Notes!$I$2:$I$11,0),6)*$E251</f>
        <v>377415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2861208</v>
      </c>
      <c r="H252" s="22">
        <f>INDEX(Data[],MATCH($A252,Data[Dist],0),MATCH(H$6,Data[#Headers],0))-G252</f>
        <v>316960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633920</v>
      </c>
      <c r="L252" s="22">
        <f>INDEX(Notes!$I$2:$N$11,MATCH(Notes!$B$2,Notes!$I$2:$I$11,0),6)*$E252</f>
        <v>950880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2800296</v>
      </c>
      <c r="H253" s="22">
        <f>INDEX(Data[],MATCH($A253,Data[Dist],0),MATCH(H$6,Data[#Headers],0))-G253</f>
        <v>309364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618728</v>
      </c>
      <c r="L253" s="22">
        <f>INDEX(Notes!$I$2:$N$11,MATCH(Notes!$B$2,Notes!$I$2:$I$11,0),6)*$E253</f>
        <v>928092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1744727</v>
      </c>
      <c r="H254" s="22">
        <f>INDEX(Data[],MATCH($A254,Data[Dist],0),MATCH(H$6,Data[#Headers],0))-G254</f>
        <v>193263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386528</v>
      </c>
      <c r="L254" s="22">
        <f>INDEX(Notes!$I$2:$N$11,MATCH(Notes!$B$2,Notes!$I$2:$I$11,0),6)*$E254</f>
        <v>579795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193265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864016</v>
      </c>
      <c r="H255" s="22">
        <f>INDEX(Data[],MATCH($A255,Data[Dist],0),MATCH(H$6,Data[#Headers],0))-G255</f>
        <v>95640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191282</v>
      </c>
      <c r="L255" s="22">
        <f>INDEX(Notes!$I$2:$N$11,MATCH(Notes!$B$2,Notes!$I$2:$I$11,0),6)*$E255</f>
        <v>286926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95642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7606802</v>
      </c>
      <c r="H256" s="22">
        <f>INDEX(Data[],MATCH($A256,Data[Dist],0),MATCH(H$6,Data[#Headers],0))-G256</f>
        <v>842824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1685652</v>
      </c>
      <c r="L256" s="22">
        <f>INDEX(Notes!$I$2:$N$11,MATCH(Notes!$B$2,Notes!$I$2:$I$11,0),6)*$E256</f>
        <v>2528478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842826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148273</v>
      </c>
      <c r="F257" s="160">
        <f>INDEX(Data[],MATCH($A257,Data[Dist],0),MATCH(F$6,Data[#Headers],0))</f>
        <v>148273</v>
      </c>
      <c r="G257" s="22">
        <f>INDEX(Data[],MATCH($A257,Data[Dist],0),MATCH(G$6,Data[#Headers],0))</f>
        <v>1343663</v>
      </c>
      <c r="H257" s="22">
        <f>INDEX(Data[],MATCH($A257,Data[Dist],0),MATCH(H$6,Data[#Headers],0))-G257</f>
        <v>148273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298428</v>
      </c>
      <c r="L257" s="22">
        <f>INDEX(Notes!$I$2:$N$11,MATCH(Notes!$B$2,Notes!$I$2:$I$11,0),6)*$E257</f>
        <v>444819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148273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4175809</v>
      </c>
      <c r="H258" s="22">
        <f>INDEX(Data[],MATCH($A258,Data[Dist],0),MATCH(H$6,Data[#Headers],0))-G258</f>
        <v>462703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925410</v>
      </c>
      <c r="L258" s="22">
        <f>INDEX(Notes!$I$2:$N$11,MATCH(Notes!$B$2,Notes!$I$2:$I$11,0),6)*$E258</f>
        <v>1388115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462705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7105206</v>
      </c>
      <c r="H259" s="22">
        <f>INDEX(Data[],MATCH($A259,Data[Dist],0),MATCH(H$6,Data[#Headers],0))-G259</f>
        <v>787629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1575258</v>
      </c>
      <c r="L259" s="22">
        <f>INDEX(Notes!$I$2:$N$11,MATCH(Notes!$B$2,Notes!$I$2:$I$11,0),6)*$E259</f>
        <v>2362884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787628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6366740</v>
      </c>
      <c r="H260" s="22">
        <f>INDEX(Data[],MATCH($A260,Data[Dist],0),MATCH(H$6,Data[#Headers],0))-G260</f>
        <v>705663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1411328</v>
      </c>
      <c r="L260" s="22">
        <f>INDEX(Notes!$I$2:$N$11,MATCH(Notes!$B$2,Notes!$I$2:$I$11,0),6)*$E260</f>
        <v>2116992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705664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3992907</v>
      </c>
      <c r="H261" s="22">
        <f>INDEX(Data[],MATCH($A261,Data[Dist],0),MATCH(H$6,Data[#Headers],0))-G261</f>
        <v>442505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885014</v>
      </c>
      <c r="L261" s="22">
        <f>INDEX(Notes!$I$2:$N$11,MATCH(Notes!$B$2,Notes!$I$2:$I$11,0),6)*$E261</f>
        <v>1327521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442507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2452001</v>
      </c>
      <c r="H262" s="22">
        <f>INDEX(Data[],MATCH($A262,Data[Dist],0),MATCH(H$6,Data[#Headers],0))-G262</f>
        <v>271799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543602</v>
      </c>
      <c r="L262" s="22">
        <f>INDEX(Notes!$I$2:$N$11,MATCH(Notes!$B$2,Notes!$I$2:$I$11,0),6)*$E262</f>
        <v>815403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271801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3592941</v>
      </c>
      <c r="H263" s="22">
        <f>INDEX(Data[],MATCH($A263,Data[Dist],0),MATCH(H$6,Data[#Headers],0))-G263</f>
        <v>398293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796588</v>
      </c>
      <c r="L263" s="22">
        <f>INDEX(Notes!$I$2:$N$11,MATCH(Notes!$B$2,Notes!$I$2:$I$11,0),6)*$E263</f>
        <v>1194885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398295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9944538</v>
      </c>
      <c r="H264" s="22">
        <f>INDEX(Data[],MATCH($A264,Data[Dist],0),MATCH(H$6,Data[#Headers],0))-G264</f>
        <v>1102447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2204892</v>
      </c>
      <c r="L264" s="22">
        <f>INDEX(Notes!$I$2:$N$11,MATCH(Notes!$B$2,Notes!$I$2:$I$11,0),6)*$E264</f>
        <v>3307338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1102446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INDEX($A$7:$H$331,MATCH($S264,$A$7:$A$331,0),5)-Q264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116584888</v>
      </c>
      <c r="H265" s="22">
        <f>INDEX(Data[],MATCH($A265,Data[Dist],0),MATCH(H$6,Data[#Headers],0))-G265</f>
        <v>12929125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25858248</v>
      </c>
      <c r="L265" s="22">
        <f>INDEX(Notes!$I$2:$N$11,MATCH(Notes!$B$2,Notes!$I$2:$I$11,0),6)*$E265</f>
        <v>38787372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12929124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2429183</v>
      </c>
      <c r="H266" s="22">
        <f>INDEX(Data[],MATCH($A266,Data[Dist],0),MATCH(H$6,Data[#Headers],0))-G266</f>
        <v>269174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538348</v>
      </c>
      <c r="L266" s="22">
        <f>INDEX(Notes!$I$2:$N$11,MATCH(Notes!$B$2,Notes!$I$2:$I$11,0),6)*$E266</f>
        <v>807519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269173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4712519</v>
      </c>
      <c r="H267" s="22">
        <f>INDEX(Data[],MATCH($A267,Data[Dist],0),MATCH(H$6,Data[#Headers],0))-G267</f>
        <v>522063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1044128</v>
      </c>
      <c r="L267" s="22">
        <f>INDEX(Notes!$I$2:$N$11,MATCH(Notes!$B$2,Notes!$I$2:$I$11,0),6)*$E267</f>
        <v>1566195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522065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8453006</v>
      </c>
      <c r="H268" s="22">
        <f>INDEX(Data[],MATCH($A268,Data[Dist],0),MATCH(H$6,Data[#Headers],0))-G268</f>
        <v>936801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1873604</v>
      </c>
      <c r="L268" s="22">
        <f>INDEX(Notes!$I$2:$N$11,MATCH(Notes!$B$2,Notes!$I$2:$I$11,0),6)*$E268</f>
        <v>2810406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936802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3382355</v>
      </c>
      <c r="H269" s="22">
        <f>INDEX(Data[],MATCH($A269,Data[Dist],0),MATCH(H$6,Data[#Headers],0))-G269</f>
        <v>374974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749948</v>
      </c>
      <c r="L269" s="22">
        <f>INDEX(Notes!$I$2:$N$11,MATCH(Notes!$B$2,Notes!$I$2:$I$11,0),6)*$E269</f>
        <v>1124919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374973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3279069</v>
      </c>
      <c r="H270" s="22">
        <f>INDEX(Data[],MATCH($A270,Data[Dist],0),MATCH(H$6,Data[#Headers],0))-G270</f>
        <v>363296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726592</v>
      </c>
      <c r="L270" s="22">
        <f>INDEX(Notes!$I$2:$N$11,MATCH(Notes!$B$2,Notes!$I$2:$I$11,0),6)*$E270</f>
        <v>1089885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363295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6289018</v>
      </c>
      <c r="H271" s="22">
        <f>INDEX(Data[],MATCH($A271,Data[Dist],0),MATCH(H$6,Data[#Headers],0))-G271</f>
        <v>696954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1393910</v>
      </c>
      <c r="L271" s="22">
        <f>INDEX(Notes!$I$2:$N$11,MATCH(Notes!$B$2,Notes!$I$2:$I$11,0),6)*$E271</f>
        <v>2090868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696956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1103730</v>
      </c>
      <c r="H272" s="22">
        <f>INDEX(Data[],MATCH($A272,Data[Dist],0),MATCH(H$6,Data[#Headers],0))-G272</f>
        <v>122315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244628</v>
      </c>
      <c r="L272" s="22">
        <f>INDEX(Notes!$I$2:$N$11,MATCH(Notes!$B$2,Notes!$I$2:$I$11,0),6)*$E272</f>
        <v>366942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122314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954377</v>
      </c>
      <c r="F273" s="160">
        <f>INDEX(Data[],MATCH($A273,Data[Dist],0),MATCH(F$6,Data[#Headers],0))</f>
        <v>954376</v>
      </c>
      <c r="G273" s="22">
        <f>INDEX(Data[],MATCH($A273,Data[Dist],0),MATCH(G$6,Data[#Headers],0))</f>
        <v>9872601</v>
      </c>
      <c r="H273" s="22">
        <f>INDEX(Data[],MATCH($A273,Data[Dist],0),MATCH(H$6,Data[#Headers],0))-G273</f>
        <v>954376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2329246</v>
      </c>
      <c r="L273" s="22">
        <f>INDEX(Notes!$I$2:$N$11,MATCH(Notes!$B$2,Notes!$I$2:$I$11,0),6)*$E273</f>
        <v>2863131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954377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3167269</v>
      </c>
      <c r="H274" s="22">
        <f>INDEX(Data[],MATCH($A274,Data[Dist],0),MATCH(H$6,Data[#Headers],0))-G274</f>
        <v>351055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702114</v>
      </c>
      <c r="L274" s="22">
        <f>INDEX(Notes!$I$2:$N$11,MATCH(Notes!$B$2,Notes!$I$2:$I$11,0),6)*$E274</f>
        <v>1053171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351057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48327336</v>
      </c>
      <c r="H275" s="22">
        <f>INDEX(Data[],MATCH($A275,Data[Dist],0),MATCH(H$6,Data[#Headers],0))-G275</f>
        <v>5357674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10715352</v>
      </c>
      <c r="L275" s="22">
        <f>INDEX(Notes!$I$2:$N$11,MATCH(Notes!$B$2,Notes!$I$2:$I$11,0),6)*$E275</f>
        <v>16073028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5357676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14055791</v>
      </c>
      <c r="H276" s="22">
        <f>INDEX(Data[],MATCH($A276,Data[Dist],0),MATCH(H$6,Data[#Headers],0))-G276</f>
        <v>1558375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3116752</v>
      </c>
      <c r="L276" s="22">
        <f>INDEX(Notes!$I$2:$N$11,MATCH(Notes!$B$2,Notes!$I$2:$I$11,0),6)*$E276</f>
        <v>4675131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1558377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2764057</v>
      </c>
      <c r="H277" s="22">
        <f>INDEX(Data[],MATCH($A277,Data[Dist],0),MATCH(H$6,Data[#Headers],0))-G277</f>
        <v>305170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610338</v>
      </c>
      <c r="L277" s="22">
        <f>INDEX(Notes!$I$2:$N$11,MATCH(Notes!$B$2,Notes!$I$2:$I$11,0),6)*$E277</f>
        <v>915507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305169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2561885</v>
      </c>
      <c r="H278" s="22">
        <f>INDEX(Data[],MATCH($A278,Data[Dist],0),MATCH(H$6,Data[#Headers],0))-G278</f>
        <v>283976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567952</v>
      </c>
      <c r="L278" s="22">
        <f>INDEX(Notes!$I$2:$N$11,MATCH(Notes!$B$2,Notes!$I$2:$I$11,0),6)*$E278</f>
        <v>851925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283975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1356677</v>
      </c>
      <c r="H279" s="22">
        <f>INDEX(Data[],MATCH($A279,Data[Dist],0),MATCH(H$6,Data[#Headers],0))-G279</f>
        <v>150412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300826</v>
      </c>
      <c r="L279" s="22">
        <f>INDEX(Notes!$I$2:$N$11,MATCH(Notes!$B$2,Notes!$I$2:$I$11,0),6)*$E279</f>
        <v>451239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150413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399193</v>
      </c>
      <c r="F280" s="160">
        <f>INDEX(Data[],MATCH($A280,Data[Dist],0),MATCH(F$6,Data[#Headers],0))</f>
        <v>399192</v>
      </c>
      <c r="G280" s="22">
        <f>INDEX(Data[],MATCH($A280,Data[Dist],0),MATCH(G$6,Data[#Headers],0))</f>
        <v>3641733</v>
      </c>
      <c r="H280" s="22">
        <f>INDEX(Data[],MATCH($A280,Data[Dist],0),MATCH(H$6,Data[#Headers],0))-G280</f>
        <v>399192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811794</v>
      </c>
      <c r="L280" s="22">
        <f>INDEX(Notes!$I$2:$N$11,MATCH(Notes!$B$2,Notes!$I$2:$I$11,0),6)*$E280</f>
        <v>1197579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399193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20447800</v>
      </c>
      <c r="H281" s="22">
        <f>INDEX(Data[],MATCH($A281,Data[Dist],0),MATCH(H$6,Data[#Headers],0))-G281</f>
        <v>2267755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4535510</v>
      </c>
      <c r="L281" s="22">
        <f>INDEX(Notes!$I$2:$N$11,MATCH(Notes!$B$2,Notes!$I$2:$I$11,0),6)*$E281</f>
        <v>6803262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2267754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822454</v>
      </c>
      <c r="H282" s="22">
        <f>INDEX(Data[],MATCH($A282,Data[Dist],0),MATCH(H$6,Data[#Headers],0))-G282</f>
        <v>91163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182324</v>
      </c>
      <c r="L282" s="22">
        <f>INDEX(Notes!$I$2:$N$11,MATCH(Notes!$B$2,Notes!$I$2:$I$11,0),6)*$E282</f>
        <v>273486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91162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4941999</v>
      </c>
      <c r="H283" s="22">
        <f>INDEX(Data[],MATCH($A283,Data[Dist],0),MATCH(H$6,Data[#Headers],0))-G283</f>
        <v>547531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1095062</v>
      </c>
      <c r="L283" s="22">
        <f>INDEX(Notes!$I$2:$N$11,MATCH(Notes!$B$2,Notes!$I$2:$I$11,0),6)*$E283</f>
        <v>1642593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4624880</v>
      </c>
      <c r="H284" s="22">
        <f>INDEX(Data[],MATCH($A284,Data[Dist],0),MATCH(H$6,Data[#Headers],0))-G284</f>
        <v>512592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1025184</v>
      </c>
      <c r="L284" s="22">
        <f>INDEX(Notes!$I$2:$N$11,MATCH(Notes!$B$2,Notes!$I$2:$I$11,0),6)*$E284</f>
        <v>1537776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5260214</v>
      </c>
      <c r="H285" s="22">
        <f>INDEX(Data[],MATCH($A285,Data[Dist],0),MATCH(H$6,Data[#Headers],0))-G285</f>
        <v>583086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1166172</v>
      </c>
      <c r="L285" s="22">
        <f>INDEX(Notes!$I$2:$N$11,MATCH(Notes!$B$2,Notes!$I$2:$I$11,0),6)*$E285</f>
        <v>1749258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3061400</v>
      </c>
      <c r="H286" s="22">
        <f>INDEX(Data[],MATCH($A286,Data[Dist],0),MATCH(H$6,Data[#Headers],0))-G286</f>
        <v>339195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678392</v>
      </c>
      <c r="L286" s="22">
        <f>INDEX(Notes!$I$2:$N$11,MATCH(Notes!$B$2,Notes!$I$2:$I$11,0),6)*$E286</f>
        <v>1017588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339196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4092212</v>
      </c>
      <c r="H287" s="22">
        <f>INDEX(Data[],MATCH($A287,Data[Dist],0),MATCH(H$6,Data[#Headers],0))-G287</f>
        <v>453594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907192</v>
      </c>
      <c r="L287" s="22">
        <f>INDEX(Notes!$I$2:$N$11,MATCH(Notes!$B$2,Notes!$I$2:$I$11,0),6)*$E287</f>
        <v>1360788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453596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1600610</v>
      </c>
      <c r="H288" s="22">
        <f>INDEX(Data[],MATCH($A288,Data[Dist],0),MATCH(H$6,Data[#Headers],0))-G288</f>
        <v>177401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354804</v>
      </c>
      <c r="L288" s="22">
        <f>INDEX(Notes!$I$2:$N$11,MATCH(Notes!$B$2,Notes!$I$2:$I$11,0),6)*$E288</f>
        <v>532206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177402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2496232</v>
      </c>
      <c r="H289" s="22">
        <f>INDEX(Data[],MATCH($A289,Data[Dist],0),MATCH(H$6,Data[#Headers],0))-G289</f>
        <v>276723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553448</v>
      </c>
      <c r="L289" s="22">
        <f>INDEX(Notes!$I$2:$N$11,MATCH(Notes!$B$2,Notes!$I$2:$I$11,0),6)*$E289</f>
        <v>830172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276724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1993028</v>
      </c>
      <c r="H290" s="22">
        <f>INDEX(Data[],MATCH($A290,Data[Dist],0),MATCH(H$6,Data[#Headers],0))-G290</f>
        <v>220855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441712</v>
      </c>
      <c r="L290" s="22">
        <f>INDEX(Notes!$I$2:$N$11,MATCH(Notes!$B$2,Notes!$I$2:$I$11,0),6)*$E290</f>
        <v>662568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220856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2296851</v>
      </c>
      <c r="H291" s="22">
        <f>INDEX(Data[],MATCH($A291,Data[Dist],0),MATCH(H$6,Data[#Headers],0))-G291</f>
        <v>254668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509334</v>
      </c>
      <c r="L291" s="22">
        <f>INDEX(Notes!$I$2:$N$11,MATCH(Notes!$B$2,Notes!$I$2:$I$11,0),6)*$E291</f>
        <v>764001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254667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725808</v>
      </c>
      <c r="H292" s="22">
        <f>INDEX(Data[],MATCH($A292,Data[Dist],0),MATCH(H$6,Data[#Headers],0))-G292</f>
        <v>80379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160758</v>
      </c>
      <c r="L292" s="22">
        <f>INDEX(Notes!$I$2:$N$11,MATCH(Notes!$B$2,Notes!$I$2:$I$11,0),6)*$E292</f>
        <v>241134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80378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4616870</v>
      </c>
      <c r="H293" s="22">
        <f>INDEX(Data[],MATCH($A293,Data[Dist],0),MATCH(H$6,Data[#Headers],0))-G293</f>
        <v>511709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1023420</v>
      </c>
      <c r="L293" s="22">
        <f>INDEX(Notes!$I$2:$N$11,MATCH(Notes!$B$2,Notes!$I$2:$I$11,0),6)*$E293</f>
        <v>1535130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511710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1462176</v>
      </c>
      <c r="H294" s="22">
        <f>INDEX(Data[],MATCH($A294,Data[Dist],0),MATCH(H$6,Data[#Headers],0))-G294</f>
        <v>161819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323640</v>
      </c>
      <c r="L294" s="22">
        <f>INDEX(Notes!$I$2:$N$11,MATCH(Notes!$B$2,Notes!$I$2:$I$11,0),6)*$E294</f>
        <v>485460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161820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21264580</v>
      </c>
      <c r="H295" s="22">
        <f>INDEX(Data[],MATCH($A295,Data[Dist],0),MATCH(H$6,Data[#Headers],0))-G295</f>
        <v>2356978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4713960</v>
      </c>
      <c r="L295" s="22">
        <f>INDEX(Notes!$I$2:$N$11,MATCH(Notes!$B$2,Notes!$I$2:$I$11,0),6)*$E295</f>
        <v>7070940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2356980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5605559</v>
      </c>
      <c r="H296" s="22">
        <f>INDEX(Data[],MATCH($A296,Data[Dist],0),MATCH(H$6,Data[#Headers],0))-G296</f>
        <v>621227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1242454</v>
      </c>
      <c r="L296" s="22">
        <f>INDEX(Notes!$I$2:$N$11,MATCH(Notes!$B$2,Notes!$I$2:$I$11,0),6)*$E296</f>
        <v>1863681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5371326</v>
      </c>
      <c r="H297" s="22">
        <f>INDEX(Data[],MATCH($A297,Data[Dist],0),MATCH(H$6,Data[#Headers],0))-G297</f>
        <v>595323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1190644</v>
      </c>
      <c r="L297" s="22">
        <f>INDEX(Notes!$I$2:$N$11,MATCH(Notes!$B$2,Notes!$I$2:$I$11,0),6)*$E297</f>
        <v>1785966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595322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1873468</v>
      </c>
      <c r="H298" s="22">
        <f>INDEX(Data[],MATCH($A298,Data[Dist],0),MATCH(H$6,Data[#Headers],0))-G298</f>
        <v>207643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415288</v>
      </c>
      <c r="L298" s="22">
        <f>INDEX(Notes!$I$2:$N$11,MATCH(Notes!$B$2,Notes!$I$2:$I$11,0),6)*$E298</f>
        <v>622932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207644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10546357</v>
      </c>
      <c r="H299" s="22">
        <f>INDEX(Data[],MATCH($A299,Data[Dist],0),MATCH(H$6,Data[#Headers],0))-G299</f>
        <v>1169111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2338226</v>
      </c>
      <c r="L299" s="22">
        <f>INDEX(Notes!$I$2:$N$11,MATCH(Notes!$B$2,Notes!$I$2:$I$11,0),6)*$E299</f>
        <v>3507339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1169113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3393418</v>
      </c>
      <c r="H300" s="22">
        <f>INDEX(Data[],MATCH($A300,Data[Dist],0),MATCH(H$6,Data[#Headers],0))-G300</f>
        <v>376231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752460</v>
      </c>
      <c r="L300" s="22">
        <f>INDEX(Notes!$I$2:$N$11,MATCH(Notes!$B$2,Notes!$I$2:$I$11,0),6)*$E300</f>
        <v>1128690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376230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4607298</v>
      </c>
      <c r="H301" s="22">
        <f>INDEX(Data[],MATCH($A301,Data[Dist],0),MATCH(H$6,Data[#Headers],0))-G301</f>
        <v>510529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1021058</v>
      </c>
      <c r="L301" s="22">
        <f>INDEX(Notes!$I$2:$N$11,MATCH(Notes!$B$2,Notes!$I$2:$I$11,0),6)*$E301</f>
        <v>1531584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510528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3358841</v>
      </c>
      <c r="H302" s="22">
        <f>INDEX(Data[],MATCH($A302,Data[Dist],0),MATCH(H$6,Data[#Headers],0))-G302</f>
        <v>372311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744626</v>
      </c>
      <c r="L302" s="22">
        <f>INDEX(Notes!$I$2:$N$11,MATCH(Notes!$B$2,Notes!$I$2:$I$11,0),6)*$E302</f>
        <v>1116939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372313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4308803</v>
      </c>
      <c r="H303" s="22">
        <f>INDEX(Data[],MATCH($A303,Data[Dist],0),MATCH(H$6,Data[#Headers],0))-G303</f>
        <v>477657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955318</v>
      </c>
      <c r="L303" s="22">
        <f>INDEX(Notes!$I$2:$N$11,MATCH(Notes!$B$2,Notes!$I$2:$I$11,0),6)*$E303</f>
        <v>1432977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477659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11187270</v>
      </c>
      <c r="H304" s="22">
        <f>INDEX(Data[],MATCH($A304,Data[Dist],0),MATCH(H$6,Data[#Headers],0))-G304</f>
        <v>1240316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2480636</v>
      </c>
      <c r="L304" s="22">
        <f>INDEX(Notes!$I$2:$N$11,MATCH(Notes!$B$2,Notes!$I$2:$I$11,0),6)*$E304</f>
        <v>3720954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1240318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83376066</v>
      </c>
      <c r="H305" s="22">
        <f>INDEX(Data[],MATCH($A305,Data[Dist],0),MATCH(H$6,Data[#Headers],0))-G305</f>
        <v>9246206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18492412</v>
      </c>
      <c r="L305" s="22">
        <f>INDEX(Notes!$I$2:$N$11,MATCH(Notes!$B$2,Notes!$I$2:$I$11,0),6)*$E305</f>
        <v>27738618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74469858</v>
      </c>
      <c r="H306" s="22">
        <f>INDEX(Data[],MATCH($A306,Data[Dist],0),MATCH(H$6,Data[#Headers],0))-G306</f>
        <v>8252486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16504974</v>
      </c>
      <c r="L306" s="22">
        <f>INDEX(Notes!$I$2:$N$11,MATCH(Notes!$B$2,Notes!$I$2:$I$11,0),6)*$E306</f>
        <v>24757464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8252488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14092972</v>
      </c>
      <c r="H307" s="22">
        <f>INDEX(Data[],MATCH($A307,Data[Dist],0),MATCH(H$6,Data[#Headers],0))-G307</f>
        <v>1562220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3124440</v>
      </c>
      <c r="L307" s="22">
        <f>INDEX(Notes!$I$2:$N$11,MATCH(Notes!$B$2,Notes!$I$2:$I$11,0),6)*$E307</f>
        <v>4686660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3285407</v>
      </c>
      <c r="H308" s="22">
        <f>INDEX(Data[],MATCH($A308,Data[Dist],0),MATCH(H$6,Data[#Headers],0))-G308</f>
        <v>364087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728174</v>
      </c>
      <c r="L308" s="22">
        <f>INDEX(Notes!$I$2:$N$11,MATCH(Notes!$B$2,Notes!$I$2:$I$11,0),6)*$E308</f>
        <v>1092261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10584703</v>
      </c>
      <c r="H309" s="22">
        <f>INDEX(Data[],MATCH($A309,Data[Dist],0),MATCH(H$6,Data[#Headers],0))-G309</f>
        <v>1173194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2346388</v>
      </c>
      <c r="L309" s="22">
        <f>INDEX(Notes!$I$2:$N$11,MATCH(Notes!$B$2,Notes!$I$2:$I$11,0),6)*$E309</f>
        <v>3519579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1173193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142559</v>
      </c>
      <c r="F310" s="160">
        <f>INDEX(Data[],MATCH($A310,Data[Dist],0),MATCH(F$6,Data[#Headers],0))</f>
        <v>142559</v>
      </c>
      <c r="G310" s="22">
        <f>INDEX(Data[],MATCH($A310,Data[Dist],0),MATCH(G$6,Data[#Headers],0))</f>
        <v>1458517</v>
      </c>
      <c r="H310" s="22">
        <f>INDEX(Data[],MATCH($A310,Data[Dist],0),MATCH(H$6,Data[#Headers],0))-G310</f>
        <v>142559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341972</v>
      </c>
      <c r="L310" s="22">
        <f>INDEX(Notes!$I$2:$N$11,MATCH(Notes!$B$2,Notes!$I$2:$I$11,0),6)*$E310</f>
        <v>427677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142559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4463902</v>
      </c>
      <c r="H311" s="22">
        <f>INDEX(Data[],MATCH($A311,Data[Dist],0),MATCH(H$6,Data[#Headers],0))-G311</f>
        <v>494679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989356</v>
      </c>
      <c r="L311" s="22">
        <f>INDEX(Notes!$I$2:$N$11,MATCH(Notes!$B$2,Notes!$I$2:$I$11,0),6)*$E311</f>
        <v>1484034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494678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259305</v>
      </c>
      <c r="F312" s="160">
        <f>INDEX(Data[],MATCH($A312,Data[Dist],0),MATCH(F$6,Data[#Headers],0))</f>
        <v>259305</v>
      </c>
      <c r="G312" s="22">
        <f>INDEX(Data[],MATCH($A312,Data[Dist],0),MATCH(G$6,Data[#Headers],0))</f>
        <v>2457745</v>
      </c>
      <c r="H312" s="22">
        <f>INDEX(Data[],MATCH($A312,Data[Dist],0),MATCH(H$6,Data[#Headers],0))-G312</f>
        <v>259305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557918</v>
      </c>
      <c r="L312" s="22">
        <f>INDEX(Notes!$I$2:$N$11,MATCH(Notes!$B$2,Notes!$I$2:$I$11,0),6)*$E312</f>
        <v>777915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259305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1459355</v>
      </c>
      <c r="H313" s="22">
        <f>INDEX(Data[],MATCH($A313,Data[Dist],0),MATCH(H$6,Data[#Headers],0))-G313</f>
        <v>161702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323406</v>
      </c>
      <c r="L313" s="22">
        <f>INDEX(Notes!$I$2:$N$11,MATCH(Notes!$B$2,Notes!$I$2:$I$11,0),6)*$E313</f>
        <v>485109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161703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8016399</v>
      </c>
      <c r="H314" s="22">
        <f>INDEX(Data[],MATCH($A314,Data[Dist],0),MATCH(H$6,Data[#Headers],0))-G314</f>
        <v>888435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1776872</v>
      </c>
      <c r="L314" s="22">
        <f>INDEX(Notes!$I$2:$N$11,MATCH(Notes!$B$2,Notes!$I$2:$I$11,0),6)*$E314</f>
        <v>2665311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888437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45789609</v>
      </c>
      <c r="H315" s="22">
        <f>INDEX(Data[],MATCH($A315,Data[Dist],0),MATCH(H$6,Data[#Headers],0))-G315</f>
        <v>5073257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10146516</v>
      </c>
      <c r="L315" s="22">
        <f>INDEX(Notes!$I$2:$N$11,MATCH(Notes!$B$2,Notes!$I$2:$I$11,0),6)*$E315</f>
        <v>15219777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5073259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18370165</v>
      </c>
      <c r="H316" s="22">
        <f>INDEX(Data[],MATCH($A316,Data[Dist],0),MATCH(H$6,Data[#Headers],0))-G316</f>
        <v>2035792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4071584</v>
      </c>
      <c r="L316" s="22">
        <f>INDEX(Notes!$I$2:$N$11,MATCH(Notes!$B$2,Notes!$I$2:$I$11,0),6)*$E316</f>
        <v>6107373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2035791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1789535</v>
      </c>
      <c r="H317" s="22">
        <f>INDEX(Data[],MATCH($A317,Data[Dist],0),MATCH(H$6,Data[#Headers],0))-G317</f>
        <v>198242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396486</v>
      </c>
      <c r="L317" s="22">
        <f>INDEX(Notes!$I$2:$N$11,MATCH(Notes!$B$2,Notes!$I$2:$I$11,0),6)*$E317</f>
        <v>594729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198243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8811808</v>
      </c>
      <c r="H318" s="22">
        <f>INDEX(Data[],MATCH($A318,Data[Dist],0),MATCH(H$6,Data[#Headers],0))-G318</f>
        <v>977028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1954058</v>
      </c>
      <c r="L318" s="22">
        <f>INDEX(Notes!$I$2:$N$11,MATCH(Notes!$B$2,Notes!$I$2:$I$11,0),6)*$E318</f>
        <v>2931090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977030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5054552</v>
      </c>
      <c r="H319" s="22">
        <f>INDEX(Data[],MATCH($A319,Data[Dist],0),MATCH(H$6,Data[#Headers],0))-G319</f>
        <v>560051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1120104</v>
      </c>
      <c r="L319" s="22">
        <f>INDEX(Notes!$I$2:$N$11,MATCH(Notes!$B$2,Notes!$I$2:$I$11,0),6)*$E319</f>
        <v>1680156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560052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4673011</v>
      </c>
      <c r="H320" s="22">
        <f>INDEX(Data[],MATCH($A320,Data[Dist],0),MATCH(H$6,Data[#Headers],0))-G320</f>
        <v>517912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1035822</v>
      </c>
      <c r="L320" s="22">
        <f>INDEX(Notes!$I$2:$N$11,MATCH(Notes!$B$2,Notes!$I$2:$I$11,0),6)*$E320</f>
        <v>1553733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517911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395196</v>
      </c>
      <c r="F321" s="160">
        <f>INDEX(Data[],MATCH($A321,Data[Dist],0),MATCH(F$6,Data[#Headers],0))</f>
        <v>395197</v>
      </c>
      <c r="G321" s="22">
        <f>INDEX(Data[],MATCH($A321,Data[Dist],0),MATCH(G$6,Data[#Headers],0))</f>
        <v>3594380</v>
      </c>
      <c r="H321" s="22">
        <f>INDEX(Data[],MATCH($A321,Data[Dist],0),MATCH(H$6,Data[#Headers],0))-G321</f>
        <v>395197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799920</v>
      </c>
      <c r="L321" s="22">
        <f>INDEX(Notes!$I$2:$N$11,MATCH(Notes!$B$2,Notes!$I$2:$I$11,0),6)*$E321</f>
        <v>1185588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395196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5778571</v>
      </c>
      <c r="H322" s="22">
        <f>INDEX(Data[],MATCH($A322,Data[Dist],0),MATCH(H$6,Data[#Headers],0))-G322</f>
        <v>640738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1281476</v>
      </c>
      <c r="L322" s="22">
        <f>INDEX(Notes!$I$2:$N$11,MATCH(Notes!$B$2,Notes!$I$2:$I$11,0),6)*$E322</f>
        <v>1922211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640737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2477346</v>
      </c>
      <c r="H323" s="22">
        <f>INDEX(Data[],MATCH($A323,Data[Dist],0),MATCH(H$6,Data[#Headers],0))-G323</f>
        <v>274372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548748</v>
      </c>
      <c r="L323" s="22">
        <f>INDEX(Notes!$I$2:$N$11,MATCH(Notes!$B$2,Notes!$I$2:$I$11,0),6)*$E323</f>
        <v>823122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274374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943520</v>
      </c>
      <c r="H324" s="22">
        <f>INDEX(Data[],MATCH($A324,Data[Dist],0),MATCH(H$6,Data[#Headers],0))-G324</f>
        <v>104527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209056</v>
      </c>
      <c r="L324" s="22">
        <f>INDEX(Notes!$I$2:$N$11,MATCH(Notes!$B$2,Notes!$I$2:$I$11,0),6)*$E324</f>
        <v>313584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104528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7008404</v>
      </c>
      <c r="H325" s="22">
        <f>INDEX(Data[],MATCH($A325,Data[Dist],0),MATCH(H$6,Data[#Headers],0))-G325</f>
        <v>776777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1553552</v>
      </c>
      <c r="L325" s="22">
        <f>INDEX(Notes!$I$2:$N$11,MATCH(Notes!$B$2,Notes!$I$2:$I$11,0),6)*$E325</f>
        <v>2330328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776776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5641239</v>
      </c>
      <c r="H326" s="22">
        <f>INDEX(Data[],MATCH($A326,Data[Dist],0),MATCH(H$6,Data[#Headers],0))-G326</f>
        <v>625384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1250766</v>
      </c>
      <c r="L326" s="22">
        <f>INDEX(Notes!$I$2:$N$11,MATCH(Notes!$B$2,Notes!$I$2:$I$11,0),6)*$E326</f>
        <v>1876149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625383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1958482</v>
      </c>
      <c r="H327" s="22">
        <f>INDEX(Data[],MATCH($A327,Data[Dist],0),MATCH(H$6,Data[#Headers],0))-G327</f>
        <v>217098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434196</v>
      </c>
      <c r="L327" s="22">
        <f>INDEX(Notes!$I$2:$N$11,MATCH(Notes!$B$2,Notes!$I$2:$I$11,0),6)*$E327</f>
        <v>651294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10603601</v>
      </c>
      <c r="H328" s="22">
        <f>INDEX(Data[],MATCH($A328,Data[Dist],0),MATCH(H$6,Data[#Headers],0))-G328</f>
        <v>1175398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2350794</v>
      </c>
      <c r="L328" s="22">
        <f>INDEX(Notes!$I$2:$N$11,MATCH(Notes!$B$2,Notes!$I$2:$I$11,0),6)*$E328</f>
        <v>3526191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1175397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INDEX($A$7:$H$331,MATCH($S328,$A$7:$A$331,0),5)-Q328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2918942</v>
      </c>
      <c r="H329" s="22">
        <f>INDEX(Data[],MATCH($A329,Data[Dist],0),MATCH(H$6,Data[#Headers],0))-G329</f>
        <v>323548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647100</v>
      </c>
      <c r="L329" s="22">
        <f>INDEX(Notes!$I$2:$N$11,MATCH(Notes!$B$2,Notes!$I$2:$I$11,0),6)*$E329</f>
        <v>970650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323550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3277150</v>
      </c>
      <c r="H330" s="22">
        <f>INDEX(Data[],MATCH($A330,Data[Dist],0),MATCH(H$6,Data[#Headers],0))-G330</f>
        <v>363264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726532</v>
      </c>
      <c r="L330" s="22">
        <f>INDEX(Notes!$I$2:$N$11,MATCH(Notes!$B$2,Notes!$I$2:$I$11,0),6)*$E330</f>
        <v>1089798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363266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6648726</v>
      </c>
      <c r="H331" s="22">
        <f>INDEX(Data[],MATCH($A331,Data[Dist],0),MATCH(H$6,Data[#Headers],0))-G331</f>
        <v>736974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1473948</v>
      </c>
      <c r="L331" s="22">
        <f>INDEX(Notes!$I$2:$N$11,MATCH(Notes!$B$2,Notes!$I$2:$I$11,0),6)*$E331</f>
        <v>2210922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344600393</v>
      </c>
      <c r="F332" s="161">
        <f t="shared" si="24"/>
        <v>344600212</v>
      </c>
      <c r="G332" s="24">
        <f t="shared" si="24"/>
        <v>3114420449</v>
      </c>
      <c r="H332" s="24">
        <f t="shared" si="24"/>
        <v>344600212</v>
      </c>
      <c r="Q332" s="21">
        <f>SUM(Q7:Q331)</f>
        <v>344600393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(May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May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287402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Total'!$A$7:$A$331,0),5)-I6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147841</v>
      </c>
      <c r="I7" s="22">
        <f>INDEX(Data[],MATCH($A7,Data[Dist],0),MATCH(I$5,Data[#Headers],0))</f>
        <v>192242</v>
      </c>
      <c r="K7" s="69">
        <f>INDEX('Payment Total'!$A$7:$H$331,MATCH('Payment by Source'!$A7,'Payment Total'!$A$7:$A$331,0),5)-I7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1285188</v>
      </c>
      <c r="I8" s="22">
        <f>INDEX(Data[],MATCH($A8,Data[Dist],0),MATCH(I$5,Data[#Headers],0))</f>
        <v>1550125</v>
      </c>
      <c r="K8" s="69">
        <f>INDEX('Payment Total'!$A$7:$H$331,MATCH('Payment by Source'!$A8,'Payment Total'!$A$7:$A$331,0),5)-I8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319543</v>
      </c>
      <c r="I9" s="22">
        <f>INDEX(Data[],MATCH($A9,Data[Dist],0),MATCH(I$5,Data[#Headers],0))</f>
        <v>396539</v>
      </c>
      <c r="K9" s="69">
        <f>INDEX('Payment Total'!$A$7:$H$331,MATCH('Payment by Source'!$A9,'Payment Total'!$A$7:$A$331,0),5)-I9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75074</v>
      </c>
      <c r="I10" s="22">
        <f>INDEX(Data[],MATCH($A10,Data[Dist],0),MATCH(I$5,Data[#Headers],0))</f>
        <v>101576</v>
      </c>
      <c r="K10" s="69">
        <f>INDEX('Payment Total'!$A$7:$H$331,MATCH('Payment by Source'!$A10,'Payment Total'!$A$7:$A$331,0),5)-I10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675160</v>
      </c>
      <c r="I11" s="22">
        <f>INDEX(Data[],MATCH($A11,Data[Dist],0),MATCH(I$5,Data[#Headers],0))</f>
        <v>822724</v>
      </c>
      <c r="K11" s="69">
        <f>INDEX('Payment Total'!$A$7:$H$331,MATCH('Payment by Source'!$A11,'Payment Total'!$A$7:$A$331,0),5)-I11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256311</v>
      </c>
      <c r="I12" s="22">
        <f>INDEX(Data[],MATCH($A12,Data[Dist],0),MATCH(I$5,Data[#Headers],0))</f>
        <v>330209</v>
      </c>
      <c r="K12" s="69">
        <f>INDEX('Payment Total'!$A$7:$H$331,MATCH('Payment by Source'!$A12,'Payment Total'!$A$7:$A$331,0),5)-I12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124157</v>
      </c>
      <c r="I13" s="22">
        <f>INDEX(Data[],MATCH($A13,Data[Dist],0),MATCH(I$5,Data[#Headers],0))</f>
        <v>160625</v>
      </c>
      <c r="K13" s="69">
        <f>INDEX('Payment Total'!$A$7:$H$331,MATCH('Payment by Source'!$A13,'Payment Total'!$A$7:$A$331,0),5)-I13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668701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Total'!$A$7:$A$331,0),5)-I14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573461</v>
      </c>
      <c r="I15" s="22">
        <f>INDEX(Data[],MATCH($A15,Data[Dist],0),MATCH(I$5,Data[#Headers],0))</f>
        <v>731020</v>
      </c>
      <c r="K15" s="69">
        <f>INDEX('Payment Total'!$A$7:$H$331,MATCH('Payment by Source'!$A15,'Payment Total'!$A$7:$A$331,0),5)-I15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271221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Total'!$A$7:$A$331,0),5)-I16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384394</v>
      </c>
      <c r="I17" s="22">
        <f>INDEX(Data[],MATCH($A17,Data[Dist],0),MATCH(I$5,Data[#Headers],0))</f>
        <v>507925</v>
      </c>
      <c r="K17" s="69">
        <f>INDEX('Payment Total'!$A$7:$H$331,MATCH('Payment by Source'!$A17,'Payment Total'!$A$7:$A$331,0),5)-I17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1768017</v>
      </c>
      <c r="I18" s="22">
        <f>INDEX(Data[],MATCH($A18,Data[Dist],0),MATCH(I$5,Data[#Headers],0))</f>
        <v>2372795</v>
      </c>
      <c r="K18" s="69">
        <f>INDEX('Payment Total'!$A$7:$H$331,MATCH('Payment by Source'!$A18,'Payment Total'!$A$7:$A$331,0),5)-I18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705801</v>
      </c>
      <c r="I19" s="22">
        <f>INDEX(Data[],MATCH($A19,Data[Dist],0),MATCH(I$5,Data[#Headers],0))</f>
        <v>884531</v>
      </c>
      <c r="K19" s="69">
        <f>INDEX('Payment Total'!$A$7:$H$331,MATCH('Payment by Source'!$A19,'Payment Total'!$A$7:$A$331,0),5)-I19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125377</v>
      </c>
      <c r="I20" s="22">
        <f>INDEX(Data[],MATCH($A20,Data[Dist],0),MATCH(I$5,Data[#Headers],0))</f>
        <v>158285</v>
      </c>
      <c r="K20" s="69">
        <f>INDEX('Payment Total'!$A$7:$H$331,MATCH('Payment by Source'!$A20,'Payment Total'!$A$7:$A$331,0),5)-I20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7027514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Total'!$A$7:$A$331,0),5)-I21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455665</v>
      </c>
      <c r="I22" s="22">
        <f>INDEX(Data[],MATCH($A22,Data[Dist],0),MATCH(I$5,Data[#Headers],0))</f>
        <v>567354</v>
      </c>
      <c r="K22" s="69">
        <f>INDEX('Payment Total'!$A$7:$H$331,MATCH('Payment by Source'!$A22,'Payment Total'!$A$7:$A$331,0),5)-I22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4610883</v>
      </c>
      <c r="V22" s="152">
        <f t="shared" si="1"/>
        <v>461088</v>
      </c>
      <c r="W22" s="152">
        <f t="shared" si="2"/>
        <v>4610880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107924</v>
      </c>
      <c r="I23" s="22">
        <f>INDEX(Data[],MATCH($A23,Data[Dist],0),MATCH(I$5,Data[#Headers],0))</f>
        <v>167282</v>
      </c>
      <c r="K23" s="69">
        <f>INDEX('Payment Total'!$A$7:$H$331,MATCH('Payment by Source'!$A23,'Payment Total'!$A$7:$A$331,0),5)-I23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78307</v>
      </c>
      <c r="I24" s="22">
        <f>INDEX(Data[],MATCH($A24,Data[Dist],0),MATCH(I$5,Data[#Headers],0))</f>
        <v>117644</v>
      </c>
      <c r="K24" s="69">
        <f>INDEX('Payment Total'!$A$7:$H$331,MATCH('Payment by Source'!$A24,'Payment Total'!$A$7:$A$331,0),5)-I24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788177</v>
      </c>
      <c r="V24" s="152">
        <f t="shared" si="1"/>
        <v>78818</v>
      </c>
      <c r="W24" s="152">
        <f t="shared" si="2"/>
        <v>788180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868354</v>
      </c>
      <c r="I25" s="22">
        <f>INDEX(Data[],MATCH($A25,Data[Dist],0),MATCH(I$5,Data[#Headers],0))</f>
        <v>1069174</v>
      </c>
      <c r="K25" s="69">
        <f>INDEX('Payment Total'!$A$7:$H$331,MATCH('Payment by Source'!$A25,'Payment Total'!$A$7:$A$331,0),5)-I25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255138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Total'!$A$7:$A$331,0),5)-I26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309718</v>
      </c>
      <c r="I27" s="22">
        <f>INDEX(Data[],MATCH($A27,Data[Dist],0),MATCH(I$5,Data[#Headers],0))</f>
        <v>414487</v>
      </c>
      <c r="K27" s="69">
        <f>INDEX('Payment Total'!$A$7:$H$331,MATCH('Payment by Source'!$A27,'Payment Total'!$A$7:$A$331,0),5)-I27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1104806</v>
      </c>
      <c r="I28" s="22">
        <f>INDEX(Data[],MATCH($A28,Data[Dist],0),MATCH(I$5,Data[#Headers],0))</f>
        <v>1347233</v>
      </c>
      <c r="K28" s="69">
        <f>INDEX('Payment Total'!$A$7:$H$331,MATCH('Payment by Source'!$A28,'Payment Total'!$A$7:$A$331,0),5)-I28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219122</v>
      </c>
      <c r="I29" s="22">
        <f>INDEX(Data[],MATCH($A29,Data[Dist],0),MATCH(I$5,Data[#Headers],0))</f>
        <v>271826</v>
      </c>
      <c r="K29" s="69">
        <f>INDEX('Payment Total'!$A$7:$H$331,MATCH('Payment by Source'!$A29,'Payment Total'!$A$7:$A$331,0),5)-I29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188599</v>
      </c>
      <c r="I30" s="22">
        <f>INDEX(Data[],MATCH($A30,Data[Dist],0),MATCH(I$5,Data[#Headers],0))</f>
        <v>254526</v>
      </c>
      <c r="K30" s="69">
        <f>INDEX('Payment Total'!$A$7:$H$331,MATCH('Payment by Source'!$A30,'Payment Total'!$A$7:$A$331,0),5)-I30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261708</v>
      </c>
      <c r="I31" s="22">
        <f>INDEX(Data[],MATCH($A31,Data[Dist],0),MATCH(I$5,Data[#Headers],0))</f>
        <v>333240</v>
      </c>
      <c r="K31" s="69">
        <f>INDEX('Payment Total'!$A$7:$H$331,MATCH('Payment by Source'!$A31,'Payment Total'!$A$7:$A$331,0),5)-I31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267360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Total'!$A$7:$A$331,0),5)-I32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299599</v>
      </c>
      <c r="I33" s="22">
        <f>INDEX(Data[],MATCH($A33,Data[Dist],0),MATCH(I$5,Data[#Headers],0))</f>
        <v>397945</v>
      </c>
      <c r="K33" s="69">
        <f>INDEX('Payment Total'!$A$7:$H$331,MATCH('Payment by Source'!$A33,'Payment Total'!$A$7:$A$331,0),5)-I33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393734</v>
      </c>
      <c r="I34" s="22">
        <f>INDEX(Data[],MATCH($A34,Data[Dist],0),MATCH(I$5,Data[#Headers],0))</f>
        <v>491487</v>
      </c>
      <c r="K34" s="69">
        <f>INDEX('Payment Total'!$A$7:$H$331,MATCH('Payment by Source'!$A34,'Payment Total'!$A$7:$A$331,0),5)-I34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80708</v>
      </c>
      <c r="I35" s="22">
        <f>INDEX(Data[],MATCH($A35,Data[Dist],0),MATCH(I$5,Data[#Headers],0))</f>
        <v>102524</v>
      </c>
      <c r="K35" s="69">
        <f>INDEX('Payment Total'!$A$7:$H$331,MATCH('Payment by Source'!$A35,'Payment Total'!$A$7:$A$331,0),5)-I35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742633</v>
      </c>
      <c r="I36" s="22">
        <f>INDEX(Data[],MATCH($A36,Data[Dist],0),MATCH(I$5,Data[#Headers],0))</f>
        <v>959361</v>
      </c>
      <c r="K36" s="69">
        <f>INDEX('Payment Total'!$A$7:$H$331,MATCH('Payment by Source'!$A36,'Payment Total'!$A$7:$A$331,0),5)-I36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2202529</v>
      </c>
      <c r="I37" s="22">
        <f>INDEX(Data[],MATCH($A37,Data[Dist],0),MATCH(I$5,Data[#Headers],0))</f>
        <v>2763278</v>
      </c>
      <c r="K37" s="69">
        <f>INDEX('Payment Total'!$A$7:$H$331,MATCH('Payment by Source'!$A37,'Payment Total'!$A$7:$A$331,0),5)-I37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327965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Total'!$A$7:$A$331,0),5)-I38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1522121</v>
      </c>
      <c r="I39" s="22">
        <f>INDEX(Data[],MATCH($A39,Data[Dist],0),MATCH(I$5,Data[#Headers],0))</f>
        <v>1849350</v>
      </c>
      <c r="K39" s="69">
        <f>INDEX('Payment Total'!$A$7:$H$331,MATCH('Payment by Source'!$A39,'Payment Total'!$A$7:$A$331,0),5)-I39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1332077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Total'!$A$7:$A$331,0),5)-I40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303314</v>
      </c>
      <c r="I41" s="22">
        <f>INDEX(Data[],MATCH($A41,Data[Dist],0),MATCH(I$5,Data[#Headers],0))</f>
        <v>392911</v>
      </c>
      <c r="K41" s="69">
        <f>INDEX('Payment Total'!$A$7:$H$331,MATCH('Payment by Source'!$A41,'Payment Total'!$A$7:$A$331,0),5)-I41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241818</v>
      </c>
      <c r="I42" s="22">
        <f>INDEX(Data[],MATCH($A42,Data[Dist],0),MATCH(I$5,Data[#Headers],0))</f>
        <v>323034</v>
      </c>
      <c r="K42" s="69">
        <f>INDEX('Payment Total'!$A$7:$H$331,MATCH('Payment by Source'!$A42,'Payment Total'!$A$7:$A$331,0),5)-I42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253930</v>
      </c>
      <c r="I43" s="22">
        <f>INDEX(Data[],MATCH($A43,Data[Dist],0),MATCH(I$5,Data[#Headers],0))</f>
        <v>326030</v>
      </c>
      <c r="K43" s="69">
        <f>INDEX('Payment Total'!$A$7:$H$331,MATCH('Payment by Source'!$A43,'Payment Total'!$A$7:$A$331,0),5)-I43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180522</v>
      </c>
      <c r="I44" s="22">
        <f>INDEX(Data[],MATCH($A44,Data[Dist],0),MATCH(I$5,Data[#Headers],0))</f>
        <v>251155</v>
      </c>
      <c r="K44" s="69">
        <f>INDEX('Payment Total'!$A$7:$H$331,MATCH('Payment by Source'!$A44,'Payment Total'!$A$7:$A$331,0),5)-I44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2345843</v>
      </c>
      <c r="I45" s="22">
        <f>INDEX(Data[],MATCH($A45,Data[Dist],0),MATCH(I$5,Data[#Headers],0))</f>
        <v>2857123</v>
      </c>
      <c r="K45" s="69">
        <f>INDEX('Payment Total'!$A$7:$H$331,MATCH('Payment by Source'!$A45,'Payment Total'!$A$7:$A$331,0),5)-I45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25090920</v>
      </c>
      <c r="V45" s="152">
        <f t="shared" si="1"/>
        <v>2509092</v>
      </c>
      <c r="W45" s="152">
        <f t="shared" si="2"/>
        <v>25090920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97956</v>
      </c>
      <c r="I46" s="22">
        <f>INDEX(Data[],MATCH($A46,Data[Dist],0),MATCH(I$5,Data[#Headers],0))</f>
        <v>163977</v>
      </c>
      <c r="K46" s="69">
        <f>INDEX('Payment Total'!$A$7:$H$331,MATCH('Payment by Source'!$A46,'Payment Total'!$A$7:$A$331,0),5)-I46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1087384</v>
      </c>
      <c r="V46" s="152">
        <f t="shared" si="1"/>
        <v>108738</v>
      </c>
      <c r="W46" s="152">
        <f t="shared" si="2"/>
        <v>1087380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146622</v>
      </c>
      <c r="I47" s="22">
        <f>INDEX(Data[],MATCH($A47,Data[Dist],0),MATCH(I$5,Data[#Headers],0))</f>
        <v>187411</v>
      </c>
      <c r="K47" s="69">
        <f>INDEX('Payment Total'!$A$7:$H$331,MATCH('Payment by Source'!$A47,'Payment Total'!$A$7:$A$331,0),5)-I47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182158</v>
      </c>
      <c r="I48" s="22">
        <f>INDEX(Data[],MATCH($A48,Data[Dist],0),MATCH(I$5,Data[#Headers],0))</f>
        <v>234219</v>
      </c>
      <c r="K48" s="69">
        <f>INDEX('Payment Total'!$A$7:$H$331,MATCH('Payment by Source'!$A48,'Payment Total'!$A$7:$A$331,0),5)-I48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446254</v>
      </c>
      <c r="I49" s="22">
        <f>INDEX(Data[],MATCH($A49,Data[Dist],0),MATCH(I$5,Data[#Headers],0))</f>
        <v>568757</v>
      </c>
      <c r="K49" s="69">
        <f>INDEX('Payment Total'!$A$7:$H$331,MATCH('Payment by Source'!$A49,'Payment Total'!$A$7:$A$331,0),5)-I49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365576</v>
      </c>
      <c r="I50" s="22">
        <f>INDEX(Data[],MATCH($A50,Data[Dist],0),MATCH(I$5,Data[#Headers],0))</f>
        <v>461901</v>
      </c>
      <c r="K50" s="69">
        <f>INDEX('Payment Total'!$A$7:$H$331,MATCH('Payment by Source'!$A50,'Payment Total'!$A$7:$A$331,0),5)-I50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1353468</v>
      </c>
      <c r="I51" s="22">
        <f>INDEX(Data[],MATCH($A51,Data[Dist],0),MATCH(I$5,Data[#Headers],0))</f>
        <v>1628346</v>
      </c>
      <c r="K51" s="69">
        <f>INDEX('Payment Total'!$A$7:$H$331,MATCH('Payment by Source'!$A51,'Payment Total'!$A$7:$A$331,0),5)-I51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705854</v>
      </c>
      <c r="I52" s="22">
        <f>INDEX(Data[],MATCH($A52,Data[Dist],0),MATCH(I$5,Data[#Headers],0))</f>
        <v>957784</v>
      </c>
      <c r="K52" s="69">
        <f>INDEX('Payment Total'!$A$7:$H$331,MATCH('Payment by Source'!$A52,'Payment Total'!$A$7:$A$331,0),5)-I52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3098097</v>
      </c>
      <c r="I53" s="22">
        <f>INDEX(Data[],MATCH($A53,Data[Dist],0),MATCH(I$5,Data[#Headers],0))</f>
        <v>3805170</v>
      </c>
      <c r="K53" s="69">
        <f>INDEX('Payment Total'!$A$7:$H$331,MATCH('Payment by Source'!$A53,'Payment Total'!$A$7:$A$331,0),5)-I53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9405948</v>
      </c>
      <c r="I54" s="22">
        <f>INDEX(Data[],MATCH($A54,Data[Dist],0),MATCH(I$5,Data[#Headers],0))</f>
        <v>11540303</v>
      </c>
      <c r="K54" s="69">
        <f>INDEX('Payment Total'!$A$7:$H$331,MATCH('Payment by Source'!$A54,'Payment Total'!$A$7:$A$331,0),5)-I54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718638</v>
      </c>
      <c r="I55" s="22">
        <f>INDEX(Data[],MATCH($A55,Data[Dist],0),MATCH(I$5,Data[#Headers],0))</f>
        <v>885989</v>
      </c>
      <c r="K55" s="69">
        <f>INDEX('Payment Total'!$A$7:$H$331,MATCH('Payment by Source'!$A55,'Payment Total'!$A$7:$A$331,0),5)-I55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904816</v>
      </c>
      <c r="I56" s="22">
        <f>INDEX(Data[],MATCH($A56,Data[Dist],0),MATCH(I$5,Data[#Headers],0))</f>
        <v>1086053</v>
      </c>
      <c r="K56" s="69">
        <f>INDEX('Payment Total'!$A$7:$H$331,MATCH('Payment by Source'!$A56,'Payment Total'!$A$7:$A$331,0),5)-I56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395585</v>
      </c>
      <c r="I57" s="22">
        <f>INDEX(Data[],MATCH($A57,Data[Dist],0),MATCH(I$5,Data[#Headers],0))</f>
        <v>515367</v>
      </c>
      <c r="K57" s="69">
        <f>INDEX('Payment Total'!$A$7:$H$331,MATCH('Payment by Source'!$A57,'Payment Total'!$A$7:$A$331,0),5)-I57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244180</v>
      </c>
      <c r="I58" s="22">
        <f>INDEX(Data[],MATCH($A58,Data[Dist],0),MATCH(I$5,Data[#Headers],0))</f>
        <v>309985</v>
      </c>
      <c r="K58" s="69">
        <f>INDEX('Payment Total'!$A$7:$H$331,MATCH('Payment by Source'!$A58,'Payment Total'!$A$7:$A$331,0),5)-I58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772761</v>
      </c>
      <c r="I59" s="22">
        <f>INDEX(Data[],MATCH($A59,Data[Dist],0),MATCH(I$5,Data[#Headers],0))</f>
        <v>978933</v>
      </c>
      <c r="K59" s="69">
        <f>INDEX('Payment Total'!$A$7:$H$331,MATCH('Payment by Source'!$A59,'Payment Total'!$A$7:$A$331,0),5)-I59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241323</v>
      </c>
      <c r="I60" s="22">
        <f>INDEX(Data[],MATCH($A60,Data[Dist],0),MATCH(I$5,Data[#Headers],0))</f>
        <v>302718</v>
      </c>
      <c r="K60" s="69">
        <f>INDEX('Payment Total'!$A$7:$H$331,MATCH('Payment by Source'!$A60,'Payment Total'!$A$7:$A$331,0),5)-I60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453618</v>
      </c>
      <c r="I61" s="22">
        <f>INDEX(Data[],MATCH($A61,Data[Dist],0),MATCH(I$5,Data[#Headers],0))</f>
        <v>546901</v>
      </c>
      <c r="K61" s="69">
        <f>INDEX('Payment Total'!$A$7:$H$331,MATCH('Payment by Source'!$A61,'Payment Total'!$A$7:$A$331,0),5)-I61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404351</v>
      </c>
      <c r="I62" s="22">
        <f>INDEX(Data[],MATCH($A62,Data[Dist],0),MATCH(I$5,Data[#Headers],0))</f>
        <v>509063</v>
      </c>
      <c r="K62" s="69">
        <f>INDEX('Payment Total'!$A$7:$H$331,MATCH('Payment by Source'!$A62,'Payment Total'!$A$7:$A$331,0),5)-I62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798578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Total'!$A$7:$A$331,0),5)-I63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894443</v>
      </c>
      <c r="I64" s="22">
        <f>INDEX(Data[],MATCH($A64,Data[Dist],0),MATCH(I$5,Data[#Headers],0))</f>
        <v>1100268</v>
      </c>
      <c r="K64" s="69">
        <f>INDEX('Payment Total'!$A$7:$H$331,MATCH('Payment by Source'!$A64,'Payment Total'!$A$7:$A$331,0),5)-I64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131337</v>
      </c>
      <c r="I65" s="22">
        <f>INDEX(Data[],MATCH($A65,Data[Dist],0),MATCH(I$5,Data[#Headers],0))</f>
        <v>172181</v>
      </c>
      <c r="K65" s="69">
        <f>INDEX('Payment Total'!$A$7:$H$331,MATCH('Payment by Source'!$A65,'Payment Total'!$A$7:$A$331,0),5)-I65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643007</v>
      </c>
      <c r="I66" s="22">
        <f>INDEX(Data[],MATCH($A66,Data[Dist],0),MATCH(I$5,Data[#Headers],0))</f>
        <v>780849</v>
      </c>
      <c r="K66" s="69">
        <f>INDEX('Payment Total'!$A$7:$H$331,MATCH('Payment by Source'!$A66,'Payment Total'!$A$7:$A$331,0),5)-I66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573488</v>
      </c>
      <c r="I67" s="22">
        <f>INDEX(Data[],MATCH($A67,Data[Dist],0),MATCH(I$5,Data[#Headers],0))</f>
        <v>696096</v>
      </c>
      <c r="K67" s="69">
        <f>INDEX('Payment Total'!$A$7:$H$331,MATCH('Payment by Source'!$A67,'Payment Total'!$A$7:$A$331,0),5)-I67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494170</v>
      </c>
      <c r="I68" s="22">
        <f>INDEX(Data[],MATCH($A68,Data[Dist],0),MATCH(I$5,Data[#Headers],0))</f>
        <v>639967</v>
      </c>
      <c r="K68" s="69">
        <f>INDEX('Payment Total'!$A$7:$H$331,MATCH('Payment by Source'!$A68,'Payment Total'!$A$7:$A$331,0),5)-I68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937360</v>
      </c>
      <c r="I69" s="22">
        <f>INDEX(Data[],MATCH($A69,Data[Dist],0),MATCH(I$5,Data[#Headers],0))</f>
        <v>1129504</v>
      </c>
      <c r="K69" s="69">
        <f>INDEX('Payment Total'!$A$7:$H$331,MATCH('Payment by Source'!$A69,'Payment Total'!$A$7:$A$331,0),5)-I69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180240</v>
      </c>
      <c r="I70" s="22">
        <f>INDEX(Data[],MATCH($A70,Data[Dist],0),MATCH(I$5,Data[#Headers],0))</f>
        <v>221317</v>
      </c>
      <c r="K70" s="69">
        <f>INDEX('Payment Total'!$A$7:$H$331,MATCH('Payment by Source'!$A70,'Payment Total'!$A$7:$A$331,0),5)-I70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71667</v>
      </c>
      <c r="I71" s="22">
        <f>INDEX(Data[],MATCH($A71,Data[Dist],0),MATCH(I$5,Data[#Headers],0))</f>
        <v>110072</v>
      </c>
      <c r="K71" s="69">
        <f>INDEX('Payment Total'!$A$7:$H$331,MATCH('Payment by Source'!$A71,'Payment Total'!$A$7:$A$331,0),5)-I71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1544255</v>
      </c>
      <c r="I72" s="22">
        <f>INDEX(Data[],MATCH($A72,Data[Dist],0),MATCH(I$5,Data[#Headers],0))</f>
        <v>1944386</v>
      </c>
      <c r="K72" s="69">
        <f>INDEX('Payment Total'!$A$7:$H$331,MATCH('Payment by Source'!$A72,'Payment Total'!$A$7:$A$331,0),5)-I72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346599</v>
      </c>
      <c r="I73" s="22">
        <f>INDEX(Data[],MATCH($A73,Data[Dist],0),MATCH(I$5,Data[#Headers],0))</f>
        <v>501433</v>
      </c>
      <c r="K73" s="69">
        <f>INDEX('Payment Total'!$A$7:$H$331,MATCH('Payment by Source'!$A73,'Payment Total'!$A$7:$A$331,0),5)-I73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2621746</v>
      </c>
      <c r="I74" s="22">
        <f>INDEX(Data[],MATCH($A74,Data[Dist],0),MATCH(I$5,Data[#Headers],0))</f>
        <v>3123042</v>
      </c>
      <c r="K74" s="69">
        <f>INDEX('Payment Total'!$A$7:$H$331,MATCH('Payment by Source'!$A74,'Payment Total'!$A$7:$A$331,0),5)-I74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404399</v>
      </c>
      <c r="I75" s="22">
        <f>INDEX(Data[],MATCH($A75,Data[Dist],0),MATCH(I$5,Data[#Headers],0))</f>
        <v>501149</v>
      </c>
      <c r="K75" s="69">
        <f>INDEX('Payment Total'!$A$7:$H$331,MATCH('Payment by Source'!$A75,'Payment Total'!$A$7:$A$331,0),5)-I75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2649461</v>
      </c>
      <c r="I76" s="22">
        <f>INDEX(Data[],MATCH($A76,Data[Dist],0),MATCH(I$5,Data[#Headers],0))</f>
        <v>3334910</v>
      </c>
      <c r="K76" s="69">
        <f>INDEX('Payment Total'!$A$7:$H$331,MATCH('Payment by Source'!$A76,'Payment Total'!$A$7:$A$331,0),5)-I76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254577</v>
      </c>
      <c r="I77" s="22">
        <f>INDEX(Data[],MATCH($A77,Data[Dist],0),MATCH(I$5,Data[#Headers],0))</f>
        <v>315367</v>
      </c>
      <c r="K77" s="69">
        <f>INDEX('Payment Total'!$A$7:$H$331,MATCH('Payment by Source'!$A77,'Payment Total'!$A$7:$A$331,0),5)-I77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177678</v>
      </c>
      <c r="I78" s="22">
        <f>INDEX(Data[],MATCH($A78,Data[Dist],0),MATCH(I$5,Data[#Headers],0))</f>
        <v>242414</v>
      </c>
      <c r="K78" s="69">
        <f>INDEX('Payment Total'!$A$7:$H$331,MATCH('Payment by Source'!$A78,'Payment Total'!$A$7:$A$331,0),5)-I78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456103</v>
      </c>
      <c r="I79" s="22">
        <f>INDEX(Data[],MATCH($A79,Data[Dist],0),MATCH(I$5,Data[#Headers],0))</f>
        <v>560306</v>
      </c>
      <c r="K79" s="69">
        <f>INDEX('Payment Total'!$A$7:$H$331,MATCH('Payment by Source'!$A79,'Payment Total'!$A$7:$A$331,0),5)-I79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227964</v>
      </c>
      <c r="I80" s="22">
        <f>INDEX(Data[],MATCH($A80,Data[Dist],0),MATCH(I$5,Data[#Headers],0))</f>
        <v>290768</v>
      </c>
      <c r="K80" s="69">
        <f>INDEX('Payment Total'!$A$7:$H$331,MATCH('Payment by Source'!$A80,'Payment Total'!$A$7:$A$331,0),5)-I80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120660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Total'!$A$7:$A$331,0),5)-I81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6428675</v>
      </c>
      <c r="I82" s="22">
        <f>INDEX(Data[],MATCH($A82,Data[Dist],0),MATCH(I$5,Data[#Headers],0))</f>
        <v>7599784</v>
      </c>
      <c r="K82" s="69">
        <f>INDEX('Payment Total'!$A$7:$H$331,MATCH('Payment by Source'!$A82,'Payment Total'!$A$7:$A$331,0),5)-I82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826924</v>
      </c>
      <c r="I83" s="22">
        <f>INDEX(Data[],MATCH($A83,Data[Dist],0),MATCH(I$5,Data[#Headers],0))</f>
        <v>1026333</v>
      </c>
      <c r="K83" s="69">
        <f>INDEX('Payment Total'!$A$7:$H$331,MATCH('Payment by Source'!$A83,'Payment Total'!$A$7:$A$331,0),5)-I83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1896291</v>
      </c>
      <c r="I84" s="22">
        <f>INDEX(Data[],MATCH($A84,Data[Dist],0),MATCH(I$5,Data[#Headers],0))</f>
        <v>2359227</v>
      </c>
      <c r="K84" s="69">
        <f>INDEX('Payment Total'!$A$7:$H$331,MATCH('Payment by Source'!$A84,'Payment Total'!$A$7:$A$331,0),5)-I84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234733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Total'!$A$7:$A$331,0),5)-I85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8749324</v>
      </c>
      <c r="I86" s="22">
        <f>INDEX(Data[],MATCH($A86,Data[Dist],0),MATCH(I$5,Data[#Headers],0))</f>
        <v>10679134</v>
      </c>
      <c r="K86" s="69">
        <f>INDEX('Payment Total'!$A$7:$H$331,MATCH('Payment by Source'!$A86,'Payment Total'!$A$7:$A$331,0),5)-I86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647283</v>
      </c>
      <c r="I87" s="22">
        <f>INDEX(Data[],MATCH($A87,Data[Dist],0),MATCH(I$5,Data[#Headers],0))</f>
        <v>800809</v>
      </c>
      <c r="K87" s="69">
        <f>INDEX('Payment Total'!$A$7:$H$331,MATCH('Payment by Source'!$A87,'Payment Total'!$A$7:$A$331,0),5)-I87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684016</v>
      </c>
      <c r="I88" s="22">
        <f>INDEX(Data[],MATCH($A88,Data[Dist],0),MATCH(I$5,Data[#Headers],0))</f>
        <v>899746</v>
      </c>
      <c r="K88" s="69">
        <f>INDEX('Payment Total'!$A$7:$H$331,MATCH('Payment by Source'!$A88,'Payment Total'!$A$7:$A$331,0),5)-I88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110769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Total'!$A$7:$A$331,0),5)-I89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1470557</v>
      </c>
      <c r="I90" s="22">
        <f>INDEX(Data[],MATCH($A90,Data[Dist],0),MATCH(I$5,Data[#Headers],0))</f>
        <v>1740704</v>
      </c>
      <c r="K90" s="69">
        <f>INDEX('Payment Total'!$A$7:$H$331,MATCH('Payment by Source'!$A90,'Payment Total'!$A$7:$A$331,0),5)-I90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520479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Total'!$A$7:$A$331,0),5)-I91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21806439</v>
      </c>
      <c r="I92" s="22">
        <f>INDEX(Data[],MATCH($A92,Data[Dist],0),MATCH(I$5,Data[#Headers],0))</f>
        <v>26147665</v>
      </c>
      <c r="K92" s="69">
        <f>INDEX('Payment Total'!$A$7:$H$331,MATCH('Payment by Source'!$A92,'Payment Total'!$A$7:$A$331,0),5)-I92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69524</v>
      </c>
      <c r="I93" s="22">
        <f>INDEX(Data[],MATCH($A93,Data[Dist],0),MATCH(I$5,Data[#Headers],0))</f>
        <v>89013</v>
      </c>
      <c r="K93" s="69">
        <f>INDEX('Payment Total'!$A$7:$H$331,MATCH('Payment by Source'!$A93,'Payment Total'!$A$7:$A$331,0),5)-I93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505641</v>
      </c>
      <c r="I94" s="22">
        <f>INDEX(Data[],MATCH($A94,Data[Dist],0),MATCH(I$5,Data[#Headers],0))</f>
        <v>622964</v>
      </c>
      <c r="K94" s="69">
        <f>INDEX('Payment Total'!$A$7:$H$331,MATCH('Payment by Source'!$A94,'Payment Total'!$A$7:$A$331,0),5)-I94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6036145</v>
      </c>
      <c r="I95" s="22">
        <f>INDEX(Data[],MATCH($A95,Data[Dist],0),MATCH(I$5,Data[#Headers],0))</f>
        <v>7500431</v>
      </c>
      <c r="K95" s="69">
        <f>INDEX('Payment Total'!$A$7:$H$331,MATCH('Payment by Source'!$A95,'Payment Total'!$A$7:$A$331,0),5)-I95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201940</v>
      </c>
      <c r="I96" s="22">
        <f>INDEX(Data[],MATCH($A96,Data[Dist],0),MATCH(I$5,Data[#Headers],0))</f>
        <v>253292</v>
      </c>
      <c r="K96" s="69">
        <f>INDEX('Payment Total'!$A$7:$H$331,MATCH('Payment by Source'!$A96,'Payment Total'!$A$7:$A$331,0),5)-I96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148891</v>
      </c>
      <c r="I97" s="22">
        <f>INDEX(Data[],MATCH($A97,Data[Dist],0),MATCH(I$5,Data[#Headers],0))</f>
        <v>208769</v>
      </c>
      <c r="K97" s="69">
        <f>INDEX('Payment Total'!$A$7:$H$331,MATCH('Payment by Source'!$A97,'Payment Total'!$A$7:$A$331,0),5)-I97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245572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Total'!$A$7:$A$331,0),5)-I98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512857</v>
      </c>
      <c r="I99" s="22">
        <f>INDEX(Data[],MATCH($A99,Data[Dist],0),MATCH(I$5,Data[#Headers],0))</f>
        <v>643415</v>
      </c>
      <c r="K99" s="69">
        <f>INDEX('Payment Total'!$A$7:$H$331,MATCH('Payment by Source'!$A99,'Payment Total'!$A$7:$A$331,0),5)-I99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611856</v>
      </c>
      <c r="I100" s="22">
        <f>INDEX(Data[],MATCH($A100,Data[Dist],0),MATCH(I$5,Data[#Headers],0))</f>
        <v>744551</v>
      </c>
      <c r="K100" s="69">
        <f>INDEX('Payment Total'!$A$7:$H$331,MATCH('Payment by Source'!$A100,'Payment Total'!$A$7:$A$331,0),5)-I100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291013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Total'!$A$7:$A$331,0),5)-I101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305988</v>
      </c>
      <c r="I102" s="22">
        <f>INDEX(Data[],MATCH($A102,Data[Dist],0),MATCH(I$5,Data[#Headers],0))</f>
        <v>385243</v>
      </c>
      <c r="K102" s="69">
        <f>INDEX('Payment Total'!$A$7:$H$331,MATCH('Payment by Source'!$A102,'Payment Total'!$A$7:$A$331,0),5)-I102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313967</v>
      </c>
      <c r="I103" s="22">
        <f>INDEX(Data[],MATCH($A103,Data[Dist],0),MATCH(I$5,Data[#Headers],0))</f>
        <v>393502</v>
      </c>
      <c r="K103" s="69">
        <f>INDEX('Payment Total'!$A$7:$H$331,MATCH('Payment by Source'!$A103,'Payment Total'!$A$7:$A$331,0),5)-I103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297388</v>
      </c>
      <c r="I104" s="22">
        <f>INDEX(Data[],MATCH($A104,Data[Dist],0),MATCH(I$5,Data[#Headers],0))</f>
        <v>365929</v>
      </c>
      <c r="K104" s="69">
        <f>INDEX('Payment Total'!$A$7:$H$331,MATCH('Payment by Source'!$A104,'Payment Total'!$A$7:$A$331,0),5)-I104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146744</v>
      </c>
      <c r="I105" s="22">
        <f>INDEX(Data[],MATCH($A105,Data[Dist],0),MATCH(I$5,Data[#Headers],0))</f>
        <v>193944</v>
      </c>
      <c r="K105" s="69">
        <f>INDEX('Payment Total'!$A$7:$H$331,MATCH('Payment by Source'!$A105,'Payment Total'!$A$7:$A$331,0),5)-I105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167124</v>
      </c>
      <c r="I106" s="22">
        <f>INDEX(Data[],MATCH($A106,Data[Dist],0),MATCH(I$5,Data[#Headers],0))</f>
        <v>220844</v>
      </c>
      <c r="K106" s="69">
        <f>INDEX('Payment Total'!$A$7:$H$331,MATCH('Payment by Source'!$A106,'Payment Total'!$A$7:$A$331,0),5)-I106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196062</v>
      </c>
      <c r="I107" s="22">
        <f>INDEX(Data[],MATCH($A107,Data[Dist],0),MATCH(I$5,Data[#Headers],0))</f>
        <v>259647</v>
      </c>
      <c r="K107" s="69">
        <f>INDEX('Payment Total'!$A$7:$H$331,MATCH('Payment by Source'!$A107,'Payment Total'!$A$7:$A$331,0),5)-I107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343658</v>
      </c>
      <c r="I108" s="22">
        <f>INDEX(Data[],MATCH($A108,Data[Dist],0),MATCH(I$5,Data[#Headers],0))</f>
        <v>426771</v>
      </c>
      <c r="K108" s="69">
        <f>INDEX('Payment Total'!$A$7:$H$331,MATCH('Payment by Source'!$A108,'Payment Total'!$A$7:$A$331,0),5)-I108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311661</v>
      </c>
      <c r="I109" s="22">
        <f>INDEX(Data[],MATCH($A109,Data[Dist],0),MATCH(I$5,Data[#Headers],0))</f>
        <v>410613</v>
      </c>
      <c r="K109" s="69">
        <f>INDEX('Payment Total'!$A$7:$H$331,MATCH('Payment by Source'!$A109,'Payment Total'!$A$7:$A$331,0),5)-I109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235045</v>
      </c>
      <c r="I110" s="22">
        <f>INDEX(Data[],MATCH($A110,Data[Dist],0),MATCH(I$5,Data[#Headers],0))</f>
        <v>304440</v>
      </c>
      <c r="K110" s="69">
        <f>INDEX('Payment Total'!$A$7:$H$331,MATCH('Payment by Source'!$A110,'Payment Total'!$A$7:$A$331,0),5)-I110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102012</v>
      </c>
      <c r="I111" s="22">
        <f>INDEX(Data[],MATCH($A111,Data[Dist],0),MATCH(I$5,Data[#Headers],0))</f>
        <v>128841</v>
      </c>
      <c r="K111" s="69">
        <f>INDEX('Payment Total'!$A$7:$H$331,MATCH('Payment by Source'!$A111,'Payment Total'!$A$7:$A$331,0),5)-I111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724995</v>
      </c>
      <c r="I112" s="22">
        <f>INDEX(Data[],MATCH($A112,Data[Dist],0),MATCH(I$5,Data[#Headers],0))</f>
        <v>891328</v>
      </c>
      <c r="K112" s="69">
        <f>INDEX('Payment Total'!$A$7:$H$331,MATCH('Payment by Source'!$A112,'Payment Total'!$A$7:$A$331,0),5)-I112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200456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Total'!$A$7:$A$331,0),5)-I113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766881</v>
      </c>
      <c r="I114" s="22">
        <f>INDEX(Data[],MATCH($A114,Data[Dist],0),MATCH(I$5,Data[#Headers],0))</f>
        <v>972313</v>
      </c>
      <c r="K114" s="69">
        <f>INDEX('Payment Total'!$A$7:$H$331,MATCH('Payment by Source'!$A114,'Payment Total'!$A$7:$A$331,0),5)-I114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579211</v>
      </c>
      <c r="I115" s="22">
        <f>INDEX(Data[],MATCH($A115,Data[Dist],0),MATCH(I$5,Data[#Headers],0))</f>
        <v>728794</v>
      </c>
      <c r="K115" s="69">
        <f>INDEX('Payment Total'!$A$7:$H$331,MATCH('Payment by Source'!$A115,'Payment Total'!$A$7:$A$331,0),5)-I115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2250372</v>
      </c>
      <c r="I116" s="22">
        <f>INDEX(Data[],MATCH($A116,Data[Dist],0),MATCH(I$5,Data[#Headers],0))</f>
        <v>2760867</v>
      </c>
      <c r="K116" s="69">
        <f>INDEX('Payment Total'!$A$7:$H$331,MATCH('Payment by Source'!$A116,'Payment Total'!$A$7:$A$331,0),5)-I116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22751870</v>
      </c>
      <c r="V116" s="152">
        <f t="shared" si="4"/>
        <v>2275187</v>
      </c>
      <c r="W116" s="152">
        <f t="shared" si="5"/>
        <v>22751870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1232671</v>
      </c>
      <c r="I117" s="22">
        <f>INDEX(Data[],MATCH($A117,Data[Dist],0),MATCH(I$5,Data[#Headers],0))</f>
        <v>1495590</v>
      </c>
      <c r="K117" s="69">
        <f>INDEX('Payment Total'!$A$7:$H$331,MATCH('Payment by Source'!$A117,'Payment Total'!$A$7:$A$331,0),5)-I117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12428945</v>
      </c>
      <c r="V117" s="152">
        <f t="shared" si="4"/>
        <v>1242895</v>
      </c>
      <c r="W117" s="152">
        <f t="shared" si="5"/>
        <v>12428950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241249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Total'!$A$7:$A$331,0),5)-I118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192215</v>
      </c>
      <c r="I119" s="22">
        <f>INDEX(Data[],MATCH($A119,Data[Dist],0),MATCH(I$5,Data[#Headers],0))</f>
        <v>258425</v>
      </c>
      <c r="K119" s="69">
        <f>INDEX('Payment Total'!$A$7:$H$331,MATCH('Payment by Source'!$A119,'Payment Total'!$A$7:$A$331,0),5)-I119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287953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Total'!$A$7:$A$331,0),5)-I120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209197</v>
      </c>
      <c r="I121" s="22">
        <f>INDEX(Data[],MATCH($A121,Data[Dist],0),MATCH(I$5,Data[#Headers],0))</f>
        <v>272552</v>
      </c>
      <c r="K121" s="69">
        <f>INDEX('Payment Total'!$A$7:$H$331,MATCH('Payment by Source'!$A121,'Payment Total'!$A$7:$A$331,0),5)-I121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788689</v>
      </c>
      <c r="I122" s="22">
        <f>INDEX(Data[],MATCH($A122,Data[Dist],0),MATCH(I$5,Data[#Headers],0))</f>
        <v>995530</v>
      </c>
      <c r="K122" s="69">
        <f>INDEX('Payment Total'!$A$7:$H$331,MATCH('Payment by Source'!$A122,'Payment Total'!$A$7:$A$331,0),5)-I122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92784</v>
      </c>
      <c r="I123" s="22">
        <f>INDEX(Data[],MATCH($A123,Data[Dist],0),MATCH(I$5,Data[#Headers],0))</f>
        <v>120539</v>
      </c>
      <c r="K123" s="69">
        <f>INDEX('Payment Total'!$A$7:$H$331,MATCH('Payment by Source'!$A123,'Payment Total'!$A$7:$A$331,0),5)-I123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294727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Total'!$A$7:$A$331,0),5)-I124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1103720</v>
      </c>
      <c r="I125" s="22">
        <f>INDEX(Data[],MATCH($A125,Data[Dist],0),MATCH(I$5,Data[#Headers],0))</f>
        <v>1341763</v>
      </c>
      <c r="K125" s="69">
        <f>INDEX('Payment Total'!$A$7:$H$331,MATCH('Payment by Source'!$A125,'Payment Total'!$A$7:$A$331,0),5)-I125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133902</v>
      </c>
      <c r="I126" s="22">
        <f>INDEX(Data[],MATCH($A126,Data[Dist],0),MATCH(I$5,Data[#Headers],0))</f>
        <v>183562</v>
      </c>
      <c r="K126" s="69">
        <f>INDEX('Payment Total'!$A$7:$H$331,MATCH('Payment by Source'!$A126,'Payment Total'!$A$7:$A$331,0),5)-I126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142821</v>
      </c>
      <c r="I127" s="22">
        <f>INDEX(Data[],MATCH($A127,Data[Dist],0),MATCH(I$5,Data[#Headers],0))</f>
        <v>198288</v>
      </c>
      <c r="K127" s="69">
        <f>INDEX('Payment Total'!$A$7:$H$331,MATCH('Payment by Source'!$A127,'Payment Total'!$A$7:$A$331,0),5)-I127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325648</v>
      </c>
      <c r="I128" s="22">
        <f>INDEX(Data[],MATCH($A128,Data[Dist],0),MATCH(I$5,Data[#Headers],0))</f>
        <v>410426</v>
      </c>
      <c r="K128" s="69">
        <f>INDEX('Payment Total'!$A$7:$H$331,MATCH('Payment by Source'!$A128,'Payment Total'!$A$7:$A$331,0),5)-I128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90254</v>
      </c>
      <c r="I129" s="22">
        <f>INDEX(Data[],MATCH($A129,Data[Dist],0),MATCH(I$5,Data[#Headers],0))</f>
        <v>132829</v>
      </c>
      <c r="K129" s="69">
        <f>INDEX('Payment Total'!$A$7:$H$331,MATCH('Payment by Source'!$A129,'Payment Total'!$A$7:$A$331,0),5)-I129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800233</v>
      </c>
      <c r="I130" s="22">
        <f>INDEX(Data[],MATCH($A130,Data[Dist],0),MATCH(I$5,Data[#Headers],0))</f>
        <v>1001934</v>
      </c>
      <c r="K130" s="69">
        <f>INDEX('Payment Total'!$A$7:$H$331,MATCH('Payment by Source'!$A130,'Payment Total'!$A$7:$A$331,0),5)-I130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214562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Total'!$A$7:$A$331,0),5)-I131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378250</v>
      </c>
      <c r="I132" s="22">
        <f>INDEX(Data[],MATCH($A132,Data[Dist],0),MATCH(I$5,Data[#Headers],0))</f>
        <v>479143</v>
      </c>
      <c r="K132" s="69">
        <f>INDEX('Payment Total'!$A$7:$H$331,MATCH('Payment by Source'!$A132,'Payment Total'!$A$7:$A$331,0),5)-I132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192196</v>
      </c>
      <c r="I133" s="22">
        <f>INDEX(Data[],MATCH($A133,Data[Dist],0),MATCH(I$5,Data[#Headers],0))</f>
        <v>253320</v>
      </c>
      <c r="K133" s="69">
        <f>INDEX('Payment Total'!$A$7:$H$331,MATCH('Payment by Source'!$A133,'Payment Total'!$A$7:$A$331,0),5)-I133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272404</v>
      </c>
      <c r="I134" s="22">
        <f>INDEX(Data[],MATCH($A134,Data[Dist],0),MATCH(I$5,Data[#Headers],0))</f>
        <v>356673</v>
      </c>
      <c r="K134" s="69">
        <f>INDEX('Payment Total'!$A$7:$H$331,MATCH('Payment by Source'!$A134,'Payment Total'!$A$7:$A$331,0),5)-I134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149674</v>
      </c>
      <c r="I135" s="22">
        <f>INDEX(Data[],MATCH($A135,Data[Dist],0),MATCH(I$5,Data[#Headers],0))</f>
        <v>193922</v>
      </c>
      <c r="K135" s="69">
        <f>INDEX('Payment Total'!$A$7:$H$331,MATCH('Payment by Source'!$A135,'Payment Total'!$A$7:$A$331,0),5)-I135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90381</v>
      </c>
      <c r="I136" s="22">
        <f>INDEX(Data[],MATCH($A136,Data[Dist],0),MATCH(I$5,Data[#Headers],0))</f>
        <v>121345</v>
      </c>
      <c r="K136" s="69">
        <f>INDEX('Payment Total'!$A$7:$H$331,MATCH('Payment by Source'!$A136,'Payment Total'!$A$7:$A$331,0),5)-I136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640650</v>
      </c>
      <c r="I137" s="22">
        <f>INDEX(Data[],MATCH($A137,Data[Dist],0),MATCH(I$5,Data[#Headers],0))</f>
        <v>796532</v>
      </c>
      <c r="K137" s="69">
        <f>INDEX('Payment Total'!$A$7:$H$331,MATCH('Payment by Source'!$A137,'Payment Total'!$A$7:$A$331,0),5)-I137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754026</v>
      </c>
      <c r="I138" s="22">
        <f>INDEX(Data[],MATCH($A138,Data[Dist],0),MATCH(I$5,Data[#Headers],0))</f>
        <v>947022</v>
      </c>
      <c r="K138" s="69">
        <f>INDEX('Payment Total'!$A$7:$H$331,MATCH('Payment by Source'!$A138,'Payment Total'!$A$7:$A$331,0),5)-I138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71661</v>
      </c>
      <c r="I139" s="22">
        <f>INDEX(Data[],MATCH($A139,Data[Dist],0),MATCH(I$5,Data[#Headers],0))</f>
        <v>113042</v>
      </c>
      <c r="K139" s="69">
        <f>INDEX('Payment Total'!$A$7:$H$331,MATCH('Payment by Source'!$A139,'Payment Total'!$A$7:$A$331,0),5)-I139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231729</v>
      </c>
      <c r="I140" s="22">
        <f>INDEX(Data[],MATCH($A140,Data[Dist],0),MATCH(I$5,Data[#Headers],0))</f>
        <v>322988</v>
      </c>
      <c r="K140" s="69">
        <f>INDEX('Payment Total'!$A$7:$H$331,MATCH('Payment by Source'!$A140,'Payment Total'!$A$7:$A$331,0),5)-I140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262422</v>
      </c>
      <c r="I141" s="22">
        <f>INDEX(Data[],MATCH($A141,Data[Dist],0),MATCH(I$5,Data[#Headers],0))</f>
        <v>345921</v>
      </c>
      <c r="K141" s="69">
        <f>INDEX('Payment Total'!$A$7:$H$331,MATCH('Payment by Source'!$A141,'Payment Total'!$A$7:$A$331,0),5)-I141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286953</v>
      </c>
      <c r="I142" s="22">
        <f>INDEX(Data[],MATCH($A142,Data[Dist],0),MATCH(I$5,Data[#Headers],0))</f>
        <v>367379</v>
      </c>
      <c r="K142" s="69">
        <f>INDEX('Payment Total'!$A$7:$H$331,MATCH('Payment by Source'!$A142,'Payment Total'!$A$7:$A$331,0),5)-I142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581908</v>
      </c>
      <c r="I143" s="22">
        <f>INDEX(Data[],MATCH($A143,Data[Dist],0),MATCH(I$5,Data[#Headers],0))</f>
        <v>743103</v>
      </c>
      <c r="K143" s="69">
        <f>INDEX('Payment Total'!$A$7:$H$331,MATCH('Payment by Source'!$A143,'Payment Total'!$A$7:$A$331,0),5)-I143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137802</v>
      </c>
      <c r="I144" s="22">
        <f>INDEX(Data[],MATCH($A144,Data[Dist],0),MATCH(I$5,Data[#Headers],0))</f>
        <v>194715</v>
      </c>
      <c r="K144" s="69">
        <f>INDEX('Payment Total'!$A$7:$H$331,MATCH('Payment by Source'!$A144,'Payment Total'!$A$7:$A$331,0),5)-I144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454006</v>
      </c>
      <c r="I145" s="22">
        <f>INDEX(Data[],MATCH($A145,Data[Dist],0),MATCH(I$5,Data[#Headers],0))</f>
        <v>556339</v>
      </c>
      <c r="K145" s="69">
        <f>INDEX('Payment Total'!$A$7:$H$331,MATCH('Payment by Source'!$A145,'Payment Total'!$A$7:$A$331,0),5)-I145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657103</v>
      </c>
      <c r="I146" s="22">
        <f>INDEX(Data[],MATCH($A146,Data[Dist],0),MATCH(I$5,Data[#Headers],0))</f>
        <v>833271</v>
      </c>
      <c r="K146" s="69">
        <f>INDEX('Payment Total'!$A$7:$H$331,MATCH('Payment by Source'!$A146,'Payment Total'!$A$7:$A$331,0),5)-I146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811387</v>
      </c>
      <c r="I147" s="22">
        <f>INDEX(Data[],MATCH($A147,Data[Dist],0),MATCH(I$5,Data[#Headers],0))</f>
        <v>1017881</v>
      </c>
      <c r="K147" s="69">
        <f>INDEX('Payment Total'!$A$7:$H$331,MATCH('Payment by Source'!$A147,'Payment Total'!$A$7:$A$331,0),5)-I147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2166318</v>
      </c>
      <c r="I148" s="22">
        <f>INDEX(Data[],MATCH($A148,Data[Dist],0),MATCH(I$5,Data[#Headers],0))</f>
        <v>2598635</v>
      </c>
      <c r="K148" s="69">
        <f>INDEX('Payment Total'!$A$7:$H$331,MATCH('Payment by Source'!$A148,'Payment Total'!$A$7:$A$331,0),5)-I148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485459</v>
      </c>
      <c r="I149" s="22">
        <f>INDEX(Data[],MATCH($A149,Data[Dist],0),MATCH(I$5,Data[#Headers],0))</f>
        <v>598259</v>
      </c>
      <c r="K149" s="69">
        <f>INDEX('Payment Total'!$A$7:$H$331,MATCH('Payment by Source'!$A149,'Payment Total'!$A$7:$A$331,0),5)-I149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7279775</v>
      </c>
      <c r="I150" s="22">
        <f>INDEX(Data[],MATCH($A150,Data[Dist],0),MATCH(I$5,Data[#Headers],0))</f>
        <v>9127232</v>
      </c>
      <c r="K150" s="69">
        <f>INDEX('Payment Total'!$A$7:$H$331,MATCH('Payment by Source'!$A150,'Payment Total'!$A$7:$A$331,0),5)-I150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552310</v>
      </c>
      <c r="I151" s="22">
        <f>INDEX(Data[],MATCH($A151,Data[Dist],0),MATCH(I$5,Data[#Headers],0))</f>
        <v>695462</v>
      </c>
      <c r="K151" s="69">
        <f>INDEX('Payment Total'!$A$7:$H$331,MATCH('Payment by Source'!$A151,'Payment Total'!$A$7:$A$331,0),5)-I151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289866</v>
      </c>
      <c r="I152" s="22">
        <f>INDEX(Data[],MATCH($A152,Data[Dist],0),MATCH(I$5,Data[#Headers],0))</f>
        <v>358290</v>
      </c>
      <c r="K152" s="69">
        <f>INDEX('Payment Total'!$A$7:$H$331,MATCH('Payment by Source'!$A152,'Payment Total'!$A$7:$A$331,0),5)-I152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281803</v>
      </c>
      <c r="I153" s="22">
        <f>INDEX(Data[],MATCH($A153,Data[Dist],0),MATCH(I$5,Data[#Headers],0))</f>
        <v>381963</v>
      </c>
      <c r="K153" s="69">
        <f>INDEX('Payment Total'!$A$7:$H$331,MATCH('Payment by Source'!$A153,'Payment Total'!$A$7:$A$331,0),5)-I153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261294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Total'!$A$7:$A$331,0),5)-I154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586605</v>
      </c>
      <c r="I155" s="22">
        <f>INDEX(Data[],MATCH($A155,Data[Dist],0),MATCH(I$5,Data[#Headers],0))</f>
        <v>757311</v>
      </c>
      <c r="K155" s="69">
        <f>INDEX('Payment Total'!$A$7:$H$331,MATCH('Payment by Source'!$A155,'Payment Total'!$A$7:$A$331,0),5)-I155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522815</v>
      </c>
      <c r="I156" s="22">
        <f>INDEX(Data[],MATCH($A156,Data[Dist],0),MATCH(I$5,Data[#Headers],0))</f>
        <v>645685</v>
      </c>
      <c r="K156" s="69">
        <f>INDEX('Payment Total'!$A$7:$H$331,MATCH('Payment by Source'!$A156,'Payment Total'!$A$7:$A$331,0),5)-I156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3931010</v>
      </c>
      <c r="I157" s="22">
        <f>INDEX(Data[],MATCH($A157,Data[Dist],0),MATCH(I$5,Data[#Headers],0))</f>
        <v>4805726</v>
      </c>
      <c r="K157" s="69">
        <f>INDEX('Payment Total'!$A$7:$H$331,MATCH('Payment by Source'!$A157,'Payment Total'!$A$7:$A$331,0),5)-I157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1319276</v>
      </c>
      <c r="I158" s="22">
        <f>INDEX(Data[],MATCH($A158,Data[Dist],0),MATCH(I$5,Data[#Headers],0))</f>
        <v>1571310</v>
      </c>
      <c r="K158" s="69">
        <f>INDEX('Payment Total'!$A$7:$H$331,MATCH('Payment by Source'!$A158,'Payment Total'!$A$7:$A$331,0),5)-I158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13360024</v>
      </c>
      <c r="V158" s="152">
        <f t="shared" si="7"/>
        <v>1336002</v>
      </c>
      <c r="W158" s="152">
        <f t="shared" si="8"/>
        <v>13360020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173655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Total'!$A$7:$A$331,0),5)-I159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257576</v>
      </c>
      <c r="I160" s="22">
        <f>INDEX(Data[],MATCH($A160,Data[Dist],0),MATCH(I$5,Data[#Headers],0))</f>
        <v>315545</v>
      </c>
      <c r="K160" s="69">
        <f>INDEX('Payment Total'!$A$7:$H$331,MATCH('Payment by Source'!$A160,'Payment Total'!$A$7:$A$331,0),5)-I160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1125142</v>
      </c>
      <c r="I161" s="22">
        <f>INDEX(Data[],MATCH($A161,Data[Dist],0),MATCH(I$5,Data[#Headers],0))</f>
        <v>1359523</v>
      </c>
      <c r="K161" s="69">
        <f>INDEX('Payment Total'!$A$7:$H$331,MATCH('Payment by Source'!$A161,'Payment Total'!$A$7:$A$331,0),5)-I161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264725</v>
      </c>
      <c r="I162" s="22">
        <f>INDEX(Data[],MATCH($A162,Data[Dist],0),MATCH(I$5,Data[#Headers],0))</f>
        <v>343917</v>
      </c>
      <c r="K162" s="69">
        <f>INDEX('Payment Total'!$A$7:$H$331,MATCH('Payment by Source'!$A162,'Payment Total'!$A$7:$A$331,0),5)-I162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198816</v>
      </c>
      <c r="I163" s="22">
        <f>INDEX(Data[],MATCH($A163,Data[Dist],0),MATCH(I$5,Data[#Headers],0))</f>
        <v>250515</v>
      </c>
      <c r="K163" s="69">
        <f>INDEX('Payment Total'!$A$7:$H$331,MATCH('Payment by Source'!$A163,'Payment Total'!$A$7:$A$331,0),5)-I163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2255240</v>
      </c>
      <c r="V163" s="152">
        <f t="shared" si="7"/>
        <v>225524</v>
      </c>
      <c r="W163" s="152">
        <f t="shared" si="8"/>
        <v>2255240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150542</v>
      </c>
      <c r="I164" s="22">
        <f>INDEX(Data[],MATCH($A164,Data[Dist],0),MATCH(I$5,Data[#Headers],0))</f>
        <v>195417</v>
      </c>
      <c r="K164" s="69">
        <f>INDEX('Payment Total'!$A$7:$H$331,MATCH('Payment by Source'!$A164,'Payment Total'!$A$7:$A$331,0),5)-I164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315606</v>
      </c>
      <c r="I165" s="22">
        <f>INDEX(Data[],MATCH($A165,Data[Dist],0),MATCH(I$5,Data[#Headers],0))</f>
        <v>397763</v>
      </c>
      <c r="K165" s="69">
        <f>INDEX('Payment Total'!$A$7:$H$331,MATCH('Payment by Source'!$A165,'Payment Total'!$A$7:$A$331,0),5)-I165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81901</v>
      </c>
      <c r="I166" s="22">
        <f>INDEX(Data[],MATCH($A166,Data[Dist],0),MATCH(I$5,Data[#Headers],0))</f>
        <v>158638</v>
      </c>
      <c r="K166" s="69">
        <f>INDEX('Payment Total'!$A$7:$H$331,MATCH('Payment by Source'!$A166,'Payment Total'!$A$7:$A$331,0),5)-I166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1739006</v>
      </c>
      <c r="V166" s="152">
        <f t="shared" si="7"/>
        <v>173901</v>
      </c>
      <c r="W166" s="152">
        <f t="shared" si="8"/>
        <v>1739010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1252939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Total'!$A$7:$A$331,0),5)-I167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258481</v>
      </c>
      <c r="I168" s="22">
        <f>INDEX(Data[],MATCH($A168,Data[Dist],0),MATCH(I$5,Data[#Headers],0))</f>
        <v>328197</v>
      </c>
      <c r="K168" s="69">
        <f>INDEX('Payment Total'!$A$7:$H$331,MATCH('Payment by Source'!$A168,'Payment Total'!$A$7:$A$331,0),5)-I168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1224821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Total'!$A$7:$A$331,0),5)-I169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376838</v>
      </c>
      <c r="I170" s="22">
        <f>INDEX(Data[],MATCH($A170,Data[Dist],0),MATCH(I$5,Data[#Headers],0))</f>
        <v>475200</v>
      </c>
      <c r="K170" s="69">
        <f>INDEX('Payment Total'!$A$7:$H$331,MATCH('Payment by Source'!$A170,'Payment Total'!$A$7:$A$331,0),5)-I170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4511238</v>
      </c>
      <c r="I171" s="22">
        <f>INDEX(Data[],MATCH($A171,Data[Dist],0),MATCH(I$5,Data[#Headers],0))</f>
        <v>5472769</v>
      </c>
      <c r="K171" s="69">
        <f>INDEX('Payment Total'!$A$7:$H$331,MATCH('Payment by Source'!$A171,'Payment Total'!$A$7:$A$331,0),5)-I171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412847</v>
      </c>
      <c r="I172" s="22">
        <f>INDEX(Data[],MATCH($A172,Data[Dist],0),MATCH(I$5,Data[#Headers],0))</f>
        <v>506028</v>
      </c>
      <c r="K172" s="69">
        <f>INDEX('Payment Total'!$A$7:$H$331,MATCH('Payment by Source'!$A172,'Payment Total'!$A$7:$A$331,0),5)-I172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337007</v>
      </c>
      <c r="I173" s="22">
        <f>INDEX(Data[],MATCH($A173,Data[Dist],0),MATCH(I$5,Data[#Headers],0))</f>
        <v>417811</v>
      </c>
      <c r="K173" s="69">
        <f>INDEX('Payment Total'!$A$7:$H$331,MATCH('Payment by Source'!$A173,'Payment Total'!$A$7:$A$331,0),5)-I173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137794</v>
      </c>
      <c r="I174" s="22">
        <f>INDEX(Data[],MATCH($A174,Data[Dist],0),MATCH(I$5,Data[#Headers],0))</f>
        <v>185231</v>
      </c>
      <c r="K174" s="69">
        <f>INDEX('Payment Total'!$A$7:$H$331,MATCH('Payment by Source'!$A174,'Payment Total'!$A$7:$A$331,0),5)-I174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355002</v>
      </c>
      <c r="I175" s="22">
        <f>INDEX(Data[],MATCH($A175,Data[Dist],0),MATCH(I$5,Data[#Headers],0))</f>
        <v>455460</v>
      </c>
      <c r="K175" s="69">
        <f>INDEX('Payment Total'!$A$7:$H$331,MATCH('Payment by Source'!$A175,'Payment Total'!$A$7:$A$331,0),5)-I175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215501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Total'!$A$7:$A$331,0),5)-I176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435876</v>
      </c>
      <c r="I177" s="22">
        <f>INDEX(Data[],MATCH($A177,Data[Dist],0),MATCH(I$5,Data[#Headers],0))</f>
        <v>524878</v>
      </c>
      <c r="K177" s="69">
        <f>INDEX('Payment Total'!$A$7:$H$331,MATCH('Payment by Source'!$A177,'Payment Total'!$A$7:$A$331,0),5)-I177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248957</v>
      </c>
      <c r="I178" s="22">
        <f>INDEX(Data[],MATCH($A178,Data[Dist],0),MATCH(I$5,Data[#Headers],0))</f>
        <v>323907</v>
      </c>
      <c r="K178" s="69">
        <f>INDEX('Payment Total'!$A$7:$H$331,MATCH('Payment by Source'!$A178,'Payment Total'!$A$7:$A$331,0),5)-I178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254054</v>
      </c>
      <c r="I179" s="22">
        <f>INDEX(Data[],MATCH($A179,Data[Dist],0),MATCH(I$5,Data[#Headers],0))</f>
        <v>345202</v>
      </c>
      <c r="K179" s="69">
        <f>INDEX('Payment Total'!$A$7:$H$331,MATCH('Payment by Source'!$A179,'Payment Total'!$A$7:$A$331,0),5)-I179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234747</v>
      </c>
      <c r="I180" s="22">
        <f>INDEX(Data[],MATCH($A180,Data[Dist],0),MATCH(I$5,Data[#Headers],0))</f>
        <v>317733</v>
      </c>
      <c r="K180" s="69">
        <f>INDEX('Payment Total'!$A$7:$H$331,MATCH('Payment by Source'!$A180,'Payment Total'!$A$7:$A$331,0),5)-I180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801291</v>
      </c>
      <c r="I181" s="22">
        <f>INDEX(Data[],MATCH($A181,Data[Dist],0),MATCH(I$5,Data[#Headers],0))</f>
        <v>974796</v>
      </c>
      <c r="K181" s="69">
        <f>INDEX('Payment Total'!$A$7:$H$331,MATCH('Payment by Source'!$A181,'Payment Total'!$A$7:$A$331,0),5)-I181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286819</v>
      </c>
      <c r="I182" s="22">
        <f>INDEX(Data[],MATCH($A182,Data[Dist],0),MATCH(I$5,Data[#Headers],0))</f>
        <v>379309</v>
      </c>
      <c r="K182" s="69">
        <f>INDEX('Payment Total'!$A$7:$H$331,MATCH('Payment by Source'!$A182,'Payment Total'!$A$7:$A$331,0),5)-I182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147350</v>
      </c>
      <c r="I183" s="22">
        <f>INDEX(Data[],MATCH($A183,Data[Dist],0),MATCH(I$5,Data[#Headers],0))</f>
        <v>211690</v>
      </c>
      <c r="K183" s="69">
        <f>INDEX('Payment Total'!$A$7:$H$331,MATCH('Payment by Source'!$A183,'Payment Total'!$A$7:$A$331,0),5)-I183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1203425</v>
      </c>
      <c r="I184" s="22">
        <f>INDEX(Data[],MATCH($A184,Data[Dist],0),MATCH(I$5,Data[#Headers],0))</f>
        <v>1460971</v>
      </c>
      <c r="K184" s="69">
        <f>INDEX('Payment Total'!$A$7:$H$331,MATCH('Payment by Source'!$A184,'Payment Total'!$A$7:$A$331,0),5)-I184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3909194</v>
      </c>
      <c r="I185" s="22">
        <f>INDEX(Data[],MATCH($A185,Data[Dist],0),MATCH(I$5,Data[#Headers],0))</f>
        <v>4647363</v>
      </c>
      <c r="K185" s="69">
        <f>INDEX('Payment Total'!$A$7:$H$331,MATCH('Payment by Source'!$A185,'Payment Total'!$A$7:$A$331,0),5)-I185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266141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Total'!$A$7:$A$331,0),5)-I186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1972375</v>
      </c>
      <c r="I187" s="22">
        <f>INDEX(Data[],MATCH($A187,Data[Dist],0),MATCH(I$5,Data[#Headers],0))</f>
        <v>2439665</v>
      </c>
      <c r="K187" s="69">
        <f>INDEX('Payment Total'!$A$7:$H$331,MATCH('Payment by Source'!$A187,'Payment Total'!$A$7:$A$331,0),5)-I187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776536</v>
      </c>
      <c r="I188" s="22">
        <f>INDEX(Data[],MATCH($A188,Data[Dist],0),MATCH(I$5,Data[#Headers],0))</f>
        <v>976476</v>
      </c>
      <c r="K188" s="69">
        <f>INDEX('Payment Total'!$A$7:$H$331,MATCH('Payment by Source'!$A188,'Payment Total'!$A$7:$A$331,0),5)-I188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453514</v>
      </c>
      <c r="I189" s="22">
        <f>INDEX(Data[],MATCH($A189,Data[Dist],0),MATCH(I$5,Data[#Headers],0))</f>
        <v>555745</v>
      </c>
      <c r="K189" s="69">
        <f>INDEX('Payment Total'!$A$7:$H$331,MATCH('Payment by Source'!$A189,'Payment Total'!$A$7:$A$331,0),5)-I189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200871</v>
      </c>
      <c r="I190" s="22">
        <f>INDEX(Data[],MATCH($A190,Data[Dist],0),MATCH(I$5,Data[#Headers],0))</f>
        <v>248815</v>
      </c>
      <c r="K190" s="69">
        <f>INDEX('Payment Total'!$A$7:$H$331,MATCH('Payment by Source'!$A190,'Payment Total'!$A$7:$A$331,0),5)-I190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245219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Total'!$A$7:$A$331,0),5)-I191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649684</v>
      </c>
      <c r="I192" s="22">
        <f>INDEX(Data[],MATCH($A192,Data[Dist],0),MATCH(I$5,Data[#Headers],0))</f>
        <v>823521</v>
      </c>
      <c r="K192" s="69">
        <f>INDEX('Payment Total'!$A$7:$H$331,MATCH('Payment by Source'!$A192,'Payment Total'!$A$7:$A$331,0),5)-I192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421061</v>
      </c>
      <c r="I193" s="22">
        <f>INDEX(Data[],MATCH($A193,Data[Dist],0),MATCH(I$5,Data[#Headers],0))</f>
        <v>519238</v>
      </c>
      <c r="K193" s="69">
        <f>INDEX('Payment Total'!$A$7:$H$331,MATCH('Payment by Source'!$A193,'Payment Total'!$A$7:$A$331,0),5)-I193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467536</v>
      </c>
      <c r="I194" s="22">
        <f>INDEX(Data[],MATCH($A194,Data[Dist],0),MATCH(I$5,Data[#Headers],0))</f>
        <v>585460</v>
      </c>
      <c r="K194" s="69">
        <f>INDEX('Payment Total'!$A$7:$H$331,MATCH('Payment by Source'!$A194,'Payment Total'!$A$7:$A$331,0),5)-I194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130432</v>
      </c>
      <c r="I195" s="22">
        <f>INDEX(Data[],MATCH($A195,Data[Dist],0),MATCH(I$5,Data[#Headers],0))</f>
        <v>197278</v>
      </c>
      <c r="K195" s="69">
        <f>INDEX('Payment Total'!$A$7:$H$331,MATCH('Payment by Source'!$A195,'Payment Total'!$A$7:$A$331,0),5)-I195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531627</v>
      </c>
      <c r="I196" s="22">
        <f>INDEX(Data[],MATCH($A196,Data[Dist],0),MATCH(I$5,Data[#Headers],0))</f>
        <v>667072</v>
      </c>
      <c r="K196" s="69">
        <f>INDEX('Payment Total'!$A$7:$H$331,MATCH('Payment by Source'!$A196,'Payment Total'!$A$7:$A$331,0),5)-I196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193737</v>
      </c>
      <c r="I197" s="22">
        <f>INDEX(Data[],MATCH($A197,Data[Dist],0),MATCH(I$5,Data[#Headers],0))</f>
        <v>245133</v>
      </c>
      <c r="K197" s="69">
        <f>INDEX('Payment Total'!$A$7:$H$331,MATCH('Payment by Source'!$A197,'Payment Total'!$A$7:$A$331,0),5)-I197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116234</v>
      </c>
      <c r="I198" s="22">
        <f>INDEX(Data[],MATCH($A198,Data[Dist],0),MATCH(I$5,Data[#Headers],0))</f>
        <v>147479</v>
      </c>
      <c r="K198" s="69">
        <f>INDEX('Payment Total'!$A$7:$H$331,MATCH('Payment by Source'!$A198,'Payment Total'!$A$7:$A$331,0),5)-I198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1231340</v>
      </c>
      <c r="V198" s="152">
        <f t="shared" si="7"/>
        <v>123134</v>
      </c>
      <c r="W198" s="152">
        <f t="shared" si="8"/>
        <v>1231340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115839</v>
      </c>
      <c r="I199" s="22">
        <f>INDEX(Data[],MATCH($A199,Data[Dist],0),MATCH(I$5,Data[#Headers],0))</f>
        <v>144646</v>
      </c>
      <c r="K199" s="69">
        <f>INDEX('Payment Total'!$A$7:$H$331,MATCH('Payment by Source'!$A199,'Payment Total'!$A$7:$A$331,0),5)-I199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100527</v>
      </c>
      <c r="I200" s="22">
        <f>INDEX(Data[],MATCH($A200,Data[Dist],0),MATCH(I$5,Data[#Headers],0))</f>
        <v>125550</v>
      </c>
      <c r="K200" s="69">
        <f>INDEX('Payment Total'!$A$7:$H$331,MATCH('Payment by Source'!$A200,'Payment Total'!$A$7:$A$331,0),5)-I200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290562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Total'!$A$7:$A$331,0),5)-I201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1080284</v>
      </c>
      <c r="I202" s="22">
        <f>INDEX(Data[],MATCH($A202,Data[Dist],0),MATCH(I$5,Data[#Headers],0))</f>
        <v>1318653</v>
      </c>
      <c r="K202" s="69">
        <f>INDEX('Payment Total'!$A$7:$H$331,MATCH('Payment by Source'!$A202,'Payment Total'!$A$7:$A$331,0),5)-I202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640793</v>
      </c>
      <c r="I203" s="22">
        <f>INDEX(Data[],MATCH($A203,Data[Dist],0),MATCH(I$5,Data[#Headers],0))</f>
        <v>789554</v>
      </c>
      <c r="K203" s="69">
        <f>INDEX('Payment Total'!$A$7:$H$331,MATCH('Payment by Source'!$A203,'Payment Total'!$A$7:$A$331,0),5)-I203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137090</v>
      </c>
      <c r="I204" s="22">
        <f>INDEX(Data[],MATCH($A204,Data[Dist],0),MATCH(I$5,Data[#Headers],0))</f>
        <v>174628</v>
      </c>
      <c r="K204" s="69">
        <f>INDEX('Payment Total'!$A$7:$H$331,MATCH('Payment by Source'!$A204,'Payment Total'!$A$7:$A$331,0),5)-I204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2810213</v>
      </c>
      <c r="I205" s="22">
        <f>INDEX(Data[],MATCH($A205,Data[Dist],0),MATCH(I$5,Data[#Headers],0))</f>
        <v>3433620</v>
      </c>
      <c r="K205" s="69">
        <f>INDEX('Payment Total'!$A$7:$H$331,MATCH('Payment by Source'!$A205,'Payment Total'!$A$7:$A$331,0),5)-I205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307178</v>
      </c>
      <c r="I206" s="22">
        <f>INDEX(Data[],MATCH($A206,Data[Dist],0),MATCH(I$5,Data[#Headers],0))</f>
        <v>389713</v>
      </c>
      <c r="K206" s="69">
        <f>INDEX('Payment Total'!$A$7:$H$331,MATCH('Payment by Source'!$A206,'Payment Total'!$A$7:$A$331,0),5)-I206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779829</v>
      </c>
      <c r="I207" s="22">
        <f>INDEX(Data[],MATCH($A207,Data[Dist],0),MATCH(I$5,Data[#Headers],0))</f>
        <v>974337</v>
      </c>
      <c r="K207" s="69">
        <f>INDEX('Payment Total'!$A$7:$H$331,MATCH('Payment by Source'!$A207,'Payment Total'!$A$7:$A$331,0),5)-I207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222635</v>
      </c>
      <c r="I208" s="22">
        <f>INDEX(Data[],MATCH($A208,Data[Dist],0),MATCH(I$5,Data[#Headers],0))</f>
        <v>293051</v>
      </c>
      <c r="K208" s="69">
        <f>INDEX('Payment Total'!$A$7:$H$331,MATCH('Payment by Source'!$A208,'Payment Total'!$A$7:$A$331,0),5)-I208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417541</v>
      </c>
      <c r="I209" s="22">
        <f>INDEX(Data[],MATCH($A209,Data[Dist],0),MATCH(I$5,Data[#Headers],0))</f>
        <v>549726</v>
      </c>
      <c r="K209" s="69">
        <f>INDEX('Payment Total'!$A$7:$H$331,MATCH('Payment by Source'!$A209,'Payment Total'!$A$7:$A$331,0),5)-I209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348931</v>
      </c>
      <c r="I210" s="22">
        <f>INDEX(Data[],MATCH($A210,Data[Dist],0),MATCH(I$5,Data[#Headers],0))</f>
        <v>422164</v>
      </c>
      <c r="K210" s="69">
        <f>INDEX('Payment Total'!$A$7:$H$331,MATCH('Payment by Source'!$A210,'Payment Total'!$A$7:$A$331,0),5)-I210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3541240</v>
      </c>
      <c r="V210" s="152">
        <f t="shared" si="10"/>
        <v>354124</v>
      </c>
      <c r="W210" s="152">
        <f t="shared" si="11"/>
        <v>3541240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1932195</v>
      </c>
      <c r="I211" s="22">
        <f>INDEX(Data[],MATCH($A211,Data[Dist],0),MATCH(I$5,Data[#Headers],0))</f>
        <v>2318177</v>
      </c>
      <c r="K211" s="69">
        <f>INDEX('Payment Total'!$A$7:$H$331,MATCH('Payment by Source'!$A211,'Payment Total'!$A$7:$A$331,0),5)-I211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414173</v>
      </c>
      <c r="I212" s="22">
        <f>INDEX(Data[],MATCH($A212,Data[Dist],0),MATCH(I$5,Data[#Headers],0))</f>
        <v>528899</v>
      </c>
      <c r="K212" s="69">
        <f>INDEX('Payment Total'!$A$7:$H$331,MATCH('Payment by Source'!$A212,'Payment Total'!$A$7:$A$331,0),5)-I212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268025</v>
      </c>
      <c r="I213" s="22">
        <f>INDEX(Data[],MATCH($A213,Data[Dist],0),MATCH(I$5,Data[#Headers],0))</f>
        <v>348387</v>
      </c>
      <c r="K213" s="69">
        <f>INDEX('Payment Total'!$A$7:$H$331,MATCH('Payment by Source'!$A213,'Payment Total'!$A$7:$A$331,0),5)-I213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658011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Total'!$A$7:$A$331,0),5)-I214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235832</v>
      </c>
      <c r="I215" s="22">
        <f>INDEX(Data[],MATCH($A215,Data[Dist],0),MATCH(I$5,Data[#Headers],0))</f>
        <v>304939</v>
      </c>
      <c r="K215" s="69">
        <f>INDEX('Payment Total'!$A$7:$H$331,MATCH('Payment by Source'!$A215,'Payment Total'!$A$7:$A$331,0),5)-I215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274924</v>
      </c>
      <c r="I216" s="22">
        <f>INDEX(Data[],MATCH($A216,Data[Dist],0),MATCH(I$5,Data[#Headers],0))</f>
        <v>346612</v>
      </c>
      <c r="K216" s="69">
        <f>INDEX('Payment Total'!$A$7:$H$331,MATCH('Payment by Source'!$A216,'Payment Total'!$A$7:$A$331,0),5)-I216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35040</v>
      </c>
      <c r="I217" s="22">
        <f>INDEX(Data[],MATCH($A217,Data[Dist],0),MATCH(I$5,Data[#Headers],0))</f>
        <v>73610</v>
      </c>
      <c r="K217" s="69">
        <f>INDEX('Payment Total'!$A$7:$H$331,MATCH('Payment by Source'!$A217,'Payment Total'!$A$7:$A$331,0),5)-I217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1230297</v>
      </c>
      <c r="I218" s="22">
        <f>INDEX(Data[],MATCH($A218,Data[Dist],0),MATCH(I$5,Data[#Headers],0))</f>
        <v>1502998</v>
      </c>
      <c r="K218" s="69">
        <f>INDEX('Payment Total'!$A$7:$H$331,MATCH('Payment by Source'!$A218,'Payment Total'!$A$7:$A$331,0),5)-I218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1628759</v>
      </c>
      <c r="I219" s="22">
        <f>INDEX(Data[],MATCH($A219,Data[Dist],0),MATCH(I$5,Data[#Headers],0))</f>
        <v>2042342</v>
      </c>
      <c r="K219" s="69">
        <f>INDEX('Payment Total'!$A$7:$H$331,MATCH('Payment by Source'!$A219,'Payment Total'!$A$7:$A$331,0),5)-I219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200788</v>
      </c>
      <c r="I220" s="22">
        <f>INDEX(Data[],MATCH($A220,Data[Dist],0),MATCH(I$5,Data[#Headers],0))</f>
        <v>269748</v>
      </c>
      <c r="K220" s="69">
        <f>INDEX('Payment Total'!$A$7:$H$331,MATCH('Payment by Source'!$A220,'Payment Total'!$A$7:$A$331,0),5)-I220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260303</v>
      </c>
      <c r="I221" s="22">
        <f>INDEX(Data[],MATCH($A221,Data[Dist],0),MATCH(I$5,Data[#Headers],0))</f>
        <v>335080</v>
      </c>
      <c r="K221" s="69">
        <f>INDEX('Payment Total'!$A$7:$H$331,MATCH('Payment by Source'!$A221,'Payment Total'!$A$7:$A$331,0),5)-I221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2236965</v>
      </c>
      <c r="I222" s="22">
        <f>INDEX(Data[],MATCH($A222,Data[Dist],0),MATCH(I$5,Data[#Headers],0))</f>
        <v>2681474</v>
      </c>
      <c r="K222" s="69">
        <f>INDEX('Payment Total'!$A$7:$H$331,MATCH('Payment by Source'!$A222,'Payment Total'!$A$7:$A$331,0),5)-I222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344139</v>
      </c>
      <c r="I223" s="22">
        <f>INDEX(Data[],MATCH($A223,Data[Dist],0),MATCH(I$5,Data[#Headers],0))</f>
        <v>442801</v>
      </c>
      <c r="K223" s="69">
        <f>INDEX('Payment Total'!$A$7:$H$331,MATCH('Payment by Source'!$A223,'Payment Total'!$A$7:$A$331,0),5)-I223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411201</v>
      </c>
      <c r="I224" s="22">
        <f>INDEX(Data[],MATCH($A224,Data[Dist],0),MATCH(I$5,Data[#Headers],0))</f>
        <v>541877</v>
      </c>
      <c r="K224" s="69">
        <f>INDEX('Payment Total'!$A$7:$H$331,MATCH('Payment by Source'!$A224,'Payment Total'!$A$7:$A$331,0),5)-I224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926445</v>
      </c>
      <c r="I225" s="22">
        <f>INDEX(Data[],MATCH($A225,Data[Dist],0),MATCH(I$5,Data[#Headers],0))</f>
        <v>1097714</v>
      </c>
      <c r="K225" s="69">
        <f>INDEX('Payment Total'!$A$7:$H$331,MATCH('Payment by Source'!$A225,'Payment Total'!$A$7:$A$331,0),5)-I225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244638</v>
      </c>
      <c r="I226" s="22">
        <f>INDEX(Data[],MATCH($A226,Data[Dist],0),MATCH(I$5,Data[#Headers],0))</f>
        <v>331409</v>
      </c>
      <c r="K226" s="69">
        <f>INDEX('Payment Total'!$A$7:$H$331,MATCH('Payment by Source'!$A226,'Payment Total'!$A$7:$A$331,0),5)-I226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-73903</v>
      </c>
      <c r="I227" s="22">
        <f>INDEX(Data[],MATCH($A227,Data[Dist],0),MATCH(I$5,Data[#Headers],0))</f>
        <v>78192</v>
      </c>
      <c r="K227" s="69">
        <f>INDEX('Payment Total'!$A$7:$H$331,MATCH('Payment by Source'!$A227,'Payment Total'!$A$7:$A$331,0),5)-I227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114050</v>
      </c>
      <c r="I228" s="22">
        <f>INDEX(Data[],MATCH($A228,Data[Dist],0),MATCH(I$5,Data[#Headers],0))</f>
        <v>146324</v>
      </c>
      <c r="K228" s="69">
        <f>INDEX('Payment Total'!$A$7:$H$331,MATCH('Payment by Source'!$A228,'Payment Total'!$A$7:$A$331,0),5)-I228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55090</v>
      </c>
      <c r="I229" s="22">
        <f>INDEX(Data[],MATCH($A229,Data[Dist],0),MATCH(I$5,Data[#Headers],0))</f>
        <v>80211</v>
      </c>
      <c r="K229" s="69">
        <f>INDEX('Payment Total'!$A$7:$H$331,MATCH('Payment by Source'!$A229,'Payment Total'!$A$7:$A$331,0),5)-I229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460272</v>
      </c>
      <c r="I230" s="22">
        <f>INDEX(Data[],MATCH($A230,Data[Dist],0),MATCH(I$5,Data[#Headers],0))</f>
        <v>588585</v>
      </c>
      <c r="K230" s="69">
        <f>INDEX('Payment Total'!$A$7:$H$331,MATCH('Payment by Source'!$A230,'Payment Total'!$A$7:$A$331,0),5)-I230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1383536</v>
      </c>
      <c r="I231" s="22">
        <f>INDEX(Data[],MATCH($A231,Data[Dist],0),MATCH(I$5,Data[#Headers],0))</f>
        <v>1692263</v>
      </c>
      <c r="K231" s="69">
        <f>INDEX('Payment Total'!$A$7:$H$331,MATCH('Payment by Source'!$A231,'Payment Total'!$A$7:$A$331,0),5)-I231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3786230</v>
      </c>
      <c r="I232" s="22">
        <f>INDEX(Data[],MATCH($A232,Data[Dist],0),MATCH(I$5,Data[#Headers],0))</f>
        <v>4469980</v>
      </c>
      <c r="K232" s="69">
        <f>INDEX('Payment Total'!$A$7:$H$331,MATCH('Payment by Source'!$A232,'Payment Total'!$A$7:$A$331,0),5)-I232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264857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Total'!$A$7:$A$331,0),5)-I233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73998</v>
      </c>
      <c r="I234" s="22">
        <f>INDEX(Data[],MATCH($A234,Data[Dist],0),MATCH(I$5,Data[#Headers],0))</f>
        <v>100288</v>
      </c>
      <c r="K234" s="69">
        <f>INDEX('Payment Total'!$A$7:$H$331,MATCH('Payment by Source'!$A234,'Payment Total'!$A$7:$A$331,0),5)-I234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93864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Total'!$A$7:$A$331,0),5)-I235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245883</v>
      </c>
      <c r="I236" s="22">
        <f>INDEX(Data[],MATCH($A236,Data[Dist],0),MATCH(I$5,Data[#Headers],0))</f>
        <v>326081</v>
      </c>
      <c r="K236" s="69">
        <f>INDEX('Payment Total'!$A$7:$H$331,MATCH('Payment by Source'!$A236,'Payment Total'!$A$7:$A$331,0),5)-I236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1072498</v>
      </c>
      <c r="I237" s="22">
        <f>INDEX(Data[],MATCH($A237,Data[Dist],0),MATCH(I$5,Data[#Headers],0))</f>
        <v>1364077</v>
      </c>
      <c r="K237" s="69">
        <f>INDEX('Payment Total'!$A$7:$H$331,MATCH('Payment by Source'!$A237,'Payment Total'!$A$7:$A$331,0),5)-I237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1325212</v>
      </c>
      <c r="I238" s="22">
        <f>INDEX(Data[],MATCH($A238,Data[Dist],0),MATCH(I$5,Data[#Headers],0))</f>
        <v>1583208</v>
      </c>
      <c r="K238" s="69">
        <f>INDEX('Payment Total'!$A$7:$H$331,MATCH('Payment by Source'!$A238,'Payment Total'!$A$7:$A$331,0),5)-I238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2982925</v>
      </c>
      <c r="I239" s="22">
        <f>INDEX(Data[],MATCH($A239,Data[Dist],0),MATCH(I$5,Data[#Headers],0))</f>
        <v>3691042</v>
      </c>
      <c r="K239" s="69">
        <f>INDEX('Payment Total'!$A$7:$H$331,MATCH('Payment by Source'!$A239,'Payment Total'!$A$7:$A$331,0),5)-I239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464028</v>
      </c>
      <c r="I240" s="22">
        <f>INDEX(Data[],MATCH($A240,Data[Dist],0),MATCH(I$5,Data[#Headers],0))</f>
        <v>558872</v>
      </c>
      <c r="K240" s="69">
        <f>INDEX('Payment Total'!$A$7:$H$331,MATCH('Payment by Source'!$A240,'Payment Total'!$A$7:$A$331,0),5)-I240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122191</v>
      </c>
      <c r="I241" s="22">
        <f>INDEX(Data[],MATCH($A241,Data[Dist],0),MATCH(I$5,Data[#Headers],0))</f>
        <v>223125</v>
      </c>
      <c r="K241" s="69">
        <f>INDEX('Payment Total'!$A$7:$H$331,MATCH('Payment by Source'!$A241,'Payment Total'!$A$7:$A$331,0),5)-I241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1439389</v>
      </c>
      <c r="V241" s="152">
        <f t="shared" si="10"/>
        <v>143939</v>
      </c>
      <c r="W241" s="152">
        <f t="shared" si="11"/>
        <v>1439390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481132</v>
      </c>
      <c r="I242" s="22">
        <f>INDEX(Data[],MATCH($A242,Data[Dist],0),MATCH(I$5,Data[#Headers],0))</f>
        <v>575306</v>
      </c>
      <c r="K242" s="69">
        <f>INDEX('Payment Total'!$A$7:$H$331,MATCH('Payment by Source'!$A242,'Payment Total'!$A$7:$A$331,0),5)-I242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583958</v>
      </c>
      <c r="I243" s="22">
        <f>INDEX(Data[],MATCH($A243,Data[Dist],0),MATCH(I$5,Data[#Headers],0))</f>
        <v>723903</v>
      </c>
      <c r="K243" s="69">
        <f>INDEX('Payment Total'!$A$7:$H$331,MATCH('Payment by Source'!$A243,'Payment Total'!$A$7:$A$331,0),5)-I243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521135</v>
      </c>
      <c r="I244" s="22">
        <f>INDEX(Data[],MATCH($A244,Data[Dist],0),MATCH(I$5,Data[#Headers],0))</f>
        <v>672437</v>
      </c>
      <c r="K244" s="69">
        <f>INDEX('Payment Total'!$A$7:$H$331,MATCH('Payment by Source'!$A244,'Payment Total'!$A$7:$A$331,0),5)-I244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5701944</v>
      </c>
      <c r="V244" s="152">
        <f t="shared" si="10"/>
        <v>570194</v>
      </c>
      <c r="W244" s="152">
        <f t="shared" si="11"/>
        <v>5701940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102475</v>
      </c>
      <c r="I245" s="22">
        <f>INDEX(Data[],MATCH($A245,Data[Dist],0),MATCH(I$5,Data[#Headers],0))</f>
        <v>147755</v>
      </c>
      <c r="K245" s="69">
        <f>INDEX('Payment Total'!$A$7:$H$331,MATCH('Payment by Source'!$A245,'Payment Total'!$A$7:$A$331,0),5)-I245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96429</v>
      </c>
      <c r="I246" s="22">
        <f>INDEX(Data[],MATCH($A246,Data[Dist],0),MATCH(I$5,Data[#Headers],0))</f>
        <v>152947</v>
      </c>
      <c r="K246" s="69">
        <f>INDEX('Payment Total'!$A$7:$H$331,MATCH('Payment by Source'!$A246,'Payment Total'!$A$7:$A$331,0),5)-I246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466148</v>
      </c>
      <c r="I247" s="22">
        <f>INDEX(Data[],MATCH($A247,Data[Dist],0),MATCH(I$5,Data[#Headers],0))</f>
        <v>594898</v>
      </c>
      <c r="K247" s="69">
        <f>INDEX('Payment Total'!$A$7:$H$331,MATCH('Payment by Source'!$A247,'Payment Total'!$A$7:$A$331,0),5)-I247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541257</v>
      </c>
      <c r="I248" s="22">
        <f>INDEX(Data[],MATCH($A248,Data[Dist],0),MATCH(I$5,Data[#Headers],0))</f>
        <v>677770</v>
      </c>
      <c r="K248" s="69">
        <f>INDEX('Payment Total'!$A$7:$H$331,MATCH('Payment by Source'!$A248,'Payment Total'!$A$7:$A$331,0),5)-I248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208230</v>
      </c>
      <c r="I249" s="22">
        <f>INDEX(Data[],MATCH($A249,Data[Dist],0),MATCH(I$5,Data[#Headers],0))</f>
        <v>267679</v>
      </c>
      <c r="K249" s="69">
        <f>INDEX('Payment Total'!$A$7:$H$331,MATCH('Payment by Source'!$A249,'Payment Total'!$A$7:$A$331,0),5)-I249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97626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Total'!$A$7:$A$331,0),5)-I250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238967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Total'!$A$7:$A$331,0),5)-I251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160204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Total'!$A$7:$A$331,0),5)-I252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143050</v>
      </c>
      <c r="I253" s="22">
        <f>INDEX(Data[],MATCH($A253,Data[Dist],0),MATCH(I$5,Data[#Headers],0))</f>
        <v>193265</v>
      </c>
      <c r="K253" s="69">
        <f>INDEX('Payment Total'!$A$7:$H$331,MATCH('Payment by Source'!$A253,'Payment Total'!$A$7:$A$331,0),5)-I253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67062</v>
      </c>
      <c r="I254" s="22">
        <f>INDEX(Data[],MATCH($A254,Data[Dist],0),MATCH(I$5,Data[#Headers],0))</f>
        <v>95642</v>
      </c>
      <c r="K254" s="69">
        <f>INDEX('Payment Total'!$A$7:$H$331,MATCH('Payment by Source'!$A254,'Payment Total'!$A$7:$A$331,0),5)-I254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648825</v>
      </c>
      <c r="I255" s="22">
        <f>INDEX(Data[],MATCH($A255,Data[Dist],0),MATCH(I$5,Data[#Headers],0))</f>
        <v>842826</v>
      </c>
      <c r="K255" s="69">
        <f>INDEX('Payment Total'!$A$7:$H$331,MATCH('Payment by Source'!$A255,'Payment Total'!$A$7:$A$331,0),5)-I255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110194</v>
      </c>
      <c r="I256" s="22">
        <f>INDEX(Data[],MATCH($A256,Data[Dist],0),MATCH(I$5,Data[#Headers],0))</f>
        <v>148273</v>
      </c>
      <c r="K256" s="69">
        <f>INDEX('Payment Total'!$A$7:$H$331,MATCH('Payment by Source'!$A256,'Payment Total'!$A$7:$A$331,0),5)-I256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1111152</v>
      </c>
      <c r="V256" s="152">
        <f t="shared" si="10"/>
        <v>111115</v>
      </c>
      <c r="W256" s="152">
        <f t="shared" si="11"/>
        <v>1111150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353183</v>
      </c>
      <c r="I257" s="22">
        <f>INDEX(Data[],MATCH($A257,Data[Dist],0),MATCH(I$5,Data[#Headers],0))</f>
        <v>462705</v>
      </c>
      <c r="K257" s="69">
        <f>INDEX('Payment Total'!$A$7:$H$331,MATCH('Payment by Source'!$A257,'Payment Total'!$A$7:$A$331,0),5)-I257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629381</v>
      </c>
      <c r="I258" s="22">
        <f>INDEX(Data[],MATCH($A258,Data[Dist],0),MATCH(I$5,Data[#Headers],0))</f>
        <v>787628</v>
      </c>
      <c r="K258" s="69">
        <f>INDEX('Payment Total'!$A$7:$H$331,MATCH('Payment by Source'!$A258,'Payment Total'!$A$7:$A$331,0),5)-I258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564644</v>
      </c>
      <c r="I259" s="22">
        <f>INDEX(Data[],MATCH($A259,Data[Dist],0),MATCH(I$5,Data[#Headers],0))</f>
        <v>705664</v>
      </c>
      <c r="K259" s="69">
        <f>INDEX('Payment Total'!$A$7:$H$331,MATCH('Payment by Source'!$A259,'Payment Total'!$A$7:$A$331,0),5)-I259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344051</v>
      </c>
      <c r="I260" s="22">
        <f>INDEX(Data[],MATCH($A260,Data[Dist],0),MATCH(I$5,Data[#Headers],0))</f>
        <v>442507</v>
      </c>
      <c r="K260" s="69">
        <f>INDEX('Payment Total'!$A$7:$H$331,MATCH('Payment by Source'!$A260,'Payment Total'!$A$7:$A$331,0),5)-I260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214282</v>
      </c>
      <c r="I261" s="22">
        <f>INDEX(Data[],MATCH($A261,Data[Dist],0),MATCH(I$5,Data[#Headers],0))</f>
        <v>271801</v>
      </c>
      <c r="K261" s="69">
        <f>INDEX('Payment Total'!$A$7:$H$331,MATCH('Payment by Source'!$A261,'Payment Total'!$A$7:$A$331,0),5)-I261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319319</v>
      </c>
      <c r="I262" s="22">
        <f>INDEX(Data[],MATCH($A262,Data[Dist],0),MATCH(I$5,Data[#Headers],0))</f>
        <v>398295</v>
      </c>
      <c r="K262" s="69">
        <f>INDEX('Payment Total'!$A$7:$H$331,MATCH('Payment by Source'!$A262,'Payment Total'!$A$7:$A$331,0),5)-I262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870956</v>
      </c>
      <c r="I263" s="22">
        <f>INDEX(Data[],MATCH($A263,Data[Dist],0),MATCH(I$5,Data[#Headers],0))</f>
        <v>1102446</v>
      </c>
      <c r="K263" s="69">
        <f>INDEX('Payment Total'!$A$7:$H$331,MATCH('Payment by Source'!$A263,'Payment Total'!$A$7:$A$331,0),5)-I263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10953556</v>
      </c>
      <c r="I264" s="22">
        <f>INDEX(Data[],MATCH($A264,Data[Dist],0),MATCH(I$5,Data[#Headers],0))</f>
        <v>12929124</v>
      </c>
      <c r="K264" s="69">
        <f>INDEX('Payment Total'!$A$7:$H$331,MATCH('Payment by Source'!$A264,'Payment Total'!$A$7:$A$331,0),5)-I264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198244</v>
      </c>
      <c r="I265" s="22">
        <f>INDEX(Data[],MATCH($A265,Data[Dist],0),MATCH(I$5,Data[#Headers],0))</f>
        <v>269173</v>
      </c>
      <c r="K265" s="69">
        <f>INDEX('Payment Total'!$A$7:$H$331,MATCH('Payment by Source'!$A265,'Payment Total'!$A$7:$A$331,0),5)-I265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387547</v>
      </c>
      <c r="I266" s="22">
        <f>INDEX(Data[],MATCH($A266,Data[Dist],0),MATCH(I$5,Data[#Headers],0))</f>
        <v>522065</v>
      </c>
      <c r="K266" s="69">
        <f>INDEX('Payment Total'!$A$7:$H$331,MATCH('Payment by Source'!$A266,'Payment Total'!$A$7:$A$331,0),5)-I266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749890</v>
      </c>
      <c r="I267" s="22">
        <f>INDEX(Data[],MATCH($A267,Data[Dist],0),MATCH(I$5,Data[#Headers],0))</f>
        <v>936802</v>
      </c>
      <c r="K267" s="69">
        <f>INDEX('Payment Total'!$A$7:$H$331,MATCH('Payment by Source'!$A267,'Payment Total'!$A$7:$A$331,0),5)-I267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306349</v>
      </c>
      <c r="I268" s="22">
        <f>INDEX(Data[],MATCH($A268,Data[Dist],0),MATCH(I$5,Data[#Headers],0))</f>
        <v>374973</v>
      </c>
      <c r="K268" s="69">
        <f>INDEX('Payment Total'!$A$7:$H$331,MATCH('Payment by Source'!$A268,'Payment Total'!$A$7:$A$331,0),5)-I268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271346</v>
      </c>
      <c r="I269" s="22">
        <f>INDEX(Data[],MATCH($A269,Data[Dist],0),MATCH(I$5,Data[#Headers],0))</f>
        <v>363295</v>
      </c>
      <c r="K269" s="69">
        <f>INDEX('Payment Total'!$A$7:$H$331,MATCH('Payment by Source'!$A269,'Payment Total'!$A$7:$A$331,0),5)-I269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541917</v>
      </c>
      <c r="I270" s="22">
        <f>INDEX(Data[],MATCH($A270,Data[Dist],0),MATCH(I$5,Data[#Headers],0))</f>
        <v>696956</v>
      </c>
      <c r="K270" s="69">
        <f>INDEX('Payment Total'!$A$7:$H$331,MATCH('Payment by Source'!$A270,'Payment Total'!$A$7:$A$331,0),5)-I270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96652</v>
      </c>
      <c r="I271" s="22">
        <f>INDEX(Data[],MATCH($A271,Data[Dist],0),MATCH(I$5,Data[#Headers],0))</f>
        <v>122314</v>
      </c>
      <c r="K271" s="69">
        <f>INDEX('Payment Total'!$A$7:$H$331,MATCH('Payment by Source'!$A271,'Payment Total'!$A$7:$A$331,0),5)-I271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754424</v>
      </c>
      <c r="I272" s="22">
        <f>INDEX(Data[],MATCH($A272,Data[Dist],0),MATCH(I$5,Data[#Headers],0))</f>
        <v>954377</v>
      </c>
      <c r="K272" s="69">
        <f>INDEX('Payment Total'!$A$7:$H$331,MATCH('Payment by Source'!$A272,'Payment Total'!$A$7:$A$331,0),5)-I272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8827443</v>
      </c>
      <c r="V272" s="152">
        <f t="shared" si="13"/>
        <v>882744</v>
      </c>
      <c r="W272" s="152">
        <f t="shared" si="14"/>
        <v>8827440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270199</v>
      </c>
      <c r="I273" s="22">
        <f>INDEX(Data[],MATCH($A273,Data[Dist],0),MATCH(I$5,Data[#Headers],0))</f>
        <v>351057</v>
      </c>
      <c r="K273" s="69">
        <f>INDEX('Payment Total'!$A$7:$H$331,MATCH('Payment by Source'!$A273,'Payment Total'!$A$7:$A$331,0),5)-I273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4436409</v>
      </c>
      <c r="I274" s="22">
        <f>INDEX(Data[],MATCH($A274,Data[Dist],0),MATCH(I$5,Data[#Headers],0))</f>
        <v>5357676</v>
      </c>
      <c r="K274" s="69">
        <f>INDEX('Payment Total'!$A$7:$H$331,MATCH('Payment by Source'!$A274,'Payment Total'!$A$7:$A$331,0),5)-I274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1255836</v>
      </c>
      <c r="I275" s="22">
        <f>INDEX(Data[],MATCH($A275,Data[Dist],0),MATCH(I$5,Data[#Headers],0))</f>
        <v>1558377</v>
      </c>
      <c r="K275" s="69">
        <f>INDEX('Payment Total'!$A$7:$H$331,MATCH('Payment by Source'!$A275,'Payment Total'!$A$7:$A$331,0),5)-I275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138966</v>
      </c>
      <c r="I276" s="22">
        <f>INDEX(Data[],MATCH($A276,Data[Dist],0),MATCH(I$5,Data[#Headers],0))</f>
        <v>305169</v>
      </c>
      <c r="K276" s="69">
        <f>INDEX('Payment Total'!$A$7:$H$331,MATCH('Payment by Source'!$A276,'Payment Total'!$A$7:$A$331,0),5)-I276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225151</v>
      </c>
      <c r="I277" s="22">
        <f>INDEX(Data[],MATCH($A277,Data[Dist],0),MATCH(I$5,Data[#Headers],0))</f>
        <v>283975</v>
      </c>
      <c r="K277" s="69">
        <f>INDEX('Payment Total'!$A$7:$H$331,MATCH('Payment by Source'!$A277,'Payment Total'!$A$7:$A$331,0),5)-I277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116406</v>
      </c>
      <c r="I278" s="22">
        <f>INDEX(Data[],MATCH($A278,Data[Dist],0),MATCH(I$5,Data[#Headers],0))</f>
        <v>150413</v>
      </c>
      <c r="K278" s="69">
        <f>INDEX('Payment Total'!$A$7:$H$331,MATCH('Payment by Source'!$A278,'Payment Total'!$A$7:$A$331,0),5)-I278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314573</v>
      </c>
      <c r="I279" s="22">
        <f>INDEX(Data[],MATCH($A279,Data[Dist],0),MATCH(I$5,Data[#Headers],0))</f>
        <v>399193</v>
      </c>
      <c r="K279" s="69">
        <f>INDEX('Payment Total'!$A$7:$H$331,MATCH('Payment by Source'!$A279,'Payment Total'!$A$7:$A$331,0),5)-I279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3194746</v>
      </c>
      <c r="V279" s="152">
        <f t="shared" si="13"/>
        <v>319475</v>
      </c>
      <c r="W279" s="152">
        <f t="shared" si="14"/>
        <v>3194750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1906472</v>
      </c>
      <c r="I280" s="22">
        <f>INDEX(Data[],MATCH($A280,Data[Dist],0),MATCH(I$5,Data[#Headers],0))</f>
        <v>2267754</v>
      </c>
      <c r="K280" s="69">
        <f>INDEX('Payment Total'!$A$7:$H$331,MATCH('Payment by Source'!$A280,'Payment Total'!$A$7:$A$331,0),5)-I280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69610</v>
      </c>
      <c r="I281" s="22">
        <f>INDEX(Data[],MATCH($A281,Data[Dist],0),MATCH(I$5,Data[#Headers],0))</f>
        <v>91162</v>
      </c>
      <c r="K281" s="69">
        <f>INDEX('Payment Total'!$A$7:$H$331,MATCH('Payment by Source'!$A281,'Payment Total'!$A$7:$A$331,0),5)-I281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417312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Total'!$A$7:$A$331,0),5)-I282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404308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Total'!$A$7:$A$331,0),5)-I283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474968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Total'!$A$7:$A$331,0),5)-I284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271656</v>
      </c>
      <c r="I285" s="22">
        <f>INDEX(Data[],MATCH($A285,Data[Dist],0),MATCH(I$5,Data[#Headers],0))</f>
        <v>339196</v>
      </c>
      <c r="K285" s="69">
        <f>INDEX('Payment Total'!$A$7:$H$331,MATCH('Payment by Source'!$A285,'Payment Total'!$A$7:$A$331,0),5)-I285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360571</v>
      </c>
      <c r="I286" s="22">
        <f>INDEX(Data[],MATCH($A286,Data[Dist],0),MATCH(I$5,Data[#Headers],0))</f>
        <v>453596</v>
      </c>
      <c r="K286" s="69">
        <f>INDEX('Payment Total'!$A$7:$H$331,MATCH('Payment by Source'!$A286,'Payment Total'!$A$7:$A$331,0),5)-I286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138640</v>
      </c>
      <c r="I287" s="22">
        <f>INDEX(Data[],MATCH($A287,Data[Dist],0),MATCH(I$5,Data[#Headers],0))</f>
        <v>177402</v>
      </c>
      <c r="K287" s="69">
        <f>INDEX('Payment Total'!$A$7:$H$331,MATCH('Payment by Source'!$A287,'Payment Total'!$A$7:$A$331,0),5)-I287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230047</v>
      </c>
      <c r="I288" s="22">
        <f>INDEX(Data[],MATCH($A288,Data[Dist],0),MATCH(I$5,Data[#Headers],0))</f>
        <v>276724</v>
      </c>
      <c r="K288" s="69">
        <f>INDEX('Payment Total'!$A$7:$H$331,MATCH('Payment by Source'!$A288,'Payment Total'!$A$7:$A$331,0),5)-I288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165338</v>
      </c>
      <c r="I289" s="22">
        <f>INDEX(Data[],MATCH($A289,Data[Dist],0),MATCH(I$5,Data[#Headers],0))</f>
        <v>220856</v>
      </c>
      <c r="K289" s="69">
        <f>INDEX('Payment Total'!$A$7:$H$331,MATCH('Payment by Source'!$A289,'Payment Total'!$A$7:$A$331,0),5)-I289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209282</v>
      </c>
      <c r="I290" s="22">
        <f>INDEX(Data[],MATCH($A290,Data[Dist],0),MATCH(I$5,Data[#Headers],0))</f>
        <v>254667</v>
      </c>
      <c r="K290" s="69">
        <f>INDEX('Payment Total'!$A$7:$H$331,MATCH('Payment by Source'!$A290,'Payment Total'!$A$7:$A$331,0),5)-I290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59685</v>
      </c>
      <c r="I291" s="22">
        <f>INDEX(Data[],MATCH($A291,Data[Dist],0),MATCH(I$5,Data[#Headers],0))</f>
        <v>80378</v>
      </c>
      <c r="K291" s="69">
        <f>INDEX('Payment Total'!$A$7:$H$331,MATCH('Payment by Source'!$A291,'Payment Total'!$A$7:$A$331,0),5)-I291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411752</v>
      </c>
      <c r="I292" s="22">
        <f>INDEX(Data[],MATCH($A292,Data[Dist],0),MATCH(I$5,Data[#Headers],0))</f>
        <v>511710</v>
      </c>
      <c r="K292" s="69">
        <f>INDEX('Payment Total'!$A$7:$H$331,MATCH('Payment by Source'!$A292,'Payment Total'!$A$7:$A$331,0),5)-I292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100175</v>
      </c>
      <c r="I293" s="22">
        <f>INDEX(Data[],MATCH($A293,Data[Dist],0),MATCH(I$5,Data[#Headers],0))</f>
        <v>161820</v>
      </c>
      <c r="K293" s="69">
        <f>INDEX('Payment Total'!$A$7:$H$331,MATCH('Payment by Source'!$A293,'Payment Total'!$A$7:$A$331,0),5)-I293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1873630</v>
      </c>
      <c r="I294" s="22">
        <f>INDEX(Data[],MATCH($A294,Data[Dist],0),MATCH(I$5,Data[#Headers],0))</f>
        <v>2356980</v>
      </c>
      <c r="K294" s="69">
        <f>INDEX('Payment Total'!$A$7:$H$331,MATCH('Payment by Source'!$A294,'Payment Total'!$A$7:$A$331,0),5)-I294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487002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Total'!$A$7:$A$331,0),5)-I295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470267</v>
      </c>
      <c r="I296" s="22">
        <f>INDEX(Data[],MATCH($A296,Data[Dist],0),MATCH(I$5,Data[#Headers],0))</f>
        <v>595322</v>
      </c>
      <c r="K296" s="69">
        <f>INDEX('Payment Total'!$A$7:$H$331,MATCH('Payment by Source'!$A296,'Payment Total'!$A$7:$A$331,0),5)-I296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164499</v>
      </c>
      <c r="I297" s="22">
        <f>INDEX(Data[],MATCH($A297,Data[Dist],0),MATCH(I$5,Data[#Headers],0))</f>
        <v>207644</v>
      </c>
      <c r="K297" s="69">
        <f>INDEX('Payment Total'!$A$7:$H$331,MATCH('Payment by Source'!$A297,'Payment Total'!$A$7:$A$331,0),5)-I297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942537</v>
      </c>
      <c r="I298" s="22">
        <f>INDEX(Data[],MATCH($A298,Data[Dist],0),MATCH(I$5,Data[#Headers],0))</f>
        <v>1169113</v>
      </c>
      <c r="K298" s="69">
        <f>INDEX('Payment Total'!$A$7:$H$331,MATCH('Payment by Source'!$A298,'Payment Total'!$A$7:$A$331,0),5)-I298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303081</v>
      </c>
      <c r="I299" s="22">
        <f>INDEX(Data[],MATCH($A299,Data[Dist],0),MATCH(I$5,Data[#Headers],0))</f>
        <v>376230</v>
      </c>
      <c r="K299" s="69">
        <f>INDEX('Payment Total'!$A$7:$H$331,MATCH('Payment by Source'!$A299,'Payment Total'!$A$7:$A$331,0),5)-I299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395980</v>
      </c>
      <c r="I300" s="22">
        <f>INDEX(Data[],MATCH($A300,Data[Dist],0),MATCH(I$5,Data[#Headers],0))</f>
        <v>510528</v>
      </c>
      <c r="K300" s="69">
        <f>INDEX('Payment Total'!$A$7:$H$331,MATCH('Payment by Source'!$A300,'Payment Total'!$A$7:$A$331,0),5)-I300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297446</v>
      </c>
      <c r="I301" s="22">
        <f>INDEX(Data[],MATCH($A301,Data[Dist],0),MATCH(I$5,Data[#Headers],0))</f>
        <v>372313</v>
      </c>
      <c r="K301" s="69">
        <f>INDEX('Payment Total'!$A$7:$H$331,MATCH('Payment by Source'!$A301,'Payment Total'!$A$7:$A$331,0),5)-I301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379590</v>
      </c>
      <c r="I302" s="22">
        <f>INDEX(Data[],MATCH($A302,Data[Dist],0),MATCH(I$5,Data[#Headers],0))</f>
        <v>477659</v>
      </c>
      <c r="K302" s="69">
        <f>INDEX('Payment Total'!$A$7:$H$331,MATCH('Payment by Source'!$A302,'Payment Total'!$A$7:$A$331,0),5)-I302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1015489</v>
      </c>
      <c r="I303" s="22">
        <f>INDEX(Data[],MATCH($A303,Data[Dist],0),MATCH(I$5,Data[#Headers],0))</f>
        <v>1240318</v>
      </c>
      <c r="K303" s="69">
        <f>INDEX('Payment Total'!$A$7:$H$331,MATCH('Payment by Source'!$A303,'Payment Total'!$A$7:$A$331,0),5)-I303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7803388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Total'!$A$7:$A$331,0),5)-I304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6730805</v>
      </c>
      <c r="I305" s="22">
        <f>INDEX(Data[],MATCH($A305,Data[Dist],0),MATCH(I$5,Data[#Headers],0))</f>
        <v>8252488</v>
      </c>
      <c r="K305" s="69">
        <f>INDEX('Payment Total'!$A$7:$H$331,MATCH('Payment by Source'!$A305,'Payment Total'!$A$7:$A$331,0),5)-I305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1258278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Total'!$A$7:$A$331,0),5)-I306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281276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Total'!$A$7:$A$331,0),5)-I307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925329</v>
      </c>
      <c r="I308" s="22">
        <f>INDEX(Data[],MATCH($A308,Data[Dist],0),MATCH(I$5,Data[#Headers],0))</f>
        <v>1173193</v>
      </c>
      <c r="K308" s="69">
        <f>INDEX('Payment Total'!$A$7:$H$331,MATCH('Payment by Source'!$A308,'Payment Total'!$A$7:$A$331,0),5)-I308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95427</v>
      </c>
      <c r="I309" s="22">
        <f>INDEX(Data[],MATCH($A309,Data[Dist],0),MATCH(I$5,Data[#Headers],0))</f>
        <v>142559</v>
      </c>
      <c r="K309" s="69">
        <f>INDEX('Payment Total'!$A$7:$H$331,MATCH('Payment by Source'!$A309,'Payment Total'!$A$7:$A$331,0),5)-I309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1129768</v>
      </c>
      <c r="V309" s="152">
        <f t="shared" si="13"/>
        <v>112977</v>
      </c>
      <c r="W309" s="152">
        <f t="shared" si="14"/>
        <v>1129770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383800</v>
      </c>
      <c r="I310" s="22">
        <f>INDEX(Data[],MATCH($A310,Data[Dist],0),MATCH(I$5,Data[#Headers],0))</f>
        <v>494678</v>
      </c>
      <c r="K310" s="69">
        <f>INDEX('Payment Total'!$A$7:$H$331,MATCH('Payment by Source'!$A310,'Payment Total'!$A$7:$A$331,0),5)-I310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191079</v>
      </c>
      <c r="I311" s="22">
        <f>INDEX(Data[],MATCH($A311,Data[Dist],0),MATCH(I$5,Data[#Headers],0))</f>
        <v>259305</v>
      </c>
      <c r="K311" s="69">
        <f>INDEX('Payment Total'!$A$7:$H$331,MATCH('Payment by Source'!$A311,'Payment Total'!$A$7:$A$331,0),5)-I311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2034798</v>
      </c>
      <c r="V311" s="152">
        <f t="shared" si="13"/>
        <v>203480</v>
      </c>
      <c r="W311" s="152">
        <f t="shared" si="14"/>
        <v>2034800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121370</v>
      </c>
      <c r="I312" s="22">
        <f>INDEX(Data[],MATCH($A312,Data[Dist],0),MATCH(I$5,Data[#Headers],0))</f>
        <v>161703</v>
      </c>
      <c r="K312" s="69">
        <f>INDEX('Payment Total'!$A$7:$H$331,MATCH('Payment by Source'!$A312,'Payment Total'!$A$7:$A$331,0),5)-I312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698683</v>
      </c>
      <c r="I313" s="22">
        <f>INDEX(Data[],MATCH($A313,Data[Dist],0),MATCH(I$5,Data[#Headers],0))</f>
        <v>888437</v>
      </c>
      <c r="K313" s="69">
        <f>INDEX('Payment Total'!$A$7:$H$331,MATCH('Payment by Source'!$A313,'Payment Total'!$A$7:$A$331,0),5)-I313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3948695</v>
      </c>
      <c r="I314" s="22">
        <f>INDEX(Data[],MATCH($A314,Data[Dist],0),MATCH(I$5,Data[#Headers],0))</f>
        <v>5073259</v>
      </c>
      <c r="K314" s="69">
        <f>INDEX('Payment Total'!$A$7:$H$331,MATCH('Payment by Source'!$A314,'Payment Total'!$A$7:$A$331,0),5)-I314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1554328</v>
      </c>
      <c r="I315" s="22">
        <f>INDEX(Data[],MATCH($A315,Data[Dist],0),MATCH(I$5,Data[#Headers],0))</f>
        <v>2035791</v>
      </c>
      <c r="K315" s="69">
        <f>INDEX('Payment Total'!$A$7:$H$331,MATCH('Payment by Source'!$A315,'Payment Total'!$A$7:$A$331,0),5)-I315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151720</v>
      </c>
      <c r="I316" s="22">
        <f>INDEX(Data[],MATCH($A316,Data[Dist],0),MATCH(I$5,Data[#Headers],0))</f>
        <v>198243</v>
      </c>
      <c r="K316" s="69">
        <f>INDEX('Payment Total'!$A$7:$H$331,MATCH('Payment by Source'!$A316,'Payment Total'!$A$7:$A$331,0),5)-I316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806151</v>
      </c>
      <c r="I317" s="22">
        <f>INDEX(Data[],MATCH($A317,Data[Dist],0),MATCH(I$5,Data[#Headers],0))</f>
        <v>977030</v>
      </c>
      <c r="K317" s="69">
        <f>INDEX('Payment Total'!$A$7:$H$331,MATCH('Payment by Source'!$A317,'Payment Total'!$A$7:$A$331,0),5)-I317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423882</v>
      </c>
      <c r="I318" s="22">
        <f>INDEX(Data[],MATCH($A318,Data[Dist],0),MATCH(I$5,Data[#Headers],0))</f>
        <v>560052</v>
      </c>
      <c r="K318" s="69">
        <f>INDEX('Payment Total'!$A$7:$H$331,MATCH('Payment by Source'!$A318,'Payment Total'!$A$7:$A$331,0),5)-I318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407796</v>
      </c>
      <c r="I319" s="22">
        <f>INDEX(Data[],MATCH($A319,Data[Dist],0),MATCH(I$5,Data[#Headers],0))</f>
        <v>517911</v>
      </c>
      <c r="K319" s="69">
        <f>INDEX('Payment Total'!$A$7:$H$331,MATCH('Payment by Source'!$A319,'Payment Total'!$A$7:$A$331,0),5)-I319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311514</v>
      </c>
      <c r="I320" s="22">
        <f>INDEX(Data[],MATCH($A320,Data[Dist],0),MATCH(I$5,Data[#Headers],0))</f>
        <v>395196</v>
      </c>
      <c r="K320" s="69">
        <f>INDEX('Payment Total'!$A$7:$H$331,MATCH('Payment by Source'!$A320,'Payment Total'!$A$7:$A$331,0),5)-I320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3152757</v>
      </c>
      <c r="V320" s="152">
        <f t="shared" si="13"/>
        <v>315276</v>
      </c>
      <c r="W320" s="152">
        <f t="shared" si="14"/>
        <v>3152760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529986</v>
      </c>
      <c r="I321" s="22">
        <f>INDEX(Data[],MATCH($A321,Data[Dist],0),MATCH(I$5,Data[#Headers],0))</f>
        <v>640737</v>
      </c>
      <c r="K321" s="69">
        <f>INDEX('Payment Total'!$A$7:$H$331,MATCH('Payment by Source'!$A321,'Payment Total'!$A$7:$A$331,0),5)-I321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197109</v>
      </c>
      <c r="I322" s="22">
        <f>INDEX(Data[],MATCH($A322,Data[Dist],0),MATCH(I$5,Data[#Headers],0))</f>
        <v>274374</v>
      </c>
      <c r="K322" s="69">
        <f>INDEX('Payment Total'!$A$7:$H$331,MATCH('Payment by Source'!$A322,'Payment Total'!$A$7:$A$331,0),5)-I322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75025</v>
      </c>
      <c r="I323" s="22">
        <f>INDEX(Data[],MATCH($A323,Data[Dist],0),MATCH(I$5,Data[#Headers],0))</f>
        <v>104528</v>
      </c>
      <c r="K323" s="69">
        <f>INDEX('Payment Total'!$A$7:$H$331,MATCH('Payment by Source'!$A323,'Payment Total'!$A$7:$A$331,0),5)-I323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618520</v>
      </c>
      <c r="I324" s="22">
        <f>INDEX(Data[],MATCH($A324,Data[Dist],0),MATCH(I$5,Data[#Headers],0))</f>
        <v>776776</v>
      </c>
      <c r="K324" s="69">
        <f>INDEX('Payment Total'!$A$7:$H$331,MATCH('Payment by Source'!$A324,'Payment Total'!$A$7:$A$331,0),5)-I324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502719</v>
      </c>
      <c r="I325" s="22">
        <f>INDEX(Data[],MATCH($A325,Data[Dist],0),MATCH(I$5,Data[#Headers],0))</f>
        <v>625383</v>
      </c>
      <c r="K325" s="69">
        <f>INDEX('Payment Total'!$A$7:$H$331,MATCH('Payment by Source'!$A325,'Payment Total'!$A$7:$A$331,0),5)-I325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172824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Total'!$A$7:$A$331,0),5)-I326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957073</v>
      </c>
      <c r="I327" s="22">
        <f>INDEX(Data[],MATCH($A327,Data[Dist],0),MATCH(I$5,Data[#Headers],0))</f>
        <v>1175397</v>
      </c>
      <c r="K327" s="69">
        <f>INDEX('Payment Total'!$A$7:$H$331,MATCH('Payment by Source'!$A327,'Payment Total'!$A$7:$A$331,0),5)-I327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250697</v>
      </c>
      <c r="I328" s="22">
        <f>INDEX(Data[],MATCH($A328,Data[Dist],0),MATCH(I$5,Data[#Headers],0))</f>
        <v>323550</v>
      </c>
      <c r="K328" s="69">
        <f>INDEX('Payment Total'!$A$7:$H$331,MATCH('Payment by Source'!$A328,'Payment Total'!$A$7:$A$331,0),5)-I328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292366</v>
      </c>
      <c r="I329" s="22">
        <f>INDEX(Data[],MATCH($A329,Data[Dist],0),MATCH(I$5,Data[#Headers],0))</f>
        <v>363266</v>
      </c>
      <c r="K329" s="69">
        <f>INDEX('Payment Total'!$A$7:$H$331,MATCH('Payment by Source'!$A329,'Payment Total'!$A$7:$A$331,0),5)-I329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589235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Total'!$A$7:$A$331,0),5)-I330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278373178</v>
      </c>
      <c r="I331" s="24">
        <f t="shared" si="18"/>
        <v>344600393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18312</v>
      </c>
      <c r="I18" s="3">
        <v>28017</v>
      </c>
      <c r="J18" s="3">
        <v>5774108</v>
      </c>
      <c r="K18" s="3">
        <v>5755796</v>
      </c>
      <c r="L18" s="3">
        <v>5727779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4610883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567354</v>
      </c>
      <c r="AB18" s="4">
        <v>567354</v>
      </c>
      <c r="AC18" s="4">
        <v>567354</v>
      </c>
      <c r="AD18" s="4">
        <v>567355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4025716</v>
      </c>
      <c r="AL18" s="4">
        <v>4593070</v>
      </c>
      <c r="AM18" s="4">
        <v>5160424</v>
      </c>
      <c r="AN18" s="4">
        <v>5727779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6220</v>
      </c>
      <c r="I20" s="3">
        <v>637</v>
      </c>
      <c r="J20" s="3">
        <v>1188397</v>
      </c>
      <c r="K20" s="3">
        <v>1182177</v>
      </c>
      <c r="L20" s="3">
        <v>1181540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788177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117644</v>
      </c>
      <c r="AB20" s="4">
        <v>117644</v>
      </c>
      <c r="AC20" s="4">
        <v>117644</v>
      </c>
      <c r="AD20" s="4">
        <v>117642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828610</v>
      </c>
      <c r="AL20" s="4">
        <v>946254</v>
      </c>
      <c r="AM20" s="4">
        <v>1063898</v>
      </c>
      <c r="AN20" s="4">
        <v>1181540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86925</v>
      </c>
      <c r="I41" s="3">
        <v>1049691</v>
      </c>
      <c r="J41" s="3">
        <v>31340332</v>
      </c>
      <c r="K41" s="3">
        <v>31253407</v>
      </c>
      <c r="L41" s="3">
        <v>30203716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25090920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2857123</v>
      </c>
      <c r="AB41" s="4">
        <v>2857123</v>
      </c>
      <c r="AC41" s="4">
        <v>2857123</v>
      </c>
      <c r="AD41" s="4">
        <v>2857123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21632347</v>
      </c>
      <c r="AL41" s="4">
        <v>24489470</v>
      </c>
      <c r="AM41" s="4">
        <v>27346593</v>
      </c>
      <c r="AN41" s="4">
        <v>30203716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3">
        <v>67238</v>
      </c>
      <c r="J42" s="3">
        <v>1825279</v>
      </c>
      <c r="K42" s="3">
        <v>1814833</v>
      </c>
      <c r="L42" s="3">
        <v>1747595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1087384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163977</v>
      </c>
      <c r="AB42" s="4">
        <v>163977</v>
      </c>
      <c r="AC42" s="4">
        <v>163977</v>
      </c>
      <c r="AD42" s="4">
        <v>163978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1255663</v>
      </c>
      <c r="AL42" s="4">
        <v>1419640</v>
      </c>
      <c r="AM42" s="4">
        <v>1583617</v>
      </c>
      <c r="AN42" s="4">
        <v>1747595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129795</v>
      </c>
      <c r="J112" s="3">
        <v>28066799</v>
      </c>
      <c r="K112" s="3">
        <v>27986611</v>
      </c>
      <c r="L112" s="3">
        <v>27856816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22751870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2760867</v>
      </c>
      <c r="AB112" s="4">
        <v>2760867</v>
      </c>
      <c r="AC112" s="4">
        <v>2760867</v>
      </c>
      <c r="AD112" s="4">
        <v>2760865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19574217</v>
      </c>
      <c r="AL112" s="4">
        <v>22335084</v>
      </c>
      <c r="AM112" s="4">
        <v>25095951</v>
      </c>
      <c r="AN112" s="4">
        <v>27856816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47336</v>
      </c>
      <c r="I113" s="3">
        <v>47118</v>
      </c>
      <c r="J113" s="3">
        <v>15152586</v>
      </c>
      <c r="K113" s="3">
        <v>15105250</v>
      </c>
      <c r="L113" s="3">
        <v>15058132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12428945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1495590</v>
      </c>
      <c r="AB113" s="4">
        <v>1495590</v>
      </c>
      <c r="AC113" s="4">
        <v>1495590</v>
      </c>
      <c r="AD113" s="4">
        <v>1495588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10571364</v>
      </c>
      <c r="AL113" s="4">
        <v>12066954</v>
      </c>
      <c r="AM113" s="4">
        <v>13562544</v>
      </c>
      <c r="AN113" s="4">
        <v>15058132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41659</v>
      </c>
      <c r="I154" s="3">
        <v>92991</v>
      </c>
      <c r="J154" s="3">
        <v>16015011</v>
      </c>
      <c r="K154" s="3">
        <v>15973352</v>
      </c>
      <c r="L154" s="3">
        <v>15880361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13360024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1571310</v>
      </c>
      <c r="AB154" s="4">
        <v>1571310</v>
      </c>
      <c r="AC154" s="4">
        <v>1571310</v>
      </c>
      <c r="AD154" s="4">
        <v>1571311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11166430</v>
      </c>
      <c r="AL154" s="4">
        <v>12737740</v>
      </c>
      <c r="AM154" s="4">
        <v>14309050</v>
      </c>
      <c r="AN154" s="4">
        <v>15880361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7584</v>
      </c>
      <c r="I159" s="3">
        <v>174685</v>
      </c>
      <c r="J159" s="3">
        <v>2954504</v>
      </c>
      <c r="K159" s="3">
        <v>2946920</v>
      </c>
      <c r="L159" s="3">
        <v>2772235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2255240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250515</v>
      </c>
      <c r="AB159" s="4">
        <v>250515</v>
      </c>
      <c r="AC159" s="4">
        <v>250515</v>
      </c>
      <c r="AD159" s="4">
        <v>250516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2020689</v>
      </c>
      <c r="AL159" s="4">
        <v>2271204</v>
      </c>
      <c r="AM159" s="4">
        <v>2521719</v>
      </c>
      <c r="AN159" s="4">
        <v>2772235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11827</v>
      </c>
      <c r="I162" s="3">
        <v>608078</v>
      </c>
      <c r="J162" s="3">
        <v>3126281</v>
      </c>
      <c r="K162" s="3">
        <v>3114454</v>
      </c>
      <c r="L162" s="3">
        <v>2506376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1739006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158638</v>
      </c>
      <c r="AB162" s="4">
        <v>158638</v>
      </c>
      <c r="AC162" s="4">
        <v>158638</v>
      </c>
      <c r="AD162" s="4">
        <v>158636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2030464</v>
      </c>
      <c r="AL162" s="4">
        <v>2189102</v>
      </c>
      <c r="AM162" s="4">
        <v>2347740</v>
      </c>
      <c r="AN162" s="4">
        <v>2506376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4765</v>
      </c>
      <c r="I194" s="3">
        <v>43880</v>
      </c>
      <c r="J194" s="3">
        <v>1592427</v>
      </c>
      <c r="K194" s="3">
        <v>1587662</v>
      </c>
      <c r="L194" s="3">
        <v>1543782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1231340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147479</v>
      </c>
      <c r="AB194" s="4">
        <v>147479</v>
      </c>
      <c r="AC194" s="4">
        <v>147479</v>
      </c>
      <c r="AD194" s="4">
        <v>147477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1101347</v>
      </c>
      <c r="AL194" s="4">
        <v>1248826</v>
      </c>
      <c r="AM194" s="4">
        <v>1396305</v>
      </c>
      <c r="AN194" s="4">
        <v>1543782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12205</v>
      </c>
      <c r="I206" s="3">
        <v>29199</v>
      </c>
      <c r="J206" s="3">
        <v>4314978</v>
      </c>
      <c r="K206" s="3">
        <v>4302773</v>
      </c>
      <c r="L206" s="3">
        <v>4273574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3541240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422164</v>
      </c>
      <c r="AB206" s="4">
        <v>422164</v>
      </c>
      <c r="AC206" s="4">
        <v>422164</v>
      </c>
      <c r="AD206" s="4">
        <v>422162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3007084</v>
      </c>
      <c r="AL206" s="4">
        <v>3429248</v>
      </c>
      <c r="AM206" s="4">
        <v>3851412</v>
      </c>
      <c r="AN206" s="4">
        <v>4273574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15083</v>
      </c>
      <c r="I237" s="3">
        <v>138278</v>
      </c>
      <c r="J237" s="3">
        <v>2602084</v>
      </c>
      <c r="K237" s="3">
        <v>2587001</v>
      </c>
      <c r="L237" s="3">
        <v>2448723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1439389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223125</v>
      </c>
      <c r="AB237" s="4">
        <v>223125</v>
      </c>
      <c r="AC237" s="4">
        <v>223125</v>
      </c>
      <c r="AD237" s="4">
        <v>223126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1779347</v>
      </c>
      <c r="AL237" s="4">
        <v>2002472</v>
      </c>
      <c r="AM237" s="4">
        <v>2225597</v>
      </c>
      <c r="AN237" s="4">
        <v>2448723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23304</v>
      </c>
      <c r="I240" s="3">
        <v>316708</v>
      </c>
      <c r="J240" s="3">
        <v>7554972</v>
      </c>
      <c r="K240" s="3">
        <v>7531668</v>
      </c>
      <c r="L240" s="3">
        <v>7214960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5701944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672437</v>
      </c>
      <c r="AB240" s="4">
        <v>672437</v>
      </c>
      <c r="AC240" s="4">
        <v>672437</v>
      </c>
      <c r="AD240" s="4">
        <v>672435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5197651</v>
      </c>
      <c r="AL240" s="4">
        <v>5870088</v>
      </c>
      <c r="AM240" s="4">
        <v>6542525</v>
      </c>
      <c r="AN240" s="4">
        <v>7214960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5337</v>
      </c>
      <c r="I252" s="3">
        <v>3765</v>
      </c>
      <c r="J252" s="3">
        <v>1501038</v>
      </c>
      <c r="K252" s="3">
        <v>1495701</v>
      </c>
      <c r="L252" s="3">
        <v>1491936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1111152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148273</v>
      </c>
      <c r="AB252" s="4">
        <v>148273</v>
      </c>
      <c r="AC252" s="4">
        <v>148273</v>
      </c>
      <c r="AD252" s="4">
        <v>148273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1047117</v>
      </c>
      <c r="AL252" s="4">
        <v>1195390</v>
      </c>
      <c r="AM252" s="4">
        <v>1343663</v>
      </c>
      <c r="AN252" s="4">
        <v>1491936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32593</v>
      </c>
      <c r="I268" s="3">
        <v>840985</v>
      </c>
      <c r="J268" s="3">
        <v>11700555</v>
      </c>
      <c r="K268" s="3">
        <v>11667962</v>
      </c>
      <c r="L268" s="3">
        <v>10826977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8827443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954377</v>
      </c>
      <c r="AB268" s="4">
        <v>954377</v>
      </c>
      <c r="AC268" s="4">
        <v>954377</v>
      </c>
      <c r="AD268" s="4">
        <v>954376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7963847</v>
      </c>
      <c r="AL268" s="4">
        <v>8918224</v>
      </c>
      <c r="AM268" s="4">
        <v>9872601</v>
      </c>
      <c r="AN268" s="4">
        <v>10826977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13164</v>
      </c>
      <c r="I275" s="3">
        <v>26814</v>
      </c>
      <c r="J275" s="3">
        <v>4080903</v>
      </c>
      <c r="K275" s="3">
        <v>4067739</v>
      </c>
      <c r="L275" s="3">
        <v>4040925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3194746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399193</v>
      </c>
      <c r="AB275" s="4">
        <v>399193</v>
      </c>
      <c r="AC275" s="4">
        <v>399193</v>
      </c>
      <c r="AD275" s="4">
        <v>399192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2843347</v>
      </c>
      <c r="AL275" s="4">
        <v>3242540</v>
      </c>
      <c r="AM275" s="4">
        <v>3641733</v>
      </c>
      <c r="AN275" s="4">
        <v>4040925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7388</v>
      </c>
      <c r="I305" s="3">
        <v>113706</v>
      </c>
      <c r="J305" s="3">
        <v>1722170</v>
      </c>
      <c r="K305" s="3">
        <v>1714782</v>
      </c>
      <c r="L305" s="3">
        <v>1601076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1129768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142559</v>
      </c>
      <c r="AB305" s="4">
        <v>142559</v>
      </c>
      <c r="AC305" s="4">
        <v>142559</v>
      </c>
      <c r="AD305" s="4">
        <v>142559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1173399</v>
      </c>
      <c r="AL305" s="4">
        <v>1315958</v>
      </c>
      <c r="AM305" s="4">
        <v>1458517</v>
      </c>
      <c r="AN305" s="4">
        <v>1601076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9120</v>
      </c>
      <c r="I307" s="3">
        <v>78614</v>
      </c>
      <c r="J307" s="3">
        <v>2804784</v>
      </c>
      <c r="K307" s="3">
        <v>2795664</v>
      </c>
      <c r="L307" s="3">
        <v>2717050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2034798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259305</v>
      </c>
      <c r="AB307" s="4">
        <v>259305</v>
      </c>
      <c r="AC307" s="4">
        <v>259305</v>
      </c>
      <c r="AD307" s="4">
        <v>259305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1939135</v>
      </c>
      <c r="AL307" s="4">
        <v>2198440</v>
      </c>
      <c r="AM307" s="4">
        <v>2457745</v>
      </c>
      <c r="AN307" s="4">
        <v>2717050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13551</v>
      </c>
      <c r="I316" s="3">
        <v>19055</v>
      </c>
      <c r="J316" s="3">
        <v>4022183</v>
      </c>
      <c r="K316" s="3">
        <v>4008632</v>
      </c>
      <c r="L316" s="3">
        <v>3989577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3152757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395196</v>
      </c>
      <c r="AB316" s="4">
        <v>395196</v>
      </c>
      <c r="AC316" s="4">
        <v>395196</v>
      </c>
      <c r="AD316" s="4">
        <v>395197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2803988</v>
      </c>
      <c r="AL316" s="4">
        <v>3199184</v>
      </c>
      <c r="AM316" s="4">
        <v>3594380</v>
      </c>
      <c r="AN316" s="4">
        <v>3989577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3809254</v>
      </c>
      <c r="J327" s="3">
        <f t="shared" si="0"/>
        <v>3473784498</v>
      </c>
      <c r="K327" s="3">
        <f t="shared" si="0"/>
        <v>3462829915</v>
      </c>
      <c r="L327" s="3">
        <f t="shared" si="0"/>
        <v>3459020661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2796749175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344600393</v>
      </c>
      <c r="AB327" s="3">
        <f t="shared" si="0"/>
        <v>344600393</v>
      </c>
      <c r="AC327" s="3">
        <f t="shared" si="0"/>
        <v>344600393</v>
      </c>
      <c r="AD327" s="3">
        <f t="shared" si="0"/>
        <v>344600212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2425219663</v>
      </c>
      <c r="AL327" s="3">
        <f t="shared" si="0"/>
        <v>2769820056</v>
      </c>
      <c r="AM327" s="3">
        <f t="shared" si="0"/>
        <v>3114420449</v>
      </c>
      <c r="AN327" s="3">
        <f t="shared" si="0"/>
        <v>3459020661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719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Total'!E332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Total'!E332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5.3899999987334013</v>
      </c>
      <c r="C27" s="169">
        <v>10954588.389999999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73610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0</v>
      </c>
      <c r="C29" s="169">
        <v>3809254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6" t="str">
        <f>CONCATENATE("FY ",Notes!$B$1," Summary of State Aid Payments to School Districts")</f>
        <v>FY 2024 Summary of State Aid Payments to School Districts</v>
      </c>
      <c r="B1" s="227"/>
      <c r="C1" s="227"/>
      <c r="D1" s="227"/>
      <c r="E1" s="228"/>
      <c r="F1" s="70"/>
    </row>
    <row r="2" spans="1:25" ht="19.5" customHeight="1" x14ac:dyDescent="0.3">
      <c r="A2" s="72"/>
      <c r="B2" s="73" t="s">
        <v>787</v>
      </c>
      <c r="C2" s="229"/>
      <c r="D2" s="229"/>
      <c r="E2" s="230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H10" s="137"/>
      <c r="I10" s="235" t="str">
        <f>CONCATENATE("FY ",Notes!$B$1," Budget for State Payments to School Districts by Month by Source")</f>
        <v>FY 2024 Budget for State Payments to School Districts by Month by Source</v>
      </c>
      <c r="J10" s="235"/>
      <c r="K10" s="235"/>
      <c r="L10" s="235"/>
      <c r="M10" s="235"/>
      <c r="N10" s="235"/>
      <c r="O10" s="235"/>
      <c r="P10" s="235"/>
      <c r="Q10" s="236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-10229569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37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3464966316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1" t="s">
        <v>708</v>
      </c>
      <c r="J13" s="231" t="str">
        <f>Data!$M$1</f>
        <v>Preschool State Aid (Code 3117)</v>
      </c>
      <c r="K13" s="231" t="str">
        <f>Data!N1</f>
        <v>Teacher Salary (Code 3204)</v>
      </c>
      <c r="L13" s="233" t="str">
        <f>Data!O1</f>
        <v>Early Intervention (Code 3216)</v>
      </c>
      <c r="M13" s="231" t="str">
        <f>Data!P1</f>
        <v>Professional Development (Code 3376)</v>
      </c>
      <c r="N13" s="231" t="str">
        <f>Data!Q1</f>
        <v>Teacher Leadership (Code 3116)</v>
      </c>
      <c r="O13" s="233" t="s">
        <v>756</v>
      </c>
      <c r="P13" s="233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31"/>
      <c r="J14" s="231"/>
      <c r="K14" s="231"/>
      <c r="L14" s="233"/>
      <c r="M14" s="231"/>
      <c r="N14" s="231"/>
      <c r="O14" s="233"/>
      <c r="P14" s="233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2"/>
      <c r="J15" s="232"/>
      <c r="K15" s="232"/>
      <c r="L15" s="234"/>
      <c r="M15" s="232"/>
      <c r="N15" s="232"/>
      <c r="O15" s="234"/>
      <c r="P15" s="234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345552711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279325561</v>
      </c>
      <c r="P20" s="91">
        <f t="shared" si="1"/>
        <v>345552711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345552711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344600393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278373243</v>
      </c>
      <c r="P22" s="91">
        <f t="shared" si="1"/>
        <v>344600393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344600393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278373243</v>
      </c>
      <c r="P23" s="91">
        <f t="shared" si="1"/>
        <v>344600393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344600393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278373243</v>
      </c>
      <c r="P24" s="91">
        <f t="shared" si="1"/>
        <v>344600393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344600212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278373178</v>
      </c>
      <c r="P25" s="91">
        <f t="shared" si="1"/>
        <v>344600212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2796749277</v>
      </c>
      <c r="P26" s="95">
        <f>SUM(P16:P25)</f>
        <v>3459020661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3461157062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8" t="s">
        <v>794</v>
      </c>
      <c r="K33" s="238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9"/>
      <c r="K34" s="239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40"/>
      <c r="K35" s="240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2024-05-10T18:22:27Z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