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0-2021\5. March 16 2021\05 Transportation Assistance\"/>
    </mc:Choice>
  </mc:AlternateContent>
  <xr:revisionPtr revIDLastSave="0" documentId="13_ncr:1_{6A98A5EA-341A-4FE6-BBEC-38D4FD175DD5}" xr6:coauthVersionLast="36" xr6:coauthVersionMax="36" xr10:uidLastSave="{00000000-0000-0000-0000-000000000000}"/>
  <bookViews>
    <workbookView xWindow="0" yWindow="0" windowWidth="28800" windowHeight="11325" xr2:uid="{0DD9E920-70EB-4E2D-BE99-48549A60DC0D}"/>
  </bookViews>
  <sheets>
    <sheet name="Districts To Be Pai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/>
  <c r="H3" i="1" s="1"/>
  <c r="F4" i="1"/>
  <c r="G4" i="1"/>
  <c r="H4" i="1" s="1"/>
  <c r="F5" i="1"/>
  <c r="G5" i="1"/>
  <c r="H5" i="1" s="1"/>
  <c r="F6" i="1"/>
  <c r="G6" i="1"/>
  <c r="H6" i="1"/>
  <c r="F7" i="1"/>
  <c r="G7" i="1"/>
  <c r="H7" i="1"/>
  <c r="F8" i="1"/>
  <c r="G8" i="1"/>
  <c r="H8" i="1" s="1"/>
  <c r="F9" i="1"/>
  <c r="G9" i="1"/>
  <c r="H9" i="1"/>
  <c r="F10" i="1"/>
  <c r="G10" i="1"/>
  <c r="H10" i="1"/>
  <c r="C15" i="1"/>
  <c r="H11" i="1" l="1"/>
  <c r="I10" i="1" l="1"/>
  <c r="J10" i="1" s="1"/>
  <c r="I9" i="1"/>
  <c r="J9" i="1" s="1"/>
  <c r="I3" i="1"/>
  <c r="J3" i="1" s="1"/>
  <c r="I4" i="1"/>
  <c r="J4" i="1" s="1"/>
  <c r="I7" i="1"/>
  <c r="J7" i="1" s="1"/>
  <c r="I5" i="1"/>
  <c r="J5" i="1" s="1"/>
  <c r="I8" i="1"/>
  <c r="J8" i="1" s="1"/>
  <c r="I6" i="1"/>
  <c r="J6" i="1" s="1"/>
  <c r="J11" i="1" l="1"/>
</calcChain>
</file>

<file path=xl/sharedStrings.xml><?xml version="1.0" encoding="utf-8"?>
<sst xmlns="http://schemas.openxmlformats.org/spreadsheetml/2006/main" count="42" uniqueCount="39">
  <si>
    <t>2019-2020</t>
  </si>
  <si>
    <t>2018-2019</t>
  </si>
  <si>
    <t>2017-2018</t>
  </si>
  <si>
    <t>Count</t>
  </si>
  <si>
    <t>Districts Receiving Funds</t>
  </si>
  <si>
    <t>Districts Receiving Funds in Prior Years</t>
  </si>
  <si>
    <t>Nodaway Valley</t>
  </si>
  <si>
    <t>Delwood</t>
  </si>
  <si>
    <t>Adair-Casey</t>
  </si>
  <si>
    <t>The following districts receiving funds this year, also received license plate funds in 2018-2019</t>
  </si>
  <si>
    <t>Historical Reference:</t>
  </si>
  <si>
    <t xml:space="preserve">Total Distribution AmountAmount = weighting times the available funds ($13,580) </t>
  </si>
  <si>
    <t>Weighted Assignment = weighting: district percentage of the total from Calc 1 ($633.60)</t>
  </si>
  <si>
    <t>Cost Per Pupil Over Qualification Amount = difference between the average cost per student in the district and the qualification amount ($837.00)</t>
  </si>
  <si>
    <t>Legend:</t>
  </si>
  <si>
    <t>Total funds available</t>
  </si>
  <si>
    <t>Qualification amount (district per pupil calcuation must exceed 2.5 times the average statewide cost)</t>
  </si>
  <si>
    <t>Average transportation cost per pupil enrolled statewide</t>
  </si>
  <si>
    <t>Notes:</t>
  </si>
  <si>
    <t>Cost per student (334.80) X 2.5:</t>
  </si>
  <si>
    <t>Qualification Calculation:</t>
  </si>
  <si>
    <t>Totals:</t>
  </si>
  <si>
    <t>LuVerne</t>
  </si>
  <si>
    <t>Schleswig</t>
  </si>
  <si>
    <t>Schaller-Crestland</t>
  </si>
  <si>
    <t>Stratford</t>
  </si>
  <si>
    <t>Southeast Webster Grand</t>
  </si>
  <si>
    <t>Distribution
Amount</t>
  </si>
  <si>
    <t>Weighted
Assignment</t>
  </si>
  <si>
    <t>Cost Per Pupil
Over Qualification
Amount</t>
  </si>
  <si>
    <t>Cost per
Enrolled
Pupil</t>
  </si>
  <si>
    <t>Cost per
Transported
Pupil</t>
  </si>
  <si>
    <t>Transportation 
Expenditures</t>
  </si>
  <si>
    <t>Pupils
Transported</t>
  </si>
  <si>
    <t>Certified 
Enrollment</t>
  </si>
  <si>
    <t>District</t>
  </si>
  <si>
    <t>Dist #</t>
  </si>
  <si>
    <t>Revised 2/12/21</t>
  </si>
  <si>
    <t>LICENSE PLATE FUND DISTRIBUTION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</si>
</sst>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_);_(* \(#,##0.000\);_(* &quot;-&quot;??_);_(@_)"/>
    <numFmt numFmtId="166" formatCode="_(* #,##0.0_);_(* \(#,##0.0\);_(* &quot;-&quot;??_);_(@_)"/>
    <numFmt numFmtId="167" formatCode="0000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0" fillId="0" borderId="1" xfId="0" applyBorder="1"/>
    <xf numFmtId="49" fontId="4" fillId="0" borderId="1" xfId="0" applyNumberFormat="1" applyFont="1" applyBorder="1"/>
    <xf numFmtId="0" fontId="0" fillId="0" borderId="1" xfId="0" applyFont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/>
    <xf numFmtId="0" fontId="5" fillId="0" borderId="0" xfId="0" applyFont="1"/>
    <xf numFmtId="0" fontId="0" fillId="0" borderId="0" xfId="0" applyFont="1" applyFill="1"/>
    <xf numFmtId="0" fontId="0" fillId="0" borderId="0" xfId="0" applyFont="1" applyBorder="1"/>
    <xf numFmtId="7" fontId="0" fillId="0" borderId="0" xfId="2" applyNumberFormat="1" applyFont="1" applyFill="1" applyBorder="1" applyAlignment="1">
      <alignment horizontal="right"/>
    </xf>
    <xf numFmtId="164" fontId="0" fillId="0" borderId="0" xfId="0" applyNumberFormat="1" applyFont="1"/>
    <xf numFmtId="7" fontId="0" fillId="0" borderId="0" xfId="2" applyNumberFormat="1" applyFont="1" applyFill="1"/>
    <xf numFmtId="7" fontId="0" fillId="0" borderId="0" xfId="2" applyNumberFormat="1" applyFont="1"/>
    <xf numFmtId="164" fontId="6" fillId="0" borderId="0" xfId="0" applyNumberFormat="1" applyFont="1"/>
    <xf numFmtId="164" fontId="0" fillId="0" borderId="0" xfId="0" applyNumberFormat="1" applyFont="1" applyFill="1"/>
    <xf numFmtId="49" fontId="5" fillId="0" borderId="0" xfId="0" applyNumberFormat="1" applyFont="1" applyFill="1" applyBorder="1"/>
    <xf numFmtId="7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7" fontId="0" fillId="0" borderId="0" xfId="0" applyNumberFormat="1" applyFont="1"/>
    <xf numFmtId="165" fontId="0" fillId="0" borderId="0" xfId="1" applyNumberFormat="1" applyFont="1"/>
    <xf numFmtId="164" fontId="0" fillId="0" borderId="0" xfId="1" applyNumberFormat="1" applyFont="1" applyFill="1" applyBorder="1"/>
    <xf numFmtId="166" fontId="0" fillId="0" borderId="0" xfId="1" applyNumberFormat="1" applyFont="1" applyFill="1" applyBorder="1"/>
    <xf numFmtId="0" fontId="0" fillId="0" borderId="0" xfId="0" applyFont="1" applyFill="1" applyBorder="1"/>
    <xf numFmtId="167" fontId="0" fillId="0" borderId="0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7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AFA4B-954F-4E01-AE6D-FF9C6F3A64DC}">
  <dimension ref="A1:K44"/>
  <sheetViews>
    <sheetView tabSelected="1" zoomScaleNormal="100" workbookViewId="0">
      <selection activeCell="L18" sqref="L18"/>
    </sheetView>
  </sheetViews>
  <sheetFormatPr defaultRowHeight="12.75" x14ac:dyDescent="0.2"/>
  <cols>
    <col min="1" max="1" width="10.85546875" customWidth="1"/>
    <col min="2" max="2" width="23.28515625" customWidth="1"/>
    <col min="3" max="4" width="13.42578125" customWidth="1"/>
    <col min="5" max="5" width="14.28515625" customWidth="1"/>
    <col min="6" max="10" width="13.42578125" customWidth="1"/>
  </cols>
  <sheetData>
    <row r="1" spans="1:11" ht="15" x14ac:dyDescent="0.25">
      <c r="A1" s="31" t="s">
        <v>38</v>
      </c>
      <c r="B1" s="31"/>
      <c r="C1" s="30"/>
      <c r="D1" s="30"/>
      <c r="E1" s="30"/>
      <c r="F1" s="30"/>
      <c r="G1" s="30"/>
      <c r="H1" s="30"/>
      <c r="I1" s="30"/>
      <c r="J1" s="29" t="s">
        <v>37</v>
      </c>
      <c r="K1" s="1"/>
    </row>
    <row r="2" spans="1:11" ht="60" x14ac:dyDescent="0.25">
      <c r="A2" s="28" t="s">
        <v>36</v>
      </c>
      <c r="B2" s="27" t="s">
        <v>35</v>
      </c>
      <c r="C2" s="26" t="s">
        <v>34</v>
      </c>
      <c r="D2" s="26" t="s">
        <v>33</v>
      </c>
      <c r="E2" s="26" t="s">
        <v>32</v>
      </c>
      <c r="F2" s="26" t="s">
        <v>31</v>
      </c>
      <c r="G2" s="26" t="s">
        <v>30</v>
      </c>
      <c r="H2" s="26" t="s">
        <v>29</v>
      </c>
      <c r="I2" s="26" t="s">
        <v>28</v>
      </c>
      <c r="J2" s="26" t="s">
        <v>27</v>
      </c>
      <c r="K2" s="1"/>
    </row>
    <row r="3" spans="1:11" x14ac:dyDescent="0.2">
      <c r="A3" s="25">
        <v>6096</v>
      </c>
      <c r="B3" s="24" t="s">
        <v>26</v>
      </c>
      <c r="C3" s="23">
        <v>536.5</v>
      </c>
      <c r="D3" s="23">
        <v>450</v>
      </c>
      <c r="E3" s="22">
        <v>452187.87</v>
      </c>
      <c r="F3" s="22">
        <f>SUM(E3/D3)</f>
        <v>1004.8619333333334</v>
      </c>
      <c r="G3" s="22">
        <f>SUM(E3/C3)</f>
        <v>842.84784715750231</v>
      </c>
      <c r="H3" s="11">
        <f>G3-$C$15</f>
        <v>5.847847157502315</v>
      </c>
      <c r="I3" s="21">
        <f>H3/$H$11</f>
        <v>9.2295433722052768E-3</v>
      </c>
      <c r="J3" s="20">
        <f>$A$21*I3</f>
        <v>125.33719899454766</v>
      </c>
      <c r="K3" s="1"/>
    </row>
    <row r="4" spans="1:11" x14ac:dyDescent="0.2">
      <c r="A4" s="25">
        <v>6246</v>
      </c>
      <c r="B4" s="24" t="s">
        <v>25</v>
      </c>
      <c r="C4" s="23">
        <v>137.9</v>
      </c>
      <c r="D4" s="23">
        <v>33</v>
      </c>
      <c r="E4" s="22">
        <v>116323.3</v>
      </c>
      <c r="F4" s="22">
        <f>SUM(E4/D4)</f>
        <v>3524.9484848484849</v>
      </c>
      <c r="G4" s="22">
        <f>SUM(E4/C4)</f>
        <v>843.53372008701956</v>
      </c>
      <c r="H4" s="11">
        <f>G4-$C$15</f>
        <v>6.5337200870195602</v>
      </c>
      <c r="I4" s="21">
        <f>H4/$H$11</f>
        <v>1.031204327008302E-2</v>
      </c>
      <c r="J4" s="20">
        <f>$A$21*I4</f>
        <v>140.03754760772742</v>
      </c>
      <c r="K4" s="1"/>
    </row>
    <row r="5" spans="1:11" x14ac:dyDescent="0.2">
      <c r="A5" s="25">
        <v>18</v>
      </c>
      <c r="B5" s="24" t="s">
        <v>8</v>
      </c>
      <c r="C5" s="23">
        <v>297.39999999999998</v>
      </c>
      <c r="D5" s="23">
        <v>220</v>
      </c>
      <c r="E5" s="22">
        <v>260334.62</v>
      </c>
      <c r="F5" s="22">
        <f>SUM(E5/D5)</f>
        <v>1183.3391818181817</v>
      </c>
      <c r="G5" s="22">
        <f>SUM(E5/C5)</f>
        <v>875.36859448554139</v>
      </c>
      <c r="H5" s="11">
        <f>G5-$C$15</f>
        <v>38.368594485541394</v>
      </c>
      <c r="I5" s="21">
        <f>H5/$H$11</f>
        <v>6.0556406040904689E-2</v>
      </c>
      <c r="J5" s="20">
        <f>$A$21*I5</f>
        <v>822.35599403548565</v>
      </c>
      <c r="K5" s="1"/>
    </row>
    <row r="6" spans="1:11" x14ac:dyDescent="0.2">
      <c r="A6" s="25">
        <v>5823</v>
      </c>
      <c r="B6" s="24" t="s">
        <v>24</v>
      </c>
      <c r="C6" s="23">
        <v>365</v>
      </c>
      <c r="D6" s="23">
        <v>233</v>
      </c>
      <c r="E6" s="22">
        <v>325300.73</v>
      </c>
      <c r="F6" s="22">
        <f>SUM(E6/D6)</f>
        <v>1396.1404721030042</v>
      </c>
      <c r="G6" s="22">
        <f>SUM(E6/C6)</f>
        <v>891.23487671232874</v>
      </c>
      <c r="H6" s="11">
        <f>G6-$C$15</f>
        <v>54.234876712328742</v>
      </c>
      <c r="I6" s="21">
        <f>H6/$H$11</f>
        <v>8.5597850528713298E-2</v>
      </c>
      <c r="J6" s="20">
        <f>$A$21*I6</f>
        <v>1162.4188101799266</v>
      </c>
      <c r="K6" s="1"/>
    </row>
    <row r="7" spans="1:11" x14ac:dyDescent="0.2">
      <c r="A7" s="25">
        <v>5832</v>
      </c>
      <c r="B7" s="24" t="s">
        <v>23</v>
      </c>
      <c r="C7" s="23">
        <v>249</v>
      </c>
      <c r="D7" s="23">
        <v>127</v>
      </c>
      <c r="E7" s="22">
        <v>225010.13</v>
      </c>
      <c r="F7" s="22">
        <f>SUM(E7/D7)</f>
        <v>1771.7333070866141</v>
      </c>
      <c r="G7" s="22">
        <f>SUM(E7/C7)</f>
        <v>903.65514056224902</v>
      </c>
      <c r="H7" s="11">
        <f>G7-$C$15</f>
        <v>66.655140562249017</v>
      </c>
      <c r="I7" s="21">
        <f>H7/$H$11</f>
        <v>0.10520051127028332</v>
      </c>
      <c r="J7" s="20">
        <f>$A$21*I7</f>
        <v>1428.6229430504475</v>
      </c>
      <c r="K7" s="1"/>
    </row>
    <row r="8" spans="1:11" x14ac:dyDescent="0.2">
      <c r="A8" s="25">
        <v>2673</v>
      </c>
      <c r="B8" s="24" t="s">
        <v>6</v>
      </c>
      <c r="C8" s="23">
        <v>641.6</v>
      </c>
      <c r="D8" s="23">
        <v>420</v>
      </c>
      <c r="E8" s="22">
        <v>582233.43999999994</v>
      </c>
      <c r="F8" s="22">
        <f>SUM(E8/D8)</f>
        <v>1386.2700952380951</v>
      </c>
      <c r="G8" s="22">
        <f>SUM(E8/C8)</f>
        <v>907.47107231920188</v>
      </c>
      <c r="H8" s="11">
        <f>G8-$C$15</f>
        <v>70.47107231920188</v>
      </c>
      <c r="I8" s="21">
        <f>H8/$H$11</f>
        <v>0.11122312210596298</v>
      </c>
      <c r="J8" s="20">
        <f>$A$21*I8</f>
        <v>1510.4099981989773</v>
      </c>
      <c r="K8" s="1"/>
    </row>
    <row r="9" spans="1:11" x14ac:dyDescent="0.2">
      <c r="A9" s="25">
        <v>3897</v>
      </c>
      <c r="B9" s="24" t="s">
        <v>22</v>
      </c>
      <c r="C9" s="23">
        <v>146.1</v>
      </c>
      <c r="D9" s="23">
        <v>85</v>
      </c>
      <c r="E9" s="22">
        <v>143890.59</v>
      </c>
      <c r="F9" s="22">
        <f>SUM(E9/D9)</f>
        <v>1692.8304705882354</v>
      </c>
      <c r="G9" s="22">
        <f>SUM(E9/C9)</f>
        <v>984.87741273100619</v>
      </c>
      <c r="H9" s="11">
        <f>G9-$C$15</f>
        <v>147.87741273100619</v>
      </c>
      <c r="I9" s="21">
        <f>H9/$H$11</f>
        <v>0.23339204288527649</v>
      </c>
      <c r="J9" s="20">
        <f>$A$21*I9</f>
        <v>3169.4639423820545</v>
      </c>
      <c r="K9" s="1"/>
    </row>
    <row r="10" spans="1:11" x14ac:dyDescent="0.2">
      <c r="A10" s="25">
        <v>1675</v>
      </c>
      <c r="B10" s="24" t="s">
        <v>7</v>
      </c>
      <c r="C10" s="23">
        <v>193.4</v>
      </c>
      <c r="D10" s="23">
        <v>93</v>
      </c>
      <c r="E10" s="22">
        <v>208990.41</v>
      </c>
      <c r="F10" s="22">
        <f>SUM(E10/D10)</f>
        <v>2247.2087096774194</v>
      </c>
      <c r="G10" s="22">
        <f>SUM(E10/C10)</f>
        <v>1080.6122543950362</v>
      </c>
      <c r="H10" s="11">
        <f>G10-$C$15</f>
        <v>243.61225439503619</v>
      </c>
      <c r="I10" s="21">
        <f>H10/$H$11</f>
        <v>0.38448848052657097</v>
      </c>
      <c r="J10" s="20">
        <f>$A$21*I10</f>
        <v>5221.353565550834</v>
      </c>
      <c r="K10" s="1"/>
    </row>
    <row r="11" spans="1:11" ht="13.5" thickBot="1" x14ac:dyDescent="0.25">
      <c r="A11" s="18" t="s">
        <v>21</v>
      </c>
      <c r="B11" s="18"/>
      <c r="C11" s="18"/>
      <c r="D11" s="18"/>
      <c r="E11" s="18"/>
      <c r="F11" s="18"/>
      <c r="G11" s="18"/>
      <c r="H11" s="19">
        <f>SUM(H3:H10)</f>
        <v>633.60091844988528</v>
      </c>
      <c r="I11" s="18"/>
      <c r="J11" s="17">
        <f>SUM(J3:J10)</f>
        <v>13580</v>
      </c>
      <c r="K11" s="1"/>
    </row>
    <row r="12" spans="1:11" ht="13.5" thickTop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6" t="s">
        <v>20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 t="s">
        <v>19</v>
      </c>
      <c r="B15" s="1"/>
      <c r="C15" s="15">
        <f>SUM(334.8*2.5)</f>
        <v>837</v>
      </c>
      <c r="E15" s="1"/>
      <c r="F15" s="1"/>
      <c r="G15" s="14"/>
      <c r="H15" s="1"/>
      <c r="I15" s="1"/>
      <c r="J15" s="1"/>
      <c r="K15" s="1"/>
    </row>
    <row r="16" spans="1:1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7" t="s">
        <v>18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3">
        <v>334.8</v>
      </c>
      <c r="B19" s="1" t="s">
        <v>17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2">
        <v>837</v>
      </c>
      <c r="B20" s="1" t="s">
        <v>16</v>
      </c>
      <c r="C20" s="1"/>
      <c r="D20" s="1"/>
      <c r="E20" s="1"/>
      <c r="F20" s="1"/>
      <c r="G20" s="11"/>
      <c r="H20" s="1"/>
      <c r="I20" s="1"/>
      <c r="J20" s="1"/>
      <c r="K20" s="1"/>
    </row>
    <row r="21" spans="1:11" x14ac:dyDescent="0.2">
      <c r="A21" s="10">
        <v>13580</v>
      </c>
      <c r="B21" s="9" t="s">
        <v>15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7" t="s">
        <v>14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1" t="s">
        <v>13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8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8" t="s">
        <v>11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7" t="s">
        <v>10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 t="s">
        <v>9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6" t="s">
        <v>8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6" t="s">
        <v>7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6" t="s">
        <v>6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6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5" t="s">
        <v>5</v>
      </c>
      <c r="C36" s="5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3" t="s">
        <v>4</v>
      </c>
      <c r="C37" s="4" t="s">
        <v>3</v>
      </c>
      <c r="D37" s="1"/>
      <c r="I37" s="1"/>
      <c r="J37" s="1"/>
      <c r="K37" s="1"/>
    </row>
    <row r="38" spans="1:11" x14ac:dyDescent="0.2">
      <c r="A38" s="1"/>
      <c r="B38" s="3" t="s">
        <v>2</v>
      </c>
      <c r="C38" s="2">
        <v>14</v>
      </c>
      <c r="I38" s="1"/>
      <c r="J38" s="1"/>
      <c r="K38" s="1"/>
    </row>
    <row r="39" spans="1:11" x14ac:dyDescent="0.2">
      <c r="A39" s="1"/>
      <c r="B39" s="3" t="s">
        <v>1</v>
      </c>
      <c r="C39" s="2">
        <v>12</v>
      </c>
      <c r="I39" s="1"/>
      <c r="J39" s="1"/>
      <c r="K39" s="1"/>
    </row>
    <row r="40" spans="1:11" x14ac:dyDescent="0.2">
      <c r="A40" s="1"/>
      <c r="B40" s="3" t="s">
        <v>0</v>
      </c>
      <c r="C40" s="2">
        <v>8</v>
      </c>
      <c r="I40" s="1"/>
      <c r="J40" s="1"/>
      <c r="K40" s="1"/>
    </row>
    <row r="41" spans="1:11" x14ac:dyDescent="0.2">
      <c r="A41" s="1"/>
      <c r="I41" s="1"/>
      <c r="J41" s="1"/>
      <c r="K41" s="1"/>
    </row>
    <row r="42" spans="1:11" x14ac:dyDescent="0.2">
      <c r="A42" s="1"/>
      <c r="I42" s="1"/>
      <c r="J42" s="1"/>
      <c r="K42" s="1"/>
    </row>
    <row r="43" spans="1:11" x14ac:dyDescent="0.2">
      <c r="A43" s="1"/>
      <c r="F43" s="1"/>
      <c r="G43" s="1"/>
      <c r="H43" s="1"/>
      <c r="I43" s="1"/>
      <c r="J43" s="1"/>
      <c r="K43" s="1"/>
    </row>
    <row r="44" spans="1:11" x14ac:dyDescent="0.2">
      <c r="A44" s="1"/>
      <c r="F44" s="1"/>
      <c r="G44" s="1"/>
      <c r="H44" s="1"/>
      <c r="I44" s="1"/>
      <c r="J44" s="1"/>
      <c r="K44" s="1"/>
    </row>
  </sheetData>
  <mergeCells count="1">
    <mergeCell ref="B36:C36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Districts To Be 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Ragias, Denise [IDOE]</cp:lastModifiedBy>
  <dcterms:created xsi:type="dcterms:W3CDTF">2022-03-24T17:52:40Z</dcterms:created>
  <dcterms:modified xsi:type="dcterms:W3CDTF">2022-03-24T17:53:33Z</dcterms:modified>
</cp:coreProperties>
</file>