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v of School Finance\ALLOCATIONS\FY 22\"/>
    </mc:Choice>
  </mc:AlternateContent>
  <xr:revisionPtr revIDLastSave="0" documentId="8_{3CE8EBD6-478B-4019-864D-FFBD34E9AFB0}" xr6:coauthVersionLast="36" xr6:coauthVersionMax="36" xr10:uidLastSave="{00000000-0000-0000-0000-000000000000}"/>
  <bookViews>
    <workbookView xWindow="0" yWindow="0" windowWidth="23040" windowHeight="9780" xr2:uid="{A2B9907C-30FB-4726-B5DD-49155628937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31" i="1" l="1"/>
  <c r="AQ331" i="1"/>
  <c r="AP331" i="1"/>
  <c r="AO331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AM330" i="1" s="1"/>
  <c r="AN330" i="1" s="1"/>
  <c r="C330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AM329" i="1" s="1"/>
  <c r="AN329" i="1" s="1"/>
  <c r="D329" i="1"/>
  <c r="C329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AM328" i="1" s="1"/>
  <c r="AN328" i="1" s="1"/>
  <c r="C328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AM327" i="1" s="1"/>
  <c r="AN327" i="1" s="1"/>
  <c r="C327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AM326" i="1" s="1"/>
  <c r="AN326" i="1" s="1"/>
  <c r="D326" i="1"/>
  <c r="C326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AM325" i="1" s="1"/>
  <c r="AN325" i="1" s="1"/>
  <c r="D325" i="1"/>
  <c r="C325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AM324" i="1" s="1"/>
  <c r="AN324" i="1" s="1"/>
  <c r="C324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AM323" i="1" s="1"/>
  <c r="AN323" i="1" s="1"/>
  <c r="C323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AM322" i="1" s="1"/>
  <c r="AN322" i="1" s="1"/>
  <c r="D322" i="1"/>
  <c r="C322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AM321" i="1" s="1"/>
  <c r="AN321" i="1" s="1"/>
  <c r="D321" i="1"/>
  <c r="C321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AM320" i="1" s="1"/>
  <c r="AN320" i="1" s="1"/>
  <c r="C320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AM319" i="1" s="1"/>
  <c r="AN319" i="1" s="1"/>
  <c r="C319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AM318" i="1" s="1"/>
  <c r="AN318" i="1" s="1"/>
  <c r="D318" i="1"/>
  <c r="C318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AM317" i="1" s="1"/>
  <c r="AN317" i="1" s="1"/>
  <c r="D317" i="1"/>
  <c r="C317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AM316" i="1" s="1"/>
  <c r="AN316" i="1" s="1"/>
  <c r="D316" i="1"/>
  <c r="C316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AM315" i="1" s="1"/>
  <c r="AN315" i="1" s="1"/>
  <c r="D315" i="1"/>
  <c r="C315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AM314" i="1" s="1"/>
  <c r="AN314" i="1" s="1"/>
  <c r="D314" i="1"/>
  <c r="C314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AM313" i="1" s="1"/>
  <c r="AN313" i="1" s="1"/>
  <c r="D313" i="1"/>
  <c r="C313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AM312" i="1" s="1"/>
  <c r="AN312" i="1" s="1"/>
  <c r="D312" i="1"/>
  <c r="C312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AM311" i="1" s="1"/>
  <c r="AN311" i="1" s="1"/>
  <c r="D311" i="1"/>
  <c r="C311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AM310" i="1" s="1"/>
  <c r="AN310" i="1" s="1"/>
  <c r="D310" i="1"/>
  <c r="C310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AM309" i="1" s="1"/>
  <c r="AN309" i="1" s="1"/>
  <c r="D309" i="1"/>
  <c r="C309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AM308" i="1" s="1"/>
  <c r="AN308" i="1" s="1"/>
  <c r="D308" i="1"/>
  <c r="C308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AM307" i="1" s="1"/>
  <c r="AN307" i="1" s="1"/>
  <c r="D307" i="1"/>
  <c r="C307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AM306" i="1" s="1"/>
  <c r="AN306" i="1" s="1"/>
  <c r="D306" i="1"/>
  <c r="C306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AM305" i="1" s="1"/>
  <c r="AN305" i="1" s="1"/>
  <c r="D305" i="1"/>
  <c r="C305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AM304" i="1" s="1"/>
  <c r="AN304" i="1" s="1"/>
  <c r="D304" i="1"/>
  <c r="C304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AM303" i="1" s="1"/>
  <c r="AN303" i="1" s="1"/>
  <c r="D303" i="1"/>
  <c r="C303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AM302" i="1" s="1"/>
  <c r="AN302" i="1" s="1"/>
  <c r="D302" i="1"/>
  <c r="C302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AM301" i="1" s="1"/>
  <c r="AN301" i="1" s="1"/>
  <c r="D301" i="1"/>
  <c r="C301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AM300" i="1" s="1"/>
  <c r="AN300" i="1" s="1"/>
  <c r="D300" i="1"/>
  <c r="C300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AM299" i="1" s="1"/>
  <c r="AN299" i="1" s="1"/>
  <c r="D299" i="1"/>
  <c r="C299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AM298" i="1" s="1"/>
  <c r="AN298" i="1" s="1"/>
  <c r="D298" i="1"/>
  <c r="C298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AM297" i="1" s="1"/>
  <c r="AN297" i="1" s="1"/>
  <c r="D297" i="1"/>
  <c r="C297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AM296" i="1" s="1"/>
  <c r="AN296" i="1" s="1"/>
  <c r="D296" i="1"/>
  <c r="C296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AM295" i="1" s="1"/>
  <c r="AN295" i="1" s="1"/>
  <c r="D295" i="1"/>
  <c r="C295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AM294" i="1" s="1"/>
  <c r="AN294" i="1" s="1"/>
  <c r="D294" i="1"/>
  <c r="C294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AM293" i="1" s="1"/>
  <c r="AN293" i="1" s="1"/>
  <c r="D293" i="1"/>
  <c r="C293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AM292" i="1" s="1"/>
  <c r="AN292" i="1" s="1"/>
  <c r="D292" i="1"/>
  <c r="C292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AM291" i="1" s="1"/>
  <c r="AN291" i="1" s="1"/>
  <c r="D291" i="1"/>
  <c r="C291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AM290" i="1" s="1"/>
  <c r="AN290" i="1" s="1"/>
  <c r="D290" i="1"/>
  <c r="C290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AM289" i="1" s="1"/>
  <c r="AN289" i="1" s="1"/>
  <c r="D289" i="1"/>
  <c r="C289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AM288" i="1" s="1"/>
  <c r="AN288" i="1" s="1"/>
  <c r="D288" i="1"/>
  <c r="C288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AM287" i="1" s="1"/>
  <c r="AN287" i="1" s="1"/>
  <c r="D287" i="1"/>
  <c r="C287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AM286" i="1" s="1"/>
  <c r="AN286" i="1" s="1"/>
  <c r="D286" i="1"/>
  <c r="C286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AM285" i="1" s="1"/>
  <c r="AN285" i="1" s="1"/>
  <c r="D285" i="1"/>
  <c r="C285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AM284" i="1" s="1"/>
  <c r="AN284" i="1" s="1"/>
  <c r="D284" i="1"/>
  <c r="C284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AM283" i="1" s="1"/>
  <c r="AN283" i="1" s="1"/>
  <c r="D283" i="1"/>
  <c r="C283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AM282" i="1" s="1"/>
  <c r="AN282" i="1" s="1"/>
  <c r="F282" i="1"/>
  <c r="E282" i="1"/>
  <c r="D282" i="1"/>
  <c r="C282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AM281" i="1" s="1"/>
  <c r="AN281" i="1" s="1"/>
  <c r="D281" i="1"/>
  <c r="C281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AM280" i="1" s="1"/>
  <c r="AN280" i="1" s="1"/>
  <c r="D280" i="1"/>
  <c r="C280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AM279" i="1" s="1"/>
  <c r="AN279" i="1" s="1"/>
  <c r="D279" i="1"/>
  <c r="C279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AM278" i="1" s="1"/>
  <c r="AN278" i="1" s="1"/>
  <c r="F278" i="1"/>
  <c r="E278" i="1"/>
  <c r="D278" i="1"/>
  <c r="C278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AM277" i="1" s="1"/>
  <c r="AN277" i="1" s="1"/>
  <c r="D277" i="1"/>
  <c r="C277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AM276" i="1" s="1"/>
  <c r="AN276" i="1" s="1"/>
  <c r="D276" i="1"/>
  <c r="C276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AM275" i="1" s="1"/>
  <c r="AN275" i="1" s="1"/>
  <c r="D275" i="1"/>
  <c r="C275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AM274" i="1" s="1"/>
  <c r="AN274" i="1" s="1"/>
  <c r="F274" i="1"/>
  <c r="E274" i="1"/>
  <c r="D274" i="1"/>
  <c r="C274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AM273" i="1" s="1"/>
  <c r="AN273" i="1" s="1"/>
  <c r="D273" i="1"/>
  <c r="C273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AM272" i="1" s="1"/>
  <c r="AN272" i="1" s="1"/>
  <c r="D272" i="1"/>
  <c r="C272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AM271" i="1" s="1"/>
  <c r="AN271" i="1" s="1"/>
  <c r="D271" i="1"/>
  <c r="C271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AM270" i="1" s="1"/>
  <c r="AN270" i="1" s="1"/>
  <c r="F270" i="1"/>
  <c r="E270" i="1"/>
  <c r="D270" i="1"/>
  <c r="C270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AM269" i="1" s="1"/>
  <c r="AN269" i="1" s="1"/>
  <c r="D269" i="1"/>
  <c r="C269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AM268" i="1" s="1"/>
  <c r="AN268" i="1" s="1"/>
  <c r="D268" i="1"/>
  <c r="C268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AM267" i="1" s="1"/>
  <c r="AN267" i="1" s="1"/>
  <c r="D267" i="1"/>
  <c r="C267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AM266" i="1" s="1"/>
  <c r="AN266" i="1" s="1"/>
  <c r="F266" i="1"/>
  <c r="E266" i="1"/>
  <c r="D266" i="1"/>
  <c r="C266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AM265" i="1" s="1"/>
  <c r="AN265" i="1" s="1"/>
  <c r="D265" i="1"/>
  <c r="C265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AM264" i="1" s="1"/>
  <c r="AN264" i="1" s="1"/>
  <c r="D264" i="1"/>
  <c r="C264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AM263" i="1" s="1"/>
  <c r="AN263" i="1" s="1"/>
  <c r="D263" i="1"/>
  <c r="C263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AM262" i="1" s="1"/>
  <c r="AN262" i="1" s="1"/>
  <c r="F262" i="1"/>
  <c r="E262" i="1"/>
  <c r="D262" i="1"/>
  <c r="C262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AM261" i="1" s="1"/>
  <c r="AN261" i="1" s="1"/>
  <c r="D261" i="1"/>
  <c r="C261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AM260" i="1" s="1"/>
  <c r="AN260" i="1" s="1"/>
  <c r="D260" i="1"/>
  <c r="C260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AM259" i="1" s="1"/>
  <c r="AN259" i="1" s="1"/>
  <c r="D259" i="1"/>
  <c r="C259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AM258" i="1" s="1"/>
  <c r="AN258" i="1" s="1"/>
  <c r="F258" i="1"/>
  <c r="E258" i="1"/>
  <c r="D258" i="1"/>
  <c r="C258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AM257" i="1" s="1"/>
  <c r="AN257" i="1" s="1"/>
  <c r="D257" i="1"/>
  <c r="C257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AM256" i="1" s="1"/>
  <c r="AN256" i="1" s="1"/>
  <c r="D256" i="1"/>
  <c r="C256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AM255" i="1" s="1"/>
  <c r="AN255" i="1" s="1"/>
  <c r="D255" i="1"/>
  <c r="C255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AM254" i="1" s="1"/>
  <c r="AN254" i="1" s="1"/>
  <c r="F254" i="1"/>
  <c r="E254" i="1"/>
  <c r="D254" i="1"/>
  <c r="C254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AM253" i="1" s="1"/>
  <c r="AN253" i="1" s="1"/>
  <c r="D253" i="1"/>
  <c r="C253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AM252" i="1" s="1"/>
  <c r="AN252" i="1" s="1"/>
  <c r="D252" i="1"/>
  <c r="C252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AM251" i="1" s="1"/>
  <c r="AN251" i="1" s="1"/>
  <c r="D251" i="1"/>
  <c r="C251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AM250" i="1" s="1"/>
  <c r="AN250" i="1" s="1"/>
  <c r="F250" i="1"/>
  <c r="E250" i="1"/>
  <c r="D250" i="1"/>
  <c r="C250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AM249" i="1" s="1"/>
  <c r="AN249" i="1" s="1"/>
  <c r="D249" i="1"/>
  <c r="C249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AM248" i="1" s="1"/>
  <c r="AN248" i="1" s="1"/>
  <c r="D248" i="1"/>
  <c r="C248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AM247" i="1" s="1"/>
  <c r="AN247" i="1" s="1"/>
  <c r="D247" i="1"/>
  <c r="C247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AM246" i="1" s="1"/>
  <c r="AN246" i="1" s="1"/>
  <c r="F246" i="1"/>
  <c r="E246" i="1"/>
  <c r="D246" i="1"/>
  <c r="C246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AM245" i="1" s="1"/>
  <c r="AN245" i="1" s="1"/>
  <c r="D245" i="1"/>
  <c r="C245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AM244" i="1" s="1"/>
  <c r="AN244" i="1" s="1"/>
  <c r="D244" i="1"/>
  <c r="C244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AM243" i="1" s="1"/>
  <c r="AN243" i="1" s="1"/>
  <c r="D243" i="1"/>
  <c r="C243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AM242" i="1" s="1"/>
  <c r="AN242" i="1" s="1"/>
  <c r="F242" i="1"/>
  <c r="E242" i="1"/>
  <c r="D242" i="1"/>
  <c r="C242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AM241" i="1" s="1"/>
  <c r="AN241" i="1" s="1"/>
  <c r="D241" i="1"/>
  <c r="C241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AM240" i="1" s="1"/>
  <c r="AN240" i="1" s="1"/>
  <c r="D240" i="1"/>
  <c r="C240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AM239" i="1" s="1"/>
  <c r="AN239" i="1" s="1"/>
  <c r="D239" i="1"/>
  <c r="C239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AM238" i="1" s="1"/>
  <c r="AN238" i="1" s="1"/>
  <c r="F238" i="1"/>
  <c r="E238" i="1"/>
  <c r="D238" i="1"/>
  <c r="C238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AM237" i="1" s="1"/>
  <c r="AN237" i="1" s="1"/>
  <c r="D237" i="1"/>
  <c r="C237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AM236" i="1" s="1"/>
  <c r="AN236" i="1" s="1"/>
  <c r="D236" i="1"/>
  <c r="C236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AM235" i="1" s="1"/>
  <c r="AN235" i="1" s="1"/>
  <c r="D235" i="1"/>
  <c r="C235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AM234" i="1" s="1"/>
  <c r="AN234" i="1" s="1"/>
  <c r="F234" i="1"/>
  <c r="E234" i="1"/>
  <c r="D234" i="1"/>
  <c r="C234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AM233" i="1" s="1"/>
  <c r="AN233" i="1" s="1"/>
  <c r="D233" i="1"/>
  <c r="C233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AM232" i="1" s="1"/>
  <c r="AN232" i="1" s="1"/>
  <c r="D232" i="1"/>
  <c r="C232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AM231" i="1" s="1"/>
  <c r="AN231" i="1" s="1"/>
  <c r="F231" i="1"/>
  <c r="E231" i="1"/>
  <c r="D231" i="1"/>
  <c r="C231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AM230" i="1" s="1"/>
  <c r="AN230" i="1" s="1"/>
  <c r="D230" i="1"/>
  <c r="C230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AM229" i="1" s="1"/>
  <c r="AN229" i="1" s="1"/>
  <c r="D229" i="1"/>
  <c r="C229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AM228" i="1" s="1"/>
  <c r="AN228" i="1" s="1"/>
  <c r="D228" i="1"/>
  <c r="C228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AM227" i="1" s="1"/>
  <c r="AN227" i="1" s="1"/>
  <c r="F227" i="1"/>
  <c r="E227" i="1"/>
  <c r="D227" i="1"/>
  <c r="C227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AM226" i="1" s="1"/>
  <c r="AN226" i="1" s="1"/>
  <c r="D226" i="1"/>
  <c r="C226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AM225" i="1" s="1"/>
  <c r="AN225" i="1" s="1"/>
  <c r="F225" i="1"/>
  <c r="E225" i="1"/>
  <c r="D225" i="1"/>
  <c r="C225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AM224" i="1" s="1"/>
  <c r="AN224" i="1" s="1"/>
  <c r="D224" i="1"/>
  <c r="C224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AM223" i="1" s="1"/>
  <c r="AN223" i="1" s="1"/>
  <c r="F223" i="1"/>
  <c r="E223" i="1"/>
  <c r="D223" i="1"/>
  <c r="C223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AM222" i="1" s="1"/>
  <c r="AN222" i="1" s="1"/>
  <c r="D222" i="1"/>
  <c r="C222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AM221" i="1" s="1"/>
  <c r="AN221" i="1" s="1"/>
  <c r="F221" i="1"/>
  <c r="E221" i="1"/>
  <c r="D221" i="1"/>
  <c r="C221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AM220" i="1" s="1"/>
  <c r="AN220" i="1" s="1"/>
  <c r="D220" i="1"/>
  <c r="C220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AM219" i="1" s="1"/>
  <c r="AN219" i="1" s="1"/>
  <c r="F219" i="1"/>
  <c r="E219" i="1"/>
  <c r="D219" i="1"/>
  <c r="C219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AM218" i="1" s="1"/>
  <c r="AN218" i="1" s="1"/>
  <c r="D218" i="1"/>
  <c r="C218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AM217" i="1" s="1"/>
  <c r="AN217" i="1" s="1"/>
  <c r="F217" i="1"/>
  <c r="E217" i="1"/>
  <c r="D217" i="1"/>
  <c r="C217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AM216" i="1" s="1"/>
  <c r="AN216" i="1" s="1"/>
  <c r="D216" i="1"/>
  <c r="C216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AM215" i="1" s="1"/>
  <c r="AN215" i="1" s="1"/>
  <c r="F215" i="1"/>
  <c r="E215" i="1"/>
  <c r="D215" i="1"/>
  <c r="C215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AM214" i="1" s="1"/>
  <c r="AN214" i="1" s="1"/>
  <c r="D214" i="1"/>
  <c r="C214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AM213" i="1" s="1"/>
  <c r="AN213" i="1" s="1"/>
  <c r="F213" i="1"/>
  <c r="E213" i="1"/>
  <c r="D213" i="1"/>
  <c r="C213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AM212" i="1" s="1"/>
  <c r="AN212" i="1" s="1"/>
  <c r="D212" i="1"/>
  <c r="C212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AM211" i="1" s="1"/>
  <c r="AN211" i="1" s="1"/>
  <c r="F211" i="1"/>
  <c r="E211" i="1"/>
  <c r="D211" i="1"/>
  <c r="C211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AM210" i="1" s="1"/>
  <c r="AN210" i="1" s="1"/>
  <c r="D210" i="1"/>
  <c r="C210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AM209" i="1" s="1"/>
  <c r="AN209" i="1" s="1"/>
  <c r="F209" i="1"/>
  <c r="E209" i="1"/>
  <c r="D209" i="1"/>
  <c r="C209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AM208" i="1" s="1"/>
  <c r="AN208" i="1" s="1"/>
  <c r="D208" i="1"/>
  <c r="C208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AM207" i="1" s="1"/>
  <c r="AN207" i="1" s="1"/>
  <c r="F207" i="1"/>
  <c r="E207" i="1"/>
  <c r="D207" i="1"/>
  <c r="C207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AM206" i="1" s="1"/>
  <c r="AN206" i="1" s="1"/>
  <c r="D206" i="1"/>
  <c r="C206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AM205" i="1" s="1"/>
  <c r="AN205" i="1" s="1"/>
  <c r="F205" i="1"/>
  <c r="E205" i="1"/>
  <c r="D205" i="1"/>
  <c r="C205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AM204" i="1" s="1"/>
  <c r="AN204" i="1" s="1"/>
  <c r="D204" i="1"/>
  <c r="C204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AM203" i="1" s="1"/>
  <c r="AN203" i="1" s="1"/>
  <c r="F203" i="1"/>
  <c r="E203" i="1"/>
  <c r="D203" i="1"/>
  <c r="C203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AM202" i="1" s="1"/>
  <c r="AN202" i="1" s="1"/>
  <c r="D202" i="1"/>
  <c r="C202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AM201" i="1" s="1"/>
  <c r="AN201" i="1" s="1"/>
  <c r="F201" i="1"/>
  <c r="E201" i="1"/>
  <c r="D201" i="1"/>
  <c r="C201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AM200" i="1" s="1"/>
  <c r="AN200" i="1" s="1"/>
  <c r="D200" i="1"/>
  <c r="C200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AM199" i="1" s="1"/>
  <c r="AN199" i="1" s="1"/>
  <c r="F199" i="1"/>
  <c r="E199" i="1"/>
  <c r="D199" i="1"/>
  <c r="C199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AM198" i="1" s="1"/>
  <c r="AN198" i="1" s="1"/>
  <c r="D198" i="1"/>
  <c r="C198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AM197" i="1" s="1"/>
  <c r="AN197" i="1" s="1"/>
  <c r="F197" i="1"/>
  <c r="E197" i="1"/>
  <c r="D197" i="1"/>
  <c r="C197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AM196" i="1" s="1"/>
  <c r="AN196" i="1" s="1"/>
  <c r="D196" i="1"/>
  <c r="C196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AM195" i="1" s="1"/>
  <c r="AN195" i="1" s="1"/>
  <c r="F195" i="1"/>
  <c r="E195" i="1"/>
  <c r="D195" i="1"/>
  <c r="C195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AM194" i="1" s="1"/>
  <c r="AN194" i="1" s="1"/>
  <c r="D194" i="1"/>
  <c r="C194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AM193" i="1" s="1"/>
  <c r="AN193" i="1" s="1"/>
  <c r="F193" i="1"/>
  <c r="E193" i="1"/>
  <c r="D193" i="1"/>
  <c r="C193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AM192" i="1" s="1"/>
  <c r="AN192" i="1" s="1"/>
  <c r="D192" i="1"/>
  <c r="C192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AM191" i="1" s="1"/>
  <c r="AN191" i="1" s="1"/>
  <c r="F191" i="1"/>
  <c r="E191" i="1"/>
  <c r="D191" i="1"/>
  <c r="C191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AM190" i="1" s="1"/>
  <c r="AN190" i="1" s="1"/>
  <c r="D190" i="1"/>
  <c r="C190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AM189" i="1" s="1"/>
  <c r="AN189" i="1" s="1"/>
  <c r="F189" i="1"/>
  <c r="E189" i="1"/>
  <c r="D189" i="1"/>
  <c r="C189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AM188" i="1" s="1"/>
  <c r="AN188" i="1" s="1"/>
  <c r="D188" i="1"/>
  <c r="C188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AM187" i="1" s="1"/>
  <c r="AN187" i="1" s="1"/>
  <c r="F187" i="1"/>
  <c r="E187" i="1"/>
  <c r="D187" i="1"/>
  <c r="C187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AM186" i="1" s="1"/>
  <c r="AN186" i="1" s="1"/>
  <c r="D186" i="1"/>
  <c r="C186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AM185" i="1" s="1"/>
  <c r="AN185" i="1" s="1"/>
  <c r="F185" i="1"/>
  <c r="E185" i="1"/>
  <c r="D185" i="1"/>
  <c r="C185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AM184" i="1" s="1"/>
  <c r="AN184" i="1" s="1"/>
  <c r="D184" i="1"/>
  <c r="C184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AM183" i="1" s="1"/>
  <c r="AN183" i="1" s="1"/>
  <c r="F183" i="1"/>
  <c r="E183" i="1"/>
  <c r="D183" i="1"/>
  <c r="C183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AM182" i="1" s="1"/>
  <c r="AN182" i="1" s="1"/>
  <c r="D182" i="1"/>
  <c r="C182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AM180" i="1" s="1"/>
  <c r="AN180" i="1" s="1"/>
  <c r="D180" i="1"/>
  <c r="C180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AM179" i="1" s="1"/>
  <c r="AN179" i="1" s="1"/>
  <c r="F179" i="1"/>
  <c r="E179" i="1"/>
  <c r="D179" i="1"/>
  <c r="C179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AM178" i="1" s="1"/>
  <c r="AN178" i="1" s="1"/>
  <c r="D178" i="1"/>
  <c r="C178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AM176" i="1" s="1"/>
  <c r="AN176" i="1" s="1"/>
  <c r="D176" i="1"/>
  <c r="C176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AM175" i="1" s="1"/>
  <c r="AN175" i="1" s="1"/>
  <c r="F175" i="1"/>
  <c r="E175" i="1"/>
  <c r="D175" i="1"/>
  <c r="C175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AM174" i="1" s="1"/>
  <c r="AN174" i="1" s="1"/>
  <c r="D174" i="1"/>
  <c r="C174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AM171" i="1" s="1"/>
  <c r="AN171" i="1" s="1"/>
  <c r="F171" i="1"/>
  <c r="E171" i="1"/>
  <c r="D171" i="1"/>
  <c r="C171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AM170" i="1" s="1"/>
  <c r="AN170" i="1" s="1"/>
  <c r="D170" i="1"/>
  <c r="C170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AM167" i="1" s="1"/>
  <c r="AN167" i="1" s="1"/>
  <c r="F167" i="1"/>
  <c r="E167" i="1"/>
  <c r="D167" i="1"/>
  <c r="C167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AM166" i="1" s="1"/>
  <c r="AN166" i="1" s="1"/>
  <c r="D166" i="1"/>
  <c r="C166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AM165" i="1" s="1"/>
  <c r="AN165" i="1" s="1"/>
  <c r="F165" i="1"/>
  <c r="E165" i="1"/>
  <c r="D165" i="1"/>
  <c r="C165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AM163" i="1" s="1"/>
  <c r="AN163" i="1" s="1"/>
  <c r="F163" i="1"/>
  <c r="E163" i="1"/>
  <c r="D163" i="1"/>
  <c r="C163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AM162" i="1" s="1"/>
  <c r="AN162" i="1" s="1"/>
  <c r="D162" i="1"/>
  <c r="C162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AM161" i="1" s="1"/>
  <c r="AN161" i="1" s="1"/>
  <c r="F161" i="1"/>
  <c r="E161" i="1"/>
  <c r="D161" i="1"/>
  <c r="C161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AM159" i="1" s="1"/>
  <c r="AN159" i="1" s="1"/>
  <c r="F159" i="1"/>
  <c r="E159" i="1"/>
  <c r="D159" i="1"/>
  <c r="C159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AM158" i="1" s="1"/>
  <c r="AN158" i="1" s="1"/>
  <c r="D158" i="1"/>
  <c r="C158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AM157" i="1" s="1"/>
  <c r="AN157" i="1" s="1"/>
  <c r="F157" i="1"/>
  <c r="E157" i="1"/>
  <c r="D157" i="1"/>
  <c r="C157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AM156" i="1" s="1"/>
  <c r="AN156" i="1" s="1"/>
  <c r="D156" i="1"/>
  <c r="C156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AM155" i="1" s="1"/>
  <c r="AN155" i="1" s="1"/>
  <c r="F155" i="1"/>
  <c r="E155" i="1"/>
  <c r="D155" i="1"/>
  <c r="C155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AM154" i="1" s="1"/>
  <c r="AN154" i="1" s="1"/>
  <c r="D154" i="1"/>
  <c r="C154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AM153" i="1" s="1"/>
  <c r="AN153" i="1" s="1"/>
  <c r="F153" i="1"/>
  <c r="E153" i="1"/>
  <c r="D153" i="1"/>
  <c r="C153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AM152" i="1" s="1"/>
  <c r="AN152" i="1" s="1"/>
  <c r="D152" i="1"/>
  <c r="C152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AM151" i="1" s="1"/>
  <c r="AN151" i="1" s="1"/>
  <c r="F151" i="1"/>
  <c r="E151" i="1"/>
  <c r="D151" i="1"/>
  <c r="C151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AM150" i="1" s="1"/>
  <c r="AN150" i="1" s="1"/>
  <c r="D150" i="1"/>
  <c r="C150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AM148" i="1" s="1"/>
  <c r="AN148" i="1" s="1"/>
  <c r="D148" i="1"/>
  <c r="C148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AM147" i="1" s="1"/>
  <c r="AN147" i="1" s="1"/>
  <c r="F147" i="1"/>
  <c r="E147" i="1"/>
  <c r="D147" i="1"/>
  <c r="C147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AM146" i="1" s="1"/>
  <c r="AN146" i="1" s="1"/>
  <c r="D146" i="1"/>
  <c r="C146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AM144" i="1" s="1"/>
  <c r="AN144" i="1" s="1"/>
  <c r="D144" i="1"/>
  <c r="C144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AM143" i="1" s="1"/>
  <c r="AN143" i="1" s="1"/>
  <c r="F143" i="1"/>
  <c r="E143" i="1"/>
  <c r="D143" i="1"/>
  <c r="C143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AM141" i="1" s="1"/>
  <c r="AN141" i="1" s="1"/>
  <c r="F141" i="1"/>
  <c r="E141" i="1"/>
  <c r="D141" i="1"/>
  <c r="C141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AM139" i="1" s="1"/>
  <c r="AN139" i="1" s="1"/>
  <c r="F139" i="1"/>
  <c r="E139" i="1"/>
  <c r="D139" i="1"/>
  <c r="C139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AM138" i="1" s="1"/>
  <c r="AN138" i="1" s="1"/>
  <c r="D138" i="1"/>
  <c r="C138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AM137" i="1" s="1"/>
  <c r="AN137" i="1" s="1"/>
  <c r="F137" i="1"/>
  <c r="E137" i="1"/>
  <c r="D137" i="1"/>
  <c r="C137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AM135" i="1" s="1"/>
  <c r="AN135" i="1" s="1"/>
  <c r="F135" i="1"/>
  <c r="E135" i="1"/>
  <c r="D135" i="1"/>
  <c r="C135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AM134" i="1" s="1"/>
  <c r="AN134" i="1" s="1"/>
  <c r="D134" i="1"/>
  <c r="C134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AM133" i="1" s="1"/>
  <c r="AN133" i="1" s="1"/>
  <c r="F133" i="1"/>
  <c r="E133" i="1"/>
  <c r="D133" i="1"/>
  <c r="C133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AM132" i="1" s="1"/>
  <c r="AN132" i="1" s="1"/>
  <c r="D132" i="1"/>
  <c r="C132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AM131" i="1" s="1"/>
  <c r="AN131" i="1" s="1"/>
  <c r="F131" i="1"/>
  <c r="E131" i="1"/>
  <c r="D131" i="1"/>
  <c r="C131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AM129" i="1" s="1"/>
  <c r="AN129" i="1" s="1"/>
  <c r="F129" i="1"/>
  <c r="E129" i="1"/>
  <c r="D129" i="1"/>
  <c r="C129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AM128" i="1" s="1"/>
  <c r="AN128" i="1" s="1"/>
  <c r="D128" i="1"/>
  <c r="C128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AM127" i="1" s="1"/>
  <c r="AN127" i="1" s="1"/>
  <c r="F127" i="1"/>
  <c r="E127" i="1"/>
  <c r="D127" i="1"/>
  <c r="C127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AM125" i="1" s="1"/>
  <c r="AN125" i="1" s="1"/>
  <c r="F125" i="1"/>
  <c r="E125" i="1"/>
  <c r="D125" i="1"/>
  <c r="C125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AM123" i="1" s="1"/>
  <c r="AN123" i="1" s="1"/>
  <c r="F123" i="1"/>
  <c r="E123" i="1"/>
  <c r="D123" i="1"/>
  <c r="C123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AM122" i="1" s="1"/>
  <c r="AN122" i="1" s="1"/>
  <c r="D122" i="1"/>
  <c r="C122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AM121" i="1" s="1"/>
  <c r="AN121" i="1" s="1"/>
  <c r="F121" i="1"/>
  <c r="E121" i="1"/>
  <c r="D121" i="1"/>
  <c r="C121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AM119" i="1" s="1"/>
  <c r="AN119" i="1" s="1"/>
  <c r="F119" i="1"/>
  <c r="E119" i="1"/>
  <c r="D119" i="1"/>
  <c r="C119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AM118" i="1" s="1"/>
  <c r="AN118" i="1" s="1"/>
  <c r="D118" i="1"/>
  <c r="C118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AM117" i="1" s="1"/>
  <c r="AN117" i="1" s="1"/>
  <c r="D117" i="1"/>
  <c r="C117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AM115" i="1" s="1"/>
  <c r="AN115" i="1" s="1"/>
  <c r="F115" i="1"/>
  <c r="E115" i="1"/>
  <c r="D115" i="1"/>
  <c r="C115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AM114" i="1" s="1"/>
  <c r="AN114" i="1" s="1"/>
  <c r="D114" i="1"/>
  <c r="C114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AM113" i="1" s="1"/>
  <c r="AN113" i="1" s="1"/>
  <c r="D113" i="1"/>
  <c r="C113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AM112" i="1" s="1"/>
  <c r="AN112" i="1" s="1"/>
  <c r="D112" i="1"/>
  <c r="C112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AM111" i="1" s="1"/>
  <c r="AN111" i="1" s="1"/>
  <c r="F111" i="1"/>
  <c r="E111" i="1"/>
  <c r="D111" i="1"/>
  <c r="C111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M110" i="1" s="1"/>
  <c r="AN110" i="1" s="1"/>
  <c r="D110" i="1"/>
  <c r="C110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M109" i="1" s="1"/>
  <c r="AN109" i="1" s="1"/>
  <c r="D109" i="1"/>
  <c r="C109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AM108" i="1" s="1"/>
  <c r="AN108" i="1" s="1"/>
  <c r="F108" i="1"/>
  <c r="E108" i="1"/>
  <c r="D108" i="1"/>
  <c r="C108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AM107" i="1" s="1"/>
  <c r="AN107" i="1" s="1"/>
  <c r="F107" i="1"/>
  <c r="E107" i="1"/>
  <c r="D107" i="1"/>
  <c r="C107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M106" i="1" s="1"/>
  <c r="AN106" i="1" s="1"/>
  <c r="D106" i="1"/>
  <c r="C106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M105" i="1" s="1"/>
  <c r="AN105" i="1" s="1"/>
  <c r="D105" i="1"/>
  <c r="C105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M104" i="1" s="1"/>
  <c r="AN104" i="1" s="1"/>
  <c r="D104" i="1"/>
  <c r="C104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AM103" i="1" s="1"/>
  <c r="AN103" i="1" s="1"/>
  <c r="F103" i="1"/>
  <c r="E103" i="1"/>
  <c r="D103" i="1"/>
  <c r="C103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M102" i="1" s="1"/>
  <c r="AN102" i="1" s="1"/>
  <c r="D102" i="1"/>
  <c r="C102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M101" i="1" s="1"/>
  <c r="AN101" i="1" s="1"/>
  <c r="D101" i="1"/>
  <c r="C101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AM100" i="1" s="1"/>
  <c r="AN100" i="1" s="1"/>
  <c r="F100" i="1"/>
  <c r="E100" i="1"/>
  <c r="D100" i="1"/>
  <c r="C100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M99" i="1" s="1"/>
  <c r="AN99" i="1" s="1"/>
  <c r="D99" i="1"/>
  <c r="C99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M98" i="1" s="1"/>
  <c r="AN98" i="1" s="1"/>
  <c r="D98" i="1"/>
  <c r="C98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M97" i="1" s="1"/>
  <c r="AN97" i="1" s="1"/>
  <c r="D97" i="1"/>
  <c r="C97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M96" i="1" s="1"/>
  <c r="AN96" i="1" s="1"/>
  <c r="D96" i="1"/>
  <c r="C96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AM95" i="1" s="1"/>
  <c r="AN95" i="1" s="1"/>
  <c r="F95" i="1"/>
  <c r="E95" i="1"/>
  <c r="D95" i="1"/>
  <c r="C95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M94" i="1" s="1"/>
  <c r="AN94" i="1" s="1"/>
  <c r="D94" i="1"/>
  <c r="C94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M93" i="1" s="1"/>
  <c r="AN93" i="1" s="1"/>
  <c r="D93" i="1"/>
  <c r="C93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AM92" i="1" s="1"/>
  <c r="AN92" i="1" s="1"/>
  <c r="F92" i="1"/>
  <c r="E92" i="1"/>
  <c r="D92" i="1"/>
  <c r="C92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M91" i="1" s="1"/>
  <c r="AN91" i="1" s="1"/>
  <c r="D91" i="1"/>
  <c r="C91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M90" i="1" s="1"/>
  <c r="AN90" i="1" s="1"/>
  <c r="D90" i="1"/>
  <c r="C90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M89" i="1" s="1"/>
  <c r="AN89" i="1" s="1"/>
  <c r="D89" i="1"/>
  <c r="C89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M88" i="1" s="1"/>
  <c r="AN88" i="1" s="1"/>
  <c r="D88" i="1"/>
  <c r="C88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AM87" i="1" s="1"/>
  <c r="AN87" i="1" s="1"/>
  <c r="F87" i="1"/>
  <c r="E87" i="1"/>
  <c r="D87" i="1"/>
  <c r="C87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M86" i="1" s="1"/>
  <c r="AN86" i="1" s="1"/>
  <c r="D86" i="1"/>
  <c r="C86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M85" i="1" s="1"/>
  <c r="AN85" i="1" s="1"/>
  <c r="D85" i="1"/>
  <c r="C85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AM84" i="1" s="1"/>
  <c r="AN84" i="1" s="1"/>
  <c r="F84" i="1"/>
  <c r="E84" i="1"/>
  <c r="D84" i="1"/>
  <c r="C84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AM83" i="1" s="1"/>
  <c r="AN83" i="1" s="1"/>
  <c r="D83" i="1"/>
  <c r="C83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AM82" i="1" s="1"/>
  <c r="AN82" i="1" s="1"/>
  <c r="D82" i="1"/>
  <c r="C82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AM81" i="1" s="1"/>
  <c r="AN81" i="1" s="1"/>
  <c r="D81" i="1"/>
  <c r="C81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AM80" i="1" s="1"/>
  <c r="AN80" i="1" s="1"/>
  <c r="D80" i="1"/>
  <c r="C80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AM79" i="1" s="1"/>
  <c r="AN79" i="1" s="1"/>
  <c r="F79" i="1"/>
  <c r="E79" i="1"/>
  <c r="D79" i="1"/>
  <c r="C79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AM78" i="1" s="1"/>
  <c r="AN78" i="1" s="1"/>
  <c r="D78" i="1"/>
  <c r="C78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M77" i="1" s="1"/>
  <c r="AN77" i="1" s="1"/>
  <c r="D77" i="1"/>
  <c r="C77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AM76" i="1" s="1"/>
  <c r="AN76" i="1" s="1"/>
  <c r="F76" i="1"/>
  <c r="E76" i="1"/>
  <c r="D76" i="1"/>
  <c r="C76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M75" i="1" s="1"/>
  <c r="AN75" i="1" s="1"/>
  <c r="D75" i="1"/>
  <c r="C75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M74" i="1" s="1"/>
  <c r="AN74" i="1" s="1"/>
  <c r="D74" i="1"/>
  <c r="C74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M73" i="1" s="1"/>
  <c r="AN73" i="1" s="1"/>
  <c r="D73" i="1"/>
  <c r="C73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AM72" i="1" s="1"/>
  <c r="AN72" i="1" s="1"/>
  <c r="D72" i="1"/>
  <c r="C72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AM71" i="1" s="1"/>
  <c r="AN71" i="1" s="1"/>
  <c r="F71" i="1"/>
  <c r="E71" i="1"/>
  <c r="D71" i="1"/>
  <c r="C71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M70" i="1" s="1"/>
  <c r="AN70" i="1" s="1"/>
  <c r="D70" i="1"/>
  <c r="C70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M69" i="1" s="1"/>
  <c r="AN69" i="1" s="1"/>
  <c r="D69" i="1"/>
  <c r="C69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AM68" i="1" s="1"/>
  <c r="AN68" i="1" s="1"/>
  <c r="F68" i="1"/>
  <c r="E68" i="1"/>
  <c r="D68" i="1"/>
  <c r="C68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M67" i="1" s="1"/>
  <c r="AN67" i="1" s="1"/>
  <c r="C67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M66" i="1" s="1"/>
  <c r="AN66" i="1" s="1"/>
  <c r="D66" i="1"/>
  <c r="C66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AM65" i="1" s="1"/>
  <c r="AN65" i="1" s="1"/>
  <c r="F65" i="1"/>
  <c r="E65" i="1"/>
  <c r="D65" i="1"/>
  <c r="C65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M64" i="1" s="1"/>
  <c r="AN64" i="1" s="1"/>
  <c r="D64" i="1"/>
  <c r="C64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M63" i="1" s="1"/>
  <c r="AN63" i="1" s="1"/>
  <c r="C63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AM62" i="1" s="1"/>
  <c r="AN62" i="1" s="1"/>
  <c r="F62" i="1"/>
  <c r="E62" i="1"/>
  <c r="D62" i="1"/>
  <c r="C62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AM61" i="1" s="1"/>
  <c r="AN61" i="1" s="1"/>
  <c r="D61" i="1"/>
  <c r="C61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AM60" i="1" s="1"/>
  <c r="AN60" i="1" s="1"/>
  <c r="D60" i="1"/>
  <c r="C60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AM59" i="1" s="1"/>
  <c r="AN59" i="1" s="1"/>
  <c r="F59" i="1"/>
  <c r="E59" i="1"/>
  <c r="D59" i="1"/>
  <c r="C59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M58" i="1" s="1"/>
  <c r="AN58" i="1" s="1"/>
  <c r="C58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AM57" i="1" s="1"/>
  <c r="AN57" i="1" s="1"/>
  <c r="D57" i="1"/>
  <c r="C57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AM56" i="1" s="1"/>
  <c r="AN56" i="1" s="1"/>
  <c r="F56" i="1"/>
  <c r="E56" i="1"/>
  <c r="D56" i="1"/>
  <c r="C56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M55" i="1" s="1"/>
  <c r="AN55" i="1" s="1"/>
  <c r="C55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M54" i="1" s="1"/>
  <c r="AN54" i="1" s="1"/>
  <c r="C54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AM53" i="1" s="1"/>
  <c r="AN53" i="1" s="1"/>
  <c r="F53" i="1"/>
  <c r="E53" i="1"/>
  <c r="D53" i="1"/>
  <c r="C53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AM52" i="1" s="1"/>
  <c r="AN52" i="1" s="1"/>
  <c r="D52" i="1"/>
  <c r="C52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M51" i="1" s="1"/>
  <c r="AN51" i="1" s="1"/>
  <c r="C51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AM50" i="1" s="1"/>
  <c r="AN50" i="1" s="1"/>
  <c r="F50" i="1"/>
  <c r="E50" i="1"/>
  <c r="D50" i="1"/>
  <c r="C50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AM49" i="1" s="1"/>
  <c r="AN49" i="1" s="1"/>
  <c r="D49" i="1"/>
  <c r="C49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AM48" i="1" s="1"/>
  <c r="AN48" i="1" s="1"/>
  <c r="D48" i="1"/>
  <c r="C48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M47" i="1" s="1"/>
  <c r="AN47" i="1" s="1"/>
  <c r="C47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M46" i="1" s="1"/>
  <c r="AN46" i="1" s="1"/>
  <c r="D46" i="1"/>
  <c r="C46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AM45" i="1" s="1"/>
  <c r="AN45" i="1" s="1"/>
  <c r="D45" i="1"/>
  <c r="C45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AM44" i="1" s="1"/>
  <c r="AN44" i="1" s="1"/>
  <c r="D44" i="1"/>
  <c r="C44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AM43" i="1" s="1"/>
  <c r="AN43" i="1" s="1"/>
  <c r="E43" i="1"/>
  <c r="D43" i="1"/>
  <c r="C43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AM42" i="1" s="1"/>
  <c r="AN42" i="1" s="1"/>
  <c r="D42" i="1"/>
  <c r="C42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M41" i="1" s="1"/>
  <c r="AN41" i="1" s="1"/>
  <c r="D41" i="1"/>
  <c r="C41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AM40" i="1" s="1"/>
  <c r="AN40" i="1" s="1"/>
  <c r="F40" i="1"/>
  <c r="E40" i="1"/>
  <c r="D40" i="1"/>
  <c r="C40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M39" i="1" s="1"/>
  <c r="AN39" i="1" s="1"/>
  <c r="C39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AM38" i="1" s="1"/>
  <c r="AN38" i="1" s="1"/>
  <c r="D38" i="1"/>
  <c r="C38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AM37" i="1" s="1"/>
  <c r="AN37" i="1" s="1"/>
  <c r="F37" i="1"/>
  <c r="E37" i="1"/>
  <c r="D37" i="1"/>
  <c r="C37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AM36" i="1" s="1"/>
  <c r="AN36" i="1" s="1"/>
  <c r="F36" i="1"/>
  <c r="E36" i="1"/>
  <c r="D36" i="1"/>
  <c r="C36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M35" i="1" s="1"/>
  <c r="AN35" i="1" s="1"/>
  <c r="C35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AM34" i="1" s="1"/>
  <c r="AN34" i="1" s="1"/>
  <c r="F34" i="1"/>
  <c r="E34" i="1"/>
  <c r="D34" i="1"/>
  <c r="C34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AM33" i="1" s="1"/>
  <c r="AN33" i="1" s="1"/>
  <c r="F33" i="1"/>
  <c r="E33" i="1"/>
  <c r="D33" i="1"/>
  <c r="C33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M32" i="1" s="1"/>
  <c r="AN32" i="1" s="1"/>
  <c r="D32" i="1"/>
  <c r="C32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M31" i="1" s="1"/>
  <c r="AN31" i="1" s="1"/>
  <c r="C31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AM30" i="1" s="1"/>
  <c r="AN30" i="1" s="1"/>
  <c r="D30" i="1"/>
  <c r="C30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M29" i="1" s="1"/>
  <c r="AN29" i="1" s="1"/>
  <c r="D29" i="1"/>
  <c r="C29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AM28" i="1" s="1"/>
  <c r="AN28" i="1" s="1"/>
  <c r="D28" i="1"/>
  <c r="C28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M27" i="1" s="1"/>
  <c r="AN27" i="1" s="1"/>
  <c r="C27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AM26" i="1" s="1"/>
  <c r="AN26" i="1" s="1"/>
  <c r="D26" i="1"/>
  <c r="C26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M25" i="1" s="1"/>
  <c r="AN25" i="1" s="1"/>
  <c r="D25" i="1"/>
  <c r="C25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AM24" i="1" s="1"/>
  <c r="AN24" i="1" s="1"/>
  <c r="F24" i="1"/>
  <c r="E24" i="1"/>
  <c r="D24" i="1"/>
  <c r="C24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M23" i="1" s="1"/>
  <c r="AN23" i="1" s="1"/>
  <c r="C23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M22" i="1" s="1"/>
  <c r="AN22" i="1" s="1"/>
  <c r="D22" i="1"/>
  <c r="C22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AM21" i="1" s="1"/>
  <c r="AN21" i="1" s="1"/>
  <c r="F21" i="1"/>
  <c r="E21" i="1"/>
  <c r="D21" i="1"/>
  <c r="C21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M20" i="1" s="1"/>
  <c r="AN20" i="1" s="1"/>
  <c r="D20" i="1"/>
  <c r="C20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M19" i="1" s="1"/>
  <c r="AN19" i="1" s="1"/>
  <c r="C19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AM18" i="1" s="1"/>
  <c r="AN18" i="1" s="1"/>
  <c r="F18" i="1"/>
  <c r="E18" i="1"/>
  <c r="D18" i="1"/>
  <c r="C18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AM17" i="1" s="1"/>
  <c r="AN17" i="1" s="1"/>
  <c r="D17" i="1"/>
  <c r="C17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AM16" i="1" s="1"/>
  <c r="AN16" i="1" s="1"/>
  <c r="D16" i="1"/>
  <c r="C16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M15" i="1" s="1"/>
  <c r="AN15" i="1" s="1"/>
  <c r="C15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M14" i="1" s="1"/>
  <c r="AN14" i="1" s="1"/>
  <c r="D14" i="1"/>
  <c r="C14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AM13" i="1" s="1"/>
  <c r="AN13" i="1" s="1"/>
  <c r="D13" i="1"/>
  <c r="C13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AM12" i="1" s="1"/>
  <c r="AN12" i="1" s="1"/>
  <c r="D12" i="1"/>
  <c r="C12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AM11" i="1" s="1"/>
  <c r="AN11" i="1" s="1"/>
  <c r="E11" i="1"/>
  <c r="D11" i="1"/>
  <c r="C11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M10" i="1" s="1"/>
  <c r="AN10" i="1" s="1"/>
  <c r="C10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M9" i="1" s="1"/>
  <c r="AN9" i="1" s="1"/>
  <c r="C9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AM8" i="1" s="1"/>
  <c r="AN8" i="1" s="1"/>
  <c r="C8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AM7" i="1" s="1"/>
  <c r="AN7" i="1" s="1"/>
  <c r="E7" i="1"/>
  <c r="D7" i="1"/>
  <c r="C7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M6" i="1" s="1"/>
  <c r="AN6" i="1" s="1"/>
  <c r="C6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M5" i="1" s="1"/>
  <c r="AN5" i="1" s="1"/>
  <c r="C5" i="1"/>
  <c r="AL4" i="1"/>
  <c r="AK4" i="1"/>
  <c r="AJ4" i="1"/>
  <c r="AI4" i="1"/>
  <c r="AH4" i="1"/>
  <c r="AG4" i="1"/>
  <c r="AF4" i="1"/>
  <c r="AF331" i="1" s="1"/>
  <c r="AE4" i="1"/>
  <c r="AD4" i="1"/>
  <c r="AC4" i="1"/>
  <c r="AB4" i="1"/>
  <c r="AA4" i="1"/>
  <c r="Z4" i="1"/>
  <c r="Y4" i="1"/>
  <c r="X4" i="1"/>
  <c r="X331" i="1" s="1"/>
  <c r="W4" i="1"/>
  <c r="V4" i="1"/>
  <c r="U4" i="1"/>
  <c r="T4" i="1"/>
  <c r="S4" i="1"/>
  <c r="R4" i="1"/>
  <c r="Q4" i="1"/>
  <c r="P4" i="1"/>
  <c r="P331" i="1" s="1"/>
  <c r="O4" i="1"/>
  <c r="N4" i="1"/>
  <c r="M4" i="1"/>
  <c r="L4" i="1"/>
  <c r="K4" i="1"/>
  <c r="J4" i="1"/>
  <c r="I4" i="1"/>
  <c r="H4" i="1"/>
  <c r="H331" i="1" s="1"/>
  <c r="G4" i="1"/>
  <c r="F4" i="1"/>
  <c r="E4" i="1"/>
  <c r="D4" i="1"/>
  <c r="C4" i="1"/>
  <c r="I331" i="1" l="1"/>
  <c r="Z331" i="1"/>
  <c r="D331" i="1"/>
  <c r="T331" i="1"/>
  <c r="N331" i="1"/>
  <c r="AL331" i="1"/>
  <c r="Q331" i="1"/>
  <c r="AJ331" i="1"/>
  <c r="F331" i="1"/>
  <c r="V331" i="1"/>
  <c r="AD331" i="1"/>
  <c r="G331" i="1"/>
  <c r="O331" i="1"/>
  <c r="W331" i="1"/>
  <c r="AE331" i="1"/>
  <c r="AM4" i="1"/>
  <c r="AM116" i="1"/>
  <c r="AN116" i="1" s="1"/>
  <c r="AM130" i="1"/>
  <c r="AN130" i="1" s="1"/>
  <c r="Y331" i="1"/>
  <c r="AG331" i="1"/>
  <c r="AM120" i="1"/>
  <c r="AN120" i="1" s="1"/>
  <c r="AM136" i="1"/>
  <c r="AN136" i="1" s="1"/>
  <c r="AM160" i="1"/>
  <c r="AN160" i="1" s="1"/>
  <c r="AM169" i="1"/>
  <c r="AN169" i="1" s="1"/>
  <c r="R331" i="1"/>
  <c r="C331" i="1"/>
  <c r="K331" i="1"/>
  <c r="S331" i="1"/>
  <c r="AA331" i="1"/>
  <c r="AI331" i="1"/>
  <c r="AM164" i="1"/>
  <c r="AN164" i="1" s="1"/>
  <c r="AM173" i="1"/>
  <c r="AN173" i="1" s="1"/>
  <c r="AH331" i="1"/>
  <c r="AB331" i="1"/>
  <c r="AM124" i="1"/>
  <c r="AN124" i="1" s="1"/>
  <c r="AM140" i="1"/>
  <c r="AN140" i="1" s="1"/>
  <c r="AM145" i="1"/>
  <c r="AN145" i="1" s="1"/>
  <c r="AM168" i="1"/>
  <c r="AN168" i="1" s="1"/>
  <c r="AM177" i="1"/>
  <c r="AN177" i="1" s="1"/>
  <c r="J331" i="1"/>
  <c r="L331" i="1"/>
  <c r="E331" i="1"/>
  <c r="M331" i="1"/>
  <c r="U331" i="1"/>
  <c r="AC331" i="1"/>
  <c r="AK331" i="1"/>
  <c r="AM126" i="1"/>
  <c r="AN126" i="1" s="1"/>
  <c r="AM142" i="1"/>
  <c r="AN142" i="1" s="1"/>
  <c r="AM149" i="1"/>
  <c r="AN149" i="1" s="1"/>
  <c r="AM172" i="1"/>
  <c r="AN172" i="1" s="1"/>
  <c r="AM181" i="1"/>
  <c r="AN181" i="1" s="1"/>
  <c r="AM331" i="1" l="1"/>
  <c r="AN331" i="1" s="1"/>
  <c r="AN4" i="1"/>
</calcChain>
</file>

<file path=xl/sharedStrings.xml><?xml version="1.0" encoding="utf-8"?>
<sst xmlns="http://schemas.openxmlformats.org/spreadsheetml/2006/main" count="734" uniqueCount="733">
  <si>
    <t>Categorical</t>
  </si>
  <si>
    <t>Tax</t>
  </si>
  <si>
    <t>Federal Restricted Use</t>
  </si>
  <si>
    <t>Dist#</t>
  </si>
  <si>
    <t>Dist Name</t>
  </si>
  <si>
    <t xml:space="preserve">FY 21 Bud. Enr. </t>
  </si>
  <si>
    <t xml:space="preserve">FY 22 Regular Program    </t>
  </si>
  <si>
    <t>FY 22 TAG</t>
  </si>
  <si>
    <t>FY 22 Budget Adjustment</t>
  </si>
  <si>
    <t xml:space="preserve">FY 22 Dist Cost for Supp Weighting </t>
  </si>
  <si>
    <t xml:space="preserve">FY 22 Spec Ed Inst Dist Cost </t>
  </si>
  <si>
    <t xml:space="preserve">FY 22 Teacher Salary Suppl </t>
  </si>
  <si>
    <t xml:space="preserve">FY 22 Prof Dev Suppl </t>
  </si>
  <si>
    <t xml:space="preserve">FY 22 Early Intervention Suppl </t>
  </si>
  <si>
    <t>FY 22 Teacher Leadership Supplement</t>
  </si>
  <si>
    <t xml:space="preserve">FY 22 Preschool </t>
  </si>
  <si>
    <t>FY 22 Instructional Support Income Surtax</t>
  </si>
  <si>
    <t>FY 22 Instructional Support Property &amp; Utility Replacement  Tax Dollars</t>
  </si>
  <si>
    <t xml:space="preserve">FY 22 Educational Improvement </t>
  </si>
  <si>
    <t>FY 22 SBRC Modified Supp-lemental Amount  Dropout (Doesn't Include the Local Match)</t>
  </si>
  <si>
    <t xml:space="preserve">FY 22 Management Levy </t>
  </si>
  <si>
    <t xml:space="preserve">FY 22 Regular PPEL </t>
  </si>
  <si>
    <t>FY 22 Voted PPEL-Income Surtax</t>
  </si>
  <si>
    <t>FY 22 Voted PPEL-Property  Tax</t>
  </si>
  <si>
    <t xml:space="preserve">FY 22 PERL </t>
  </si>
  <si>
    <t>FY 21 Modified Supplemental Amount  - SBRC Approved</t>
  </si>
  <si>
    <t xml:space="preserve">FY 21 Modified Supplemental Amount for Special Ed Deficit </t>
  </si>
  <si>
    <t>FY 22 Successful Progression for Early Readers (ELI)</t>
  </si>
  <si>
    <t>FY 22 Title I  (Part A &amp; Local Neglected)</t>
  </si>
  <si>
    <t>FY 22 Title I  (Delinquent)</t>
  </si>
  <si>
    <t xml:space="preserve">FY 22 Title 1 Migrant </t>
  </si>
  <si>
    <t>FY 22 Section 1003</t>
  </si>
  <si>
    <t xml:space="preserve">FY 22 Title II Part A </t>
  </si>
  <si>
    <t>FY 22 Title III English Learners</t>
  </si>
  <si>
    <t>FY 22 Title III Immigrant</t>
  </si>
  <si>
    <t>FY 22 Title IV Part A Student Support and Academic Achievement</t>
  </si>
  <si>
    <t>FY 22 Title IV Part B 21st Century Learning Centers (includes prior year approved carryover)</t>
  </si>
  <si>
    <t>FY 22 Title IV Part B Small Rural Schools Achievement Program (REAP)</t>
  </si>
  <si>
    <t>FY 22 Title V Part B Sub 2 Rural Low Income Schools (RLIS) Program</t>
  </si>
  <si>
    <t>FY 22 McKinney-Vento</t>
  </si>
  <si>
    <t xml:space="preserve">FY 22 IDEA  Part B </t>
  </si>
  <si>
    <t>Total Funding of Sources Shown</t>
  </si>
  <si>
    <t>Per Pupil Amount of Funding Sources Shown</t>
  </si>
  <si>
    <t>(A &amp; L 4.2)</t>
  </si>
  <si>
    <t xml:space="preserve"> (A &amp; L 4.3 &amp; 5.1 *)</t>
  </si>
  <si>
    <t xml:space="preserve"> $67 Per Budget Enrollment (included in regular program, doesn't include local match) 
(Source / Project 1118)</t>
  </si>
  <si>
    <t xml:space="preserve"> (A &amp; L 4.8 &amp; 5.2 *)</t>
  </si>
  <si>
    <t>(A &amp; L 4.11 &amp; 5.3 *)</t>
  </si>
  <si>
    <t>(A &amp; L 4.14 &amp; 5.4 *)</t>
  </si>
  <si>
    <t>(A &amp; L 4.22 &amp; 5.5   Source / Project 3204)</t>
  </si>
  <si>
    <t>(A &amp; L 4.30 &amp; 5.6   Source / Project 3376)</t>
  </si>
  <si>
    <t>(A &amp; L 4.38 &amp; 5.7  Source / Project 3216)</t>
  </si>
  <si>
    <t>(A &amp; L 4.46 &amp; 5.8 Source / Project 3116)</t>
  </si>
  <si>
    <t>(A &amp; L 7.35  Source / Project  3117)</t>
  </si>
  <si>
    <t xml:space="preserve"> (A &amp; L 10.25 Source 1130 or 1134)</t>
  </si>
  <si>
    <t xml:space="preserve"> (A &amp; L 10.21, 10.26 &amp; 15.17 Source 1110, 1171, or 1114)</t>
  </si>
  <si>
    <t>(A &amp; L 11.3   Source 1110 or 1115, 1130 or 1135,  1171)</t>
  </si>
  <si>
    <t>(A &amp; L 5.17 Project 1119)</t>
  </si>
  <si>
    <t>(A &amp; L 21.1 Fund 22, Sources 1110 or 1111, 1171)</t>
  </si>
  <si>
    <t>( A&amp; L 21.3 Fund 36, Sources 1110 or 1111, 1171)</t>
  </si>
  <si>
    <t>(A &amp; L 19.8 Fund 36, Sources 1130, 1136)</t>
  </si>
  <si>
    <t>(A &amp; L 19.9 Fund 36, Sources 1110, 1171)</t>
  </si>
  <si>
    <t>(A &amp; L 21.6 Fund 24, Sources 1110, 1171)</t>
  </si>
  <si>
    <t>(On-Time Funding for Increasing Enrollment, Open Enrollment Out, and LEP Instruction Beyond 5 Years) (Project 1112 for LEP)</t>
  </si>
  <si>
    <t>(Portion funded by Spec Ed Deficit State Aid Source 1113)</t>
  </si>
  <si>
    <t>(Source / Project 3342)</t>
  </si>
  <si>
    <t>(Source / Project 4501, program 43X)</t>
  </si>
  <si>
    <t>(Source / Project 4501, program 438)</t>
  </si>
  <si>
    <t>(Source / project 4503, program 43X)</t>
  </si>
  <si>
    <t>(Source / project 4501, program 432)</t>
  </si>
  <si>
    <t>(Source / Project 4643)</t>
  </si>
  <si>
    <t>(Source / Project 4644)</t>
  </si>
  <si>
    <t>(Source / Project 4669 )</t>
  </si>
  <si>
    <t>(Source / Project 4646)</t>
  </si>
  <si>
    <t>(Source / Project 4334)</t>
  </si>
  <si>
    <t>(Source / Project 4642)</t>
  </si>
  <si>
    <t>(Source / Project 4565</t>
  </si>
  <si>
    <t>(Source 4720 / Project 4521)</t>
  </si>
  <si>
    <t>0009</t>
  </si>
  <si>
    <t>AGWSR</t>
  </si>
  <si>
    <t>0018</t>
  </si>
  <si>
    <t>Adair-Casey</t>
  </si>
  <si>
    <t>0027</t>
  </si>
  <si>
    <t>Adel-Desoto-Minburn</t>
  </si>
  <si>
    <t>0063</t>
  </si>
  <si>
    <t>Akron-Westfield</t>
  </si>
  <si>
    <t>0072</t>
  </si>
  <si>
    <t>Albert City-Truesdale</t>
  </si>
  <si>
    <t>0081</t>
  </si>
  <si>
    <t>Albia</t>
  </si>
  <si>
    <t>0099</t>
  </si>
  <si>
    <t>Alburnett</t>
  </si>
  <si>
    <t>0108</t>
  </si>
  <si>
    <t>Alden</t>
  </si>
  <si>
    <t>0126</t>
  </si>
  <si>
    <t>Algona</t>
  </si>
  <si>
    <t>0135</t>
  </si>
  <si>
    <t>Allamakee</t>
  </si>
  <si>
    <t>0153</t>
  </si>
  <si>
    <t>North Butler</t>
  </si>
  <si>
    <t>0171</t>
  </si>
  <si>
    <t>Alta-Aurelia</t>
  </si>
  <si>
    <t>0225</t>
  </si>
  <si>
    <t>Ames</t>
  </si>
  <si>
    <t>0234</t>
  </si>
  <si>
    <t>Anamosa</t>
  </si>
  <si>
    <t>0243</t>
  </si>
  <si>
    <t>Andrew</t>
  </si>
  <si>
    <t>0261</t>
  </si>
  <si>
    <t>Ankeny</t>
  </si>
  <si>
    <t>0279</t>
  </si>
  <si>
    <t>Aplington-Parkersburg</t>
  </si>
  <si>
    <t>0333</t>
  </si>
  <si>
    <t>North Union</t>
  </si>
  <si>
    <t>0355</t>
  </si>
  <si>
    <t>Ar-We-Va</t>
  </si>
  <si>
    <t>0387</t>
  </si>
  <si>
    <t>Atlantic</t>
  </si>
  <si>
    <t>0414</t>
  </si>
  <si>
    <t>Audubon</t>
  </si>
  <si>
    <t>0441</t>
  </si>
  <si>
    <t>AHSTW</t>
  </si>
  <si>
    <t>0472</t>
  </si>
  <si>
    <t>Ballard</t>
  </si>
  <si>
    <t>0513</t>
  </si>
  <si>
    <t>Baxter</t>
  </si>
  <si>
    <t>0540</t>
  </si>
  <si>
    <t>BCLUW</t>
  </si>
  <si>
    <t>0549</t>
  </si>
  <si>
    <t>Bedford</t>
  </si>
  <si>
    <t>0576</t>
  </si>
  <si>
    <t>Belle Plaine</t>
  </si>
  <si>
    <t>0585</t>
  </si>
  <si>
    <t>Bellevue</t>
  </si>
  <si>
    <t>0594</t>
  </si>
  <si>
    <t>Belmond-Klemme</t>
  </si>
  <si>
    <t>0603</t>
  </si>
  <si>
    <t>Bennett</t>
  </si>
  <si>
    <t>0609</t>
  </si>
  <si>
    <t>Benton</t>
  </si>
  <si>
    <t>0621</t>
  </si>
  <si>
    <t>Bettendorf</t>
  </si>
  <si>
    <t>0657</t>
  </si>
  <si>
    <t>Eddyville-Blakesburg-Fremont</t>
  </si>
  <si>
    <t>0720</t>
  </si>
  <si>
    <t>Bondurant-Farrar</t>
  </si>
  <si>
    <t>0729</t>
  </si>
  <si>
    <t>Boone</t>
  </si>
  <si>
    <t>0747</t>
  </si>
  <si>
    <t>Boyden-Hull</t>
  </si>
  <si>
    <t>0819</t>
  </si>
  <si>
    <t>West Hancock</t>
  </si>
  <si>
    <t>0846</t>
  </si>
  <si>
    <t>Brooklyn-Guernsey-Malcom</t>
  </si>
  <si>
    <t>0873</t>
  </si>
  <si>
    <t>North Iowa</t>
  </si>
  <si>
    <t>0882</t>
  </si>
  <si>
    <t>Burlington</t>
  </si>
  <si>
    <t>0914</t>
  </si>
  <si>
    <t>CAM</t>
  </si>
  <si>
    <t>0916</t>
  </si>
  <si>
    <t>CAL</t>
  </si>
  <si>
    <t>0918</t>
  </si>
  <si>
    <t>Calamus-Wheatland</t>
  </si>
  <si>
    <t>0936</t>
  </si>
  <si>
    <t>Camanche</t>
  </si>
  <si>
    <t>0977</t>
  </si>
  <si>
    <t>Cardinal</t>
  </si>
  <si>
    <t>0981</t>
  </si>
  <si>
    <t>Carlisle</t>
  </si>
  <si>
    <t>0999</t>
  </si>
  <si>
    <t>Carroll</t>
  </si>
  <si>
    <t>1044</t>
  </si>
  <si>
    <t>Cedar Falls</t>
  </si>
  <si>
    <t>1053</t>
  </si>
  <si>
    <t>Cedar Rapids</t>
  </si>
  <si>
    <t>1062</t>
  </si>
  <si>
    <t>Center Point-Urbana</t>
  </si>
  <si>
    <t>1071</t>
  </si>
  <si>
    <t>Centerville</t>
  </si>
  <si>
    <t>1079</t>
  </si>
  <si>
    <t>Central Lee</t>
  </si>
  <si>
    <t>1080</t>
  </si>
  <si>
    <t>Central</t>
  </si>
  <si>
    <t>1082</t>
  </si>
  <si>
    <t>Central De Witt</t>
  </si>
  <si>
    <t>1089</t>
  </si>
  <si>
    <t>Central City</t>
  </si>
  <si>
    <t>1093</t>
  </si>
  <si>
    <t>Central Decatur</t>
  </si>
  <si>
    <t>1095</t>
  </si>
  <si>
    <t>Central Lyon</t>
  </si>
  <si>
    <t>1107</t>
  </si>
  <si>
    <t>Chariton</t>
  </si>
  <si>
    <t>1116</t>
  </si>
  <si>
    <t>Charles City</t>
  </si>
  <si>
    <t>1134</t>
  </si>
  <si>
    <t>Charter Oak-Ute</t>
  </si>
  <si>
    <t>1152</t>
  </si>
  <si>
    <t>Cherokee</t>
  </si>
  <si>
    <t>1197</t>
  </si>
  <si>
    <t>Clarinda</t>
  </si>
  <si>
    <t>1206</t>
  </si>
  <si>
    <t>Clarion-Goldfield-Dows</t>
  </si>
  <si>
    <t>1211</t>
  </si>
  <si>
    <t>Clarke</t>
  </si>
  <si>
    <t>1215</t>
  </si>
  <si>
    <t>Clarksville</t>
  </si>
  <si>
    <t>1218</t>
  </si>
  <si>
    <t>Clay Central-Everly</t>
  </si>
  <si>
    <t>1221</t>
  </si>
  <si>
    <t>Clear Creek-Amana</t>
  </si>
  <si>
    <t>1233</t>
  </si>
  <si>
    <t>Clear Lake</t>
  </si>
  <si>
    <t>1278</t>
  </si>
  <si>
    <t>Clinton</t>
  </si>
  <si>
    <t>1332</t>
  </si>
  <si>
    <t>Colfax-Mingo</t>
  </si>
  <si>
    <t>1337</t>
  </si>
  <si>
    <t>College Community</t>
  </si>
  <si>
    <t>1350</t>
  </si>
  <si>
    <t>Collins-Maxwell</t>
  </si>
  <si>
    <t>1359</t>
  </si>
  <si>
    <t>Colo-Nesco</t>
  </si>
  <si>
    <t>1368</t>
  </si>
  <si>
    <t>Columbus</t>
  </si>
  <si>
    <t>1413</t>
  </si>
  <si>
    <t>Coon Rapids-Bayard</t>
  </si>
  <si>
    <t>1431</t>
  </si>
  <si>
    <t>Corning</t>
  </si>
  <si>
    <t>1476</t>
  </si>
  <si>
    <t>Council Bluffs</t>
  </si>
  <si>
    <t>1503</t>
  </si>
  <si>
    <t>Creston</t>
  </si>
  <si>
    <t>1576</t>
  </si>
  <si>
    <t>Dallas Center-Grimes</t>
  </si>
  <si>
    <t>1602</t>
  </si>
  <si>
    <t>Danville</t>
  </si>
  <si>
    <t>1611</t>
  </si>
  <si>
    <t>Davenport</t>
  </si>
  <si>
    <t>1619</t>
  </si>
  <si>
    <t>Davis County</t>
  </si>
  <si>
    <t>1638</t>
  </si>
  <si>
    <t>Decorah</t>
  </si>
  <si>
    <t>1675</t>
  </si>
  <si>
    <t>Delwood</t>
  </si>
  <si>
    <t>1701</t>
  </si>
  <si>
    <t>Denison</t>
  </si>
  <si>
    <t>1719</t>
  </si>
  <si>
    <t>Denver</t>
  </si>
  <si>
    <t>1737</t>
  </si>
  <si>
    <t>Des Moines</t>
  </si>
  <si>
    <t>1782</t>
  </si>
  <si>
    <t>Diagonal</t>
  </si>
  <si>
    <t>1791</t>
  </si>
  <si>
    <t>Dike-New Hartford</t>
  </si>
  <si>
    <t>1863</t>
  </si>
  <si>
    <t>Dubuque</t>
  </si>
  <si>
    <t>1908</t>
  </si>
  <si>
    <t>Dunkerton</t>
  </si>
  <si>
    <t>1917</t>
  </si>
  <si>
    <t>Boyer Valley</t>
  </si>
  <si>
    <t>1926</t>
  </si>
  <si>
    <t>Durant</t>
  </si>
  <si>
    <t>1944</t>
  </si>
  <si>
    <t>Eagle Grove</t>
  </si>
  <si>
    <t>1953</t>
  </si>
  <si>
    <t>Earlham</t>
  </si>
  <si>
    <t>1963</t>
  </si>
  <si>
    <t>East Buchanan</t>
  </si>
  <si>
    <t>1965</t>
  </si>
  <si>
    <t>Easton Valley</t>
  </si>
  <si>
    <t>1968</t>
  </si>
  <si>
    <t>East Marshall</t>
  </si>
  <si>
    <t>1970</t>
  </si>
  <si>
    <t>East Union</t>
  </si>
  <si>
    <t>1972</t>
  </si>
  <si>
    <t>Eastern Allamakee</t>
  </si>
  <si>
    <t>1975</t>
  </si>
  <si>
    <t>River Valley</t>
  </si>
  <si>
    <t>1989</t>
  </si>
  <si>
    <t>Edgewood-Colesburg</t>
  </si>
  <si>
    <t>2007</t>
  </si>
  <si>
    <t>Eldora-New Providence</t>
  </si>
  <si>
    <t>2088</t>
  </si>
  <si>
    <t>Emmetsburg</t>
  </si>
  <si>
    <t>2097</t>
  </si>
  <si>
    <t>English Valleys</t>
  </si>
  <si>
    <t>2113</t>
  </si>
  <si>
    <t>Essex</t>
  </si>
  <si>
    <t>2124</t>
  </si>
  <si>
    <t>Estherville-Lincoln Central</t>
  </si>
  <si>
    <t>2151</t>
  </si>
  <si>
    <t>Exira-Elk Horn-Kimballton</t>
  </si>
  <si>
    <t>2169</t>
  </si>
  <si>
    <t>Fairfield</t>
  </si>
  <si>
    <t>2295</t>
  </si>
  <si>
    <t>Forest City</t>
  </si>
  <si>
    <t>2313</t>
  </si>
  <si>
    <t>Fort Dodge</t>
  </si>
  <si>
    <t>2322</t>
  </si>
  <si>
    <t>Fort Madison</t>
  </si>
  <si>
    <t>2369</t>
  </si>
  <si>
    <t>Fremont-Mills</t>
  </si>
  <si>
    <t>2376</t>
  </si>
  <si>
    <t>Galva-Holstein</t>
  </si>
  <si>
    <t>2403</t>
  </si>
  <si>
    <t>Garner-Hayfield-Ventura</t>
  </si>
  <si>
    <t>2457</t>
  </si>
  <si>
    <t>George-Little Rock</t>
  </si>
  <si>
    <t>2466</t>
  </si>
  <si>
    <t>Gilbert</t>
  </si>
  <si>
    <t>2493</t>
  </si>
  <si>
    <t>Gilmore City-Bradgate</t>
  </si>
  <si>
    <t>2502</t>
  </si>
  <si>
    <t>Gladbrook-Reinbeck</t>
  </si>
  <si>
    <t>2511</t>
  </si>
  <si>
    <t>Glenwood</t>
  </si>
  <si>
    <t>2520</t>
  </si>
  <si>
    <t>Glidden-Ralston</t>
  </si>
  <si>
    <t>2556</t>
  </si>
  <si>
    <t>Graettinger-Terril</t>
  </si>
  <si>
    <t>2673</t>
  </si>
  <si>
    <t>Nodaway Valley</t>
  </si>
  <si>
    <t>2682</t>
  </si>
  <si>
    <t>GMG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</si>
  <si>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</si>
  <si>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</si>
  <si>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</si>
  <si>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</si>
  <si>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</si>
  <si>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</si>
  <si>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</si>
  <si>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</si>
  <si>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2763</t>
  </si>
  <si>
    <t>Clayton Ridge</t>
  </si>
  <si>
    <t>2766</t>
  </si>
  <si>
    <t>HLV</t>
  </si>
  <si>
    <t>2772</t>
  </si>
  <si>
    <t>Hamburg</t>
  </si>
  <si>
    <t>2781</t>
  </si>
  <si>
    <t>Hampton-Dumont</t>
  </si>
  <si>
    <t>2826</t>
  </si>
  <si>
    <t>Harlan</t>
  </si>
  <si>
    <t>2846</t>
  </si>
  <si>
    <t>Harris-Lake Park</t>
  </si>
  <si>
    <t>2862</t>
  </si>
  <si>
    <t>Hartley-Melvin-Sanborn</t>
  </si>
  <si>
    <t>2977</t>
  </si>
  <si>
    <t>Highland</t>
  </si>
  <si>
    <t>2988</t>
  </si>
  <si>
    <t>Hinton</t>
  </si>
  <si>
    <t>3029</t>
  </si>
  <si>
    <t>Howard-Winneshiek</t>
  </si>
  <si>
    <t>3033</t>
  </si>
  <si>
    <t>Hubbard-Radcliffe</t>
  </si>
  <si>
    <t>3042</t>
  </si>
  <si>
    <t>Hudson</t>
  </si>
  <si>
    <t>3060</t>
  </si>
  <si>
    <t>Humboldt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</si>
  <si>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</si>
  <si>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</si>
  <si>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</si>
  <si>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</si>
  <si>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</si>
  <si>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</si>
  <si>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</si>
  <si>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</si>
  <si>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</si>
  <si>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</si>
  <si>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</si>
  <si>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</si>
  <si>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3168</t>
  </si>
  <si>
    <t>IKM-Manning</t>
  </si>
  <si>
    <t>3186</t>
  </si>
  <si>
    <t>Janesville</t>
  </si>
  <si>
    <t>3195</t>
  </si>
  <si>
    <t>Greene County</t>
  </si>
  <si>
    <t>3204</t>
  </si>
  <si>
    <t>Jesup</t>
  </si>
  <si>
    <t>3231</t>
  </si>
  <si>
    <t>Johnston</t>
  </si>
  <si>
    <t>3312</t>
  </si>
  <si>
    <t>Keokuk</t>
  </si>
  <si>
    <t>3330</t>
  </si>
  <si>
    <t>Keota</t>
  </si>
  <si>
    <t>3348</t>
  </si>
  <si>
    <t>Kingsley-Pierson</t>
  </si>
  <si>
    <t>3375</t>
  </si>
  <si>
    <t>Knoxville</t>
  </si>
  <si>
    <t>3420</t>
  </si>
  <si>
    <t>Lake Mills</t>
  </si>
  <si>
    <t>3465</t>
  </si>
  <si>
    <t>Lamoni</t>
  </si>
  <si>
    <t>3537</t>
  </si>
  <si>
    <t>Laurens-Marathon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</si>
  <si>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</si>
  <si>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</si>
  <si>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</si>
  <si>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</si>
  <si>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</si>
  <si>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</si>
  <si>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</si>
  <si>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</si>
  <si>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3691</t>
  </si>
  <si>
    <t>North Cedar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</si>
  <si>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</si>
  <si>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</si>
  <si>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</si>
  <si>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</si>
  <si>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</si>
  <si>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</si>
  <si>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</si>
  <si>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</si>
  <si>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</si>
  <si>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</si>
  <si>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3897</t>
  </si>
  <si>
    <t>Lu Verne</t>
  </si>
  <si>
    <t>3906</t>
  </si>
  <si>
    <t>Lynnville-Sully</t>
  </si>
  <si>
    <t>3942</t>
  </si>
  <si>
    <t>Madrid</t>
  </si>
  <si>
    <t>3978</t>
  </si>
  <si>
    <t>East Mills</t>
  </si>
  <si>
    <t>4023</t>
  </si>
  <si>
    <t>Manson-Northwest Webster</t>
  </si>
  <si>
    <t>4033</t>
  </si>
  <si>
    <t>Maple Valley-Anthon Oto</t>
  </si>
  <si>
    <t>4041</t>
  </si>
  <si>
    <t>Maquoketa</t>
  </si>
  <si>
    <t>4043</t>
  </si>
  <si>
    <t>Maquoketa Valley</t>
  </si>
  <si>
    <t>4068</t>
  </si>
  <si>
    <t>Marcus-Meriden Cleghorn</t>
  </si>
  <si>
    <t>4086</t>
  </si>
  <si>
    <t>Marion</t>
  </si>
  <si>
    <t>4104</t>
  </si>
  <si>
    <t>Marshalltown</t>
  </si>
  <si>
    <t>4122</t>
  </si>
  <si>
    <t>Martensdale-St Marys</t>
  </si>
  <si>
    <t>4131</t>
  </si>
  <si>
    <t>Mason City</t>
  </si>
  <si>
    <t>4149</t>
  </si>
  <si>
    <t>Moc-Floyd Valley</t>
  </si>
  <si>
    <t>4203</t>
  </si>
  <si>
    <t>Mediapolis</t>
  </si>
  <si>
    <t>4212</t>
  </si>
  <si>
    <t>Melcher-Dallas</t>
  </si>
  <si>
    <t>4269</t>
  </si>
  <si>
    <t>Midland</t>
  </si>
  <si>
    <t>4271</t>
  </si>
  <si>
    <t>Mid-Prairie</t>
  </si>
  <si>
    <t>4356</t>
  </si>
  <si>
    <t>Missouri Valley</t>
  </si>
  <si>
    <t>4419</t>
  </si>
  <si>
    <t>MFL Mar Mac</t>
  </si>
  <si>
    <t>4437</t>
  </si>
  <si>
    <t>Montezuma</t>
  </si>
  <si>
    <t>4446</t>
  </si>
  <si>
    <t>Monticello</t>
  </si>
  <si>
    <t>4491</t>
  </si>
  <si>
    <t>Moravia</t>
  </si>
  <si>
    <t>4505</t>
  </si>
  <si>
    <t>Mormon Trail</t>
  </si>
  <si>
    <t>4509</t>
  </si>
  <si>
    <t>Morning Sun</t>
  </si>
  <si>
    <t>4518</t>
  </si>
  <si>
    <t>Moulton-Udell</t>
  </si>
  <si>
    <t>4527</t>
  </si>
  <si>
    <t>Mount Ayr</t>
  </si>
  <si>
    <t>4536</t>
  </si>
  <si>
    <t>Mount Pleasant</t>
  </si>
  <si>
    <t>4554</t>
  </si>
  <si>
    <t>Mount Vernon</t>
  </si>
  <si>
    <t>4572</t>
  </si>
  <si>
    <t>Murray</t>
  </si>
  <si>
    <t>4581</t>
  </si>
  <si>
    <t>Muscatine</t>
  </si>
  <si>
    <t>4599</t>
  </si>
  <si>
    <t>Nashua-Plainfield</t>
  </si>
  <si>
    <t>4617</t>
  </si>
  <si>
    <t>Nevada</t>
  </si>
  <si>
    <t>4644</t>
  </si>
  <si>
    <t>Newell-Fonda</t>
  </si>
  <si>
    <t>4662</t>
  </si>
  <si>
    <t>New Hampton</t>
  </si>
  <si>
    <t>4689</t>
  </si>
  <si>
    <t>New London</t>
  </si>
  <si>
    <t>4725</t>
  </si>
  <si>
    <t>Newton</t>
  </si>
  <si>
    <t>4772</t>
  </si>
  <si>
    <t>Central Springs</t>
  </si>
  <si>
    <t>4773</t>
  </si>
  <si>
    <t>Northeast</t>
  </si>
  <si>
    <t>4774</t>
  </si>
  <si>
    <t>North Fayette Valley</t>
  </si>
  <si>
    <t>4776</t>
  </si>
  <si>
    <t>North Mahaska</t>
  </si>
  <si>
    <t>4777</t>
  </si>
  <si>
    <t>North Linn</t>
  </si>
  <si>
    <t>4778</t>
  </si>
  <si>
    <t>North Kossuth</t>
  </si>
  <si>
    <t>4779</t>
  </si>
  <si>
    <t>North Polk</t>
  </si>
  <si>
    <t>4784</t>
  </si>
  <si>
    <t>North Scott</t>
  </si>
  <si>
    <t>4785</t>
  </si>
  <si>
    <t>North Tama</t>
  </si>
  <si>
    <t>4788</t>
  </si>
  <si>
    <t>Northwood-Kensett</t>
  </si>
  <si>
    <t>4797</t>
  </si>
  <si>
    <t>Norwalk</t>
  </si>
  <si>
    <t>4860</t>
  </si>
  <si>
    <t>Odebolt Arthur Battle Creek Ida Grove</t>
  </si>
  <si>
    <t>4869</t>
  </si>
  <si>
    <t>Oelwein</t>
  </si>
  <si>
    <t>4878</t>
  </si>
  <si>
    <t>Ogden</t>
  </si>
  <si>
    <t>4890</t>
  </si>
  <si>
    <t>Okoboji</t>
  </si>
  <si>
    <t>4905</t>
  </si>
  <si>
    <t>Olin</t>
  </si>
  <si>
    <t>4978</t>
  </si>
  <si>
    <t>Orient-Macksburg</t>
  </si>
  <si>
    <t>4995</t>
  </si>
  <si>
    <t>Osage</t>
  </si>
  <si>
    <t>5013</t>
  </si>
  <si>
    <t>Oskaloosa</t>
  </si>
  <si>
    <t>5049</t>
  </si>
  <si>
    <t>Ottumwa</t>
  </si>
  <si>
    <t>5121</t>
  </si>
  <si>
    <t>Panorama</t>
  </si>
  <si>
    <t>5139</t>
  </si>
  <si>
    <t>Paton-Churdan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</si>
  <si>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</si>
  <si>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</si>
  <si>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</si>
  <si>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</si>
  <si>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</si>
  <si>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</si>
  <si>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</si>
  <si>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</si>
  <si>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</si>
  <si>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</si>
  <si>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</si>
  <si>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</si>
  <si>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</si>
  <si>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>Pocahontas Area</t>
  </si>
  <si>
    <t>5310</t>
  </si>
  <si>
    <t>Postville</t>
  </si>
  <si>
    <t>5325</t>
  </si>
  <si>
    <t>Prairie Valley</t>
  </si>
  <si>
    <t>5463</t>
  </si>
  <si>
    <t>Red Oak</t>
  </si>
  <si>
    <t>5486</t>
  </si>
  <si>
    <t>Remsen-Union</t>
  </si>
  <si>
    <t>5508</t>
  </si>
  <si>
    <t>Riceville</t>
  </si>
  <si>
    <t>5510</t>
  </si>
  <si>
    <t>Riverside</t>
  </si>
  <si>
    <t>5607</t>
  </si>
  <si>
    <t>Rock Valley</t>
  </si>
  <si>
    <t>5643</t>
  </si>
  <si>
    <t>Roland-Story</t>
  </si>
  <si>
    <t>5697</t>
  </si>
  <si>
    <t>Rudd-Rockford-Marble Rock</t>
  </si>
  <si>
    <t>5724</t>
  </si>
  <si>
    <t>Ruthven-Ayrshire</t>
  </si>
  <si>
    <t>5751</t>
  </si>
  <si>
    <t>St Ansgar</t>
  </si>
  <si>
    <t>5805</t>
  </si>
  <si>
    <t>Saydel</t>
  </si>
  <si>
    <t>5823</t>
  </si>
  <si>
    <t>Schaller-Crestland</t>
  </si>
  <si>
    <t>5832</t>
  </si>
  <si>
    <t>Schleswig</t>
  </si>
  <si>
    <t>5877</t>
  </si>
  <si>
    <t>Sergeant Bluff-Luton</t>
  </si>
  <si>
    <t>5895</t>
  </si>
  <si>
    <t>Seymour</t>
  </si>
  <si>
    <t>5922</t>
  </si>
  <si>
    <t>West Fork</t>
  </si>
  <si>
    <t>5949</t>
  </si>
  <si>
    <t>Sheldon</t>
  </si>
  <si>
    <t>5976</t>
  </si>
  <si>
    <t>Shenandoah</t>
  </si>
  <si>
    <t>5994</t>
  </si>
  <si>
    <t>Sibley-Ocheyedan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</si>
  <si>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</si>
  <si>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</si>
  <si>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</si>
  <si>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</si>
  <si>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</si>
  <si>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</si>
  <si>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</si>
  <si>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</si>
  <si>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</si>
  <si>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</si>
  <si>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6091</t>
  </si>
  <si>
    <t>South Central Calhoun</t>
  </si>
  <si>
    <t>6093</t>
  </si>
  <si>
    <t>Solon</t>
  </si>
  <si>
    <t>6094</t>
  </si>
  <si>
    <t>Southeast Warren</t>
  </si>
  <si>
    <t>6095</t>
  </si>
  <si>
    <t>South Hamilton</t>
  </si>
  <si>
    <t>6096</t>
  </si>
  <si>
    <t>Southeast Webster-Grand</t>
  </si>
  <si>
    <t>6097</t>
  </si>
  <si>
    <t>South Page</t>
  </si>
  <si>
    <t>6098</t>
  </si>
  <si>
    <t>South Tama</t>
  </si>
  <si>
    <t>6099</t>
  </si>
  <si>
    <t>South O'Brien</t>
  </si>
  <si>
    <t>6100</t>
  </si>
  <si>
    <t>South Winneshiek</t>
  </si>
  <si>
    <t>6101</t>
  </si>
  <si>
    <t>Southeast Polk</t>
  </si>
  <si>
    <t>6102</t>
  </si>
  <si>
    <t>Spencer</t>
  </si>
  <si>
    <t>6120</t>
  </si>
  <si>
    <t>Spirit Lake</t>
  </si>
  <si>
    <t>6138</t>
  </si>
  <si>
    <t>Springville</t>
  </si>
  <si>
    <t>6165</t>
  </si>
  <si>
    <t>Stanton</t>
  </si>
  <si>
    <t>6175</t>
  </si>
  <si>
    <t>Starmont</t>
  </si>
  <si>
    <t>6219</t>
  </si>
  <si>
    <t>Storm Lake</t>
  </si>
  <si>
    <t>6246</t>
  </si>
  <si>
    <t>Stratford</t>
  </si>
  <si>
    <t>6264</t>
  </si>
  <si>
    <t>West Central Valley</t>
  </si>
  <si>
    <t>6273</t>
  </si>
  <si>
    <t>Sumner-Fredericksburg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</si>
  <si>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</si>
  <si>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</si>
  <si>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</si>
  <si>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</si>
  <si>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</si>
  <si>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</si>
  <si>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</si>
  <si>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</si>
  <si>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</si>
  <si>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</si>
  <si>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</si>
  <si>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</si>
  <si>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</si>
  <si>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</si>
  <si>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</si>
  <si>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</si>
  <si>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</si>
  <si>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</si>
  <si>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</si>
  <si>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Union</t>
  </si>
  <si>
    <t>6561</t>
  </si>
  <si>
    <t>United</t>
  </si>
  <si>
    <t>6579</t>
  </si>
  <si>
    <t>Urbandale</t>
  </si>
  <si>
    <t>6592</t>
  </si>
  <si>
    <t>Van Buren County</t>
  </si>
  <si>
    <t>6615</t>
  </si>
  <si>
    <t>Van Meter</t>
  </si>
  <si>
    <t>6651</t>
  </si>
  <si>
    <t>Villisca</t>
  </si>
  <si>
    <t>6660</t>
  </si>
  <si>
    <t>Vinton-Shellsburg</t>
  </si>
  <si>
    <t>6700</t>
  </si>
  <si>
    <t>Waco</t>
  </si>
  <si>
    <t>6741</t>
  </si>
  <si>
    <t>East Sac County</t>
  </si>
  <si>
    <t>6759</t>
  </si>
  <si>
    <t>Wapello</t>
  </si>
  <si>
    <t>6762</t>
  </si>
  <si>
    <t>Wapsie Valley</t>
  </si>
  <si>
    <t>6768</t>
  </si>
  <si>
    <t>Washington</t>
  </si>
  <si>
    <t>6795</t>
  </si>
  <si>
    <t>Waterloo</t>
  </si>
  <si>
    <t>6822</t>
  </si>
  <si>
    <t>Waukee</t>
  </si>
  <si>
    <t>6840</t>
  </si>
  <si>
    <t>Waverly-Shell Rock</t>
  </si>
  <si>
    <t>6854</t>
  </si>
  <si>
    <t>Wayne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</si>
  <si>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</si>
  <si>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</si>
  <si>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</si>
  <si>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</si>
  <si>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</si>
  <si>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</si>
  <si>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</si>
  <si>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</t>
  </si>
  <si>
    <t>6943</t>
  </si>
  <si>
    <t>West Central</t>
  </si>
  <si>
    <t>6950</t>
  </si>
  <si>
    <t>West Delaware Co</t>
  </si>
  <si>
    <t>6957</t>
  </si>
  <si>
    <t>West Des Moines</t>
  </si>
  <si>
    <t>6961</t>
  </si>
  <si>
    <t>Western Dubuque Co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</si>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</sst>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.5"/>
      <color rgb="FF000000"/>
      <name val="Arial"/>
      <family val="2"/>
    </font>
    <font>
      <sz val="9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 style="thin">
        <color rgb="FFB0B7BB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46">
    <xf numFmtId="0" fontId="0" fillId="0" borderId="0" xfId="0"/>
    <xf numFmtId="0" fontId="2" fillId="0" borderId="0" xfId="0" applyFont="1"/>
    <xf numFmtId="3" fontId="2" fillId="0" borderId="0" xfId="1" applyNumberFormat="1" applyFont="1" applyFill="1"/>
    <xf numFmtId="3" fontId="3" fillId="2" borderId="0" xfId="1" applyNumberFormat="1" applyFont="1" applyFill="1" applyAlignment="1">
      <alignment horizontal="center"/>
    </xf>
    <xf numFmtId="3" fontId="2" fillId="3" borderId="0" xfId="1" applyNumberFormat="1" applyFont="1" applyFill="1"/>
    <xf numFmtId="3" fontId="3" fillId="3" borderId="0" xfId="1" applyNumberFormat="1" applyFont="1" applyFill="1"/>
    <xf numFmtId="3" fontId="2" fillId="4" borderId="0" xfId="1" applyNumberFormat="1" applyFont="1" applyFill="1"/>
    <xf numFmtId="3" fontId="2" fillId="5" borderId="1" xfId="1" applyNumberFormat="1" applyFont="1" applyFill="1" applyBorder="1"/>
    <xf numFmtId="3" fontId="2" fillId="5" borderId="0" xfId="1" applyNumberFormat="1" applyFont="1" applyFill="1"/>
    <xf numFmtId="3" fontId="3" fillId="5" borderId="0" xfId="1" applyNumberFormat="1" applyFont="1" applyFill="1"/>
    <xf numFmtId="43" fontId="3" fillId="5" borderId="0" xfId="1" applyFont="1" applyFill="1" applyAlignment="1">
      <alignment horizontal="left"/>
    </xf>
    <xf numFmtId="3" fontId="2" fillId="5" borderId="0" xfId="1" applyNumberFormat="1" applyFont="1" applyFill="1" applyBorder="1"/>
    <xf numFmtId="3" fontId="2" fillId="5" borderId="2" xfId="1" applyNumberFormat="1" applyFont="1" applyFill="1" applyBorder="1"/>
    <xf numFmtId="164" fontId="2" fillId="0" borderId="1" xfId="1" applyNumberFormat="1" applyFont="1" applyFill="1" applyBorder="1" applyAlignment="1">
      <alignment horizontal="center"/>
    </xf>
    <xf numFmtId="164" fontId="2" fillId="0" borderId="0" xfId="1" applyNumberFormat="1" applyFont="1" applyFill="1"/>
    <xf numFmtId="0" fontId="3" fillId="6" borderId="0" xfId="2" applyFont="1" applyFill="1" applyAlignment="1">
      <alignment horizontal="center" wrapText="1"/>
    </xf>
    <xf numFmtId="3" fontId="3" fillId="6" borderId="0" xfId="3" applyNumberFormat="1" applyFont="1" applyFill="1" applyAlignment="1">
      <alignment horizontal="center" wrapText="1"/>
    </xf>
    <xf numFmtId="165" fontId="3" fillId="6" borderId="0" xfId="2" applyNumberFormat="1" applyFont="1" applyFill="1" applyAlignment="1">
      <alignment horizontal="center" wrapText="1"/>
    </xf>
    <xf numFmtId="3" fontId="3" fillId="6" borderId="1" xfId="3" applyNumberFormat="1" applyFont="1" applyFill="1" applyBorder="1" applyAlignment="1">
      <alignment horizontal="center" wrapText="1"/>
    </xf>
    <xf numFmtId="43" fontId="3" fillId="6" borderId="0" xfId="3" applyFont="1" applyFill="1" applyAlignment="1">
      <alignment horizontal="right" wrapText="1"/>
    </xf>
    <xf numFmtId="3" fontId="3" fillId="6" borderId="0" xfId="3" applyNumberFormat="1" applyFont="1" applyFill="1" applyBorder="1" applyAlignment="1">
      <alignment horizontal="center" wrapText="1"/>
    </xf>
    <xf numFmtId="3" fontId="3" fillId="6" borderId="2" xfId="3" applyNumberFormat="1" applyFont="1" applyFill="1" applyBorder="1" applyAlignment="1">
      <alignment horizontal="center" wrapText="1"/>
    </xf>
    <xf numFmtId="164" fontId="3" fillId="6" borderId="1" xfId="3" applyNumberFormat="1" applyFont="1" applyFill="1" applyBorder="1" applyAlignment="1">
      <alignment horizontal="center" wrapText="1"/>
    </xf>
    <xf numFmtId="164" fontId="3" fillId="6" borderId="0" xfId="3" applyNumberFormat="1" applyFont="1" applyFill="1" applyAlignment="1">
      <alignment horizontal="center" wrapText="1"/>
    </xf>
    <xf numFmtId="0" fontId="0" fillId="6" borderId="0" xfId="0" applyFill="1"/>
    <xf numFmtId="0" fontId="3" fillId="7" borderId="0" xfId="0" applyFont="1" applyFill="1" applyAlignment="1">
      <alignment horizontal="center" wrapText="1"/>
    </xf>
    <xf numFmtId="3" fontId="3" fillId="7" borderId="0" xfId="1" applyNumberFormat="1" applyFont="1" applyFill="1" applyAlignment="1">
      <alignment horizontal="center" wrapText="1"/>
    </xf>
    <xf numFmtId="3" fontId="3" fillId="7" borderId="0" xfId="4" applyNumberFormat="1" applyFont="1" applyFill="1" applyAlignment="1">
      <alignment horizontal="center" wrapText="1"/>
    </xf>
    <xf numFmtId="165" fontId="3" fillId="7" borderId="0" xfId="5" applyNumberFormat="1" applyFont="1" applyFill="1" applyAlignment="1">
      <alignment horizontal="center" wrapText="1"/>
    </xf>
    <xf numFmtId="165" fontId="3" fillId="7" borderId="0" xfId="0" applyNumberFormat="1" applyFont="1" applyFill="1" applyAlignment="1">
      <alignment horizontal="center" wrapText="1"/>
    </xf>
    <xf numFmtId="3" fontId="3" fillId="7" borderId="1" xfId="1" applyNumberFormat="1" applyFont="1" applyFill="1" applyBorder="1" applyAlignment="1">
      <alignment horizontal="center" wrapText="1"/>
    </xf>
    <xf numFmtId="43" fontId="3" fillId="7" borderId="0" xfId="1" applyFont="1" applyFill="1" applyAlignment="1">
      <alignment horizontal="right" wrapText="1"/>
    </xf>
    <xf numFmtId="3" fontId="3" fillId="7" borderId="0" xfId="1" applyNumberFormat="1" applyFont="1" applyFill="1" applyBorder="1" applyAlignment="1">
      <alignment horizontal="center" wrapText="1"/>
    </xf>
    <xf numFmtId="3" fontId="3" fillId="7" borderId="2" xfId="1" applyNumberFormat="1" applyFont="1" applyFill="1" applyBorder="1" applyAlignment="1">
      <alignment horizontal="center" wrapText="1"/>
    </xf>
    <xf numFmtId="164" fontId="2" fillId="7" borderId="1" xfId="1" applyNumberFormat="1" applyFont="1" applyFill="1" applyBorder="1" applyAlignment="1">
      <alignment horizontal="center" wrapText="1"/>
    </xf>
    <xf numFmtId="164" fontId="3" fillId="7" borderId="0" xfId="1" applyNumberFormat="1" applyFont="1" applyFill="1" applyAlignment="1">
      <alignment horizontal="center" wrapText="1"/>
    </xf>
    <xf numFmtId="0" fontId="6" fillId="8" borderId="3" xfId="6" applyNumberFormat="1" applyFont="1" applyFill="1" applyBorder="1" applyAlignment="1">
      <alignment horizontal="left"/>
    </xf>
    <xf numFmtId="165" fontId="0" fillId="0" borderId="0" xfId="1" applyNumberFormat="1" applyFont="1"/>
    <xf numFmtId="3" fontId="0" fillId="0" borderId="0" xfId="1" applyNumberFormat="1" applyFont="1"/>
    <xf numFmtId="3" fontId="0" fillId="0" borderId="1" xfId="1" applyNumberFormat="1" applyFont="1" applyBorder="1"/>
    <xf numFmtId="3" fontId="1" fillId="0" borderId="0" xfId="1" applyNumberFormat="1" applyFont="1" applyBorder="1"/>
    <xf numFmtId="3" fontId="0" fillId="0" borderId="2" xfId="1" applyNumberFormat="1" applyFont="1" applyBorder="1"/>
    <xf numFmtId="0" fontId="6" fillId="8" borderId="3" xfId="6" quotePrefix="1" applyNumberFormat="1" applyFont="1" applyFill="1" applyBorder="1" applyAlignment="1">
      <alignment horizontal="left"/>
    </xf>
    <xf numFmtId="0" fontId="6" fillId="8" borderId="3" xfId="6" applyNumberFormat="1" applyFont="1" applyFill="1" applyBorder="1" applyAlignment="1">
      <alignment horizontal="left" wrapText="1"/>
    </xf>
    <xf numFmtId="0" fontId="6" fillId="8" borderId="4" xfId="6" applyNumberFormat="1" applyFont="1" applyFill="1" applyBorder="1" applyAlignment="1">
      <alignment horizontal="left"/>
    </xf>
    <xf numFmtId="3" fontId="0" fillId="0" borderId="0" xfId="0" applyNumberFormat="1"/>
  </cellXfs>
  <cellStyles count="7">
    <cellStyle name="Comma" xfId="1" builtinId="3"/>
    <cellStyle name="Comma 12" xfId="3" xr:uid="{4E3F3848-3FE6-444B-8D63-C91F9C1E20B7}"/>
    <cellStyle name="Comma 5" xfId="4" xr:uid="{2C7E8095-E79B-4FEF-9954-943ED81BAC4C}"/>
    <cellStyle name="Normal" xfId="0" builtinId="0"/>
    <cellStyle name="Normal 10" xfId="5" xr:uid="{2FA8D52B-ADD4-4473-8301-84689E8A8476}"/>
    <cellStyle name="Normal 59" xfId="2" xr:uid="{6C446BF7-D770-4891-9729-AFA8BFDD3ABC}"/>
    <cellStyle name="Normal 8" xfId="6" xr:uid="{86F822F8-054C-4FDB-A7DC-801A4CB74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rris\Downloads\21-22%20allocation%20summary_final%2002.07_SH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Sec1003"/>
      <sheetName val="ESSER I"/>
      <sheetName val="ESSER II"/>
      <sheetName val="ESSER III"/>
      <sheetName val="GEER"/>
      <sheetName val="TAG"/>
      <sheetName val="DOM A&amp;L"/>
      <sheetName val="DOM UAB"/>
      <sheetName val="Title IA Del"/>
      <sheetName val="ELI"/>
      <sheetName val="Title IC Mig"/>
      <sheetName val="Title ID2"/>
      <sheetName val="Title IIA"/>
      <sheetName val="Title III EL"/>
      <sheetName val="Titlle III Imm"/>
      <sheetName val="Title IVA"/>
      <sheetName val="Title IVB"/>
      <sheetName val="Title VB2"/>
      <sheetName val="SRSA"/>
      <sheetName val="McKinney Vento"/>
      <sheetName val="IDEA Pt B"/>
    </sheetNames>
    <sheetDataSet>
      <sheetData sheetId="0" refreshError="1"/>
      <sheetData sheetId="1">
        <row r="2">
          <cell r="I2" t="str">
            <v>0081</v>
          </cell>
          <cell r="J2" t="str">
            <v>00810000</v>
          </cell>
          <cell r="K2" t="str">
            <v>Albia</v>
          </cell>
          <cell r="L2">
            <v>9495</v>
          </cell>
        </row>
        <row r="3">
          <cell r="I3" t="str">
            <v>0108</v>
          </cell>
          <cell r="J3" t="str">
            <v>01080000</v>
          </cell>
          <cell r="K3" t="str">
            <v>Alden</v>
          </cell>
          <cell r="L3">
            <v>8995</v>
          </cell>
        </row>
        <row r="4">
          <cell r="I4" t="str">
            <v>0135</v>
          </cell>
          <cell r="J4" t="str">
            <v>01350000</v>
          </cell>
          <cell r="K4" t="str">
            <v>Allamakee</v>
          </cell>
          <cell r="L4">
            <v>9995</v>
          </cell>
        </row>
        <row r="5">
          <cell r="I5" t="str">
            <v>0225</v>
          </cell>
          <cell r="J5" t="str">
            <v>02250000</v>
          </cell>
          <cell r="K5" t="str">
            <v>Ames</v>
          </cell>
          <cell r="L5">
            <v>29485</v>
          </cell>
        </row>
        <row r="6">
          <cell r="I6" t="str">
            <v>0261</v>
          </cell>
          <cell r="J6" t="str">
            <v>02610000</v>
          </cell>
          <cell r="K6" t="str">
            <v>Ankeny</v>
          </cell>
          <cell r="L6">
            <v>19990</v>
          </cell>
        </row>
        <row r="7">
          <cell r="I7" t="str">
            <v>0279</v>
          </cell>
          <cell r="J7" t="str">
            <v>02790000</v>
          </cell>
          <cell r="K7" t="str">
            <v>Aplington-Parkersburg</v>
          </cell>
          <cell r="L7">
            <v>7995</v>
          </cell>
        </row>
        <row r="8">
          <cell r="I8" t="str">
            <v>0387</v>
          </cell>
          <cell r="J8" t="str">
            <v>03870000</v>
          </cell>
          <cell r="K8" t="str">
            <v>Atlantic</v>
          </cell>
          <cell r="L8">
            <v>9495</v>
          </cell>
        </row>
        <row r="9">
          <cell r="I9" t="str">
            <v>0414</v>
          </cell>
          <cell r="J9" t="str">
            <v>04140000</v>
          </cell>
          <cell r="K9" t="str">
            <v>Audubon</v>
          </cell>
          <cell r="L9">
            <v>8995</v>
          </cell>
        </row>
        <row r="10">
          <cell r="I10" t="str">
            <v>0513</v>
          </cell>
          <cell r="J10" t="str">
            <v>05130000</v>
          </cell>
          <cell r="K10" t="str">
            <v>Baxter</v>
          </cell>
          <cell r="L10">
            <v>49522</v>
          </cell>
        </row>
        <row r="11">
          <cell r="I11" t="str">
            <v>0594</v>
          </cell>
          <cell r="J11" t="str">
            <v>05940000</v>
          </cell>
          <cell r="K11" t="str">
            <v>Belmond-Klemme</v>
          </cell>
          <cell r="L11">
            <v>10495</v>
          </cell>
        </row>
        <row r="12">
          <cell r="I12" t="str">
            <v>0603</v>
          </cell>
          <cell r="J12" t="str">
            <v>06030000</v>
          </cell>
          <cell r="K12" t="str">
            <v>Bennett</v>
          </cell>
          <cell r="L12">
            <v>7995</v>
          </cell>
        </row>
        <row r="13">
          <cell r="I13" t="str">
            <v>0609</v>
          </cell>
          <cell r="J13" t="str">
            <v>06090000</v>
          </cell>
          <cell r="K13" t="str">
            <v>Benton</v>
          </cell>
          <cell r="L13">
            <v>19490</v>
          </cell>
        </row>
        <row r="14">
          <cell r="I14" t="str">
            <v>0621</v>
          </cell>
          <cell r="J14" t="str">
            <v>06210000</v>
          </cell>
          <cell r="K14" t="str">
            <v>Bettendorf</v>
          </cell>
          <cell r="L14">
            <v>10495</v>
          </cell>
        </row>
        <row r="15">
          <cell r="I15" t="str">
            <v>0657</v>
          </cell>
          <cell r="J15" t="str">
            <v>06570000</v>
          </cell>
          <cell r="K15" t="str">
            <v>Eddyville-Blakesburg-</v>
          </cell>
          <cell r="L15">
            <v>8995</v>
          </cell>
        </row>
        <row r="16">
          <cell r="I16" t="str">
            <v>0729</v>
          </cell>
          <cell r="J16" t="str">
            <v>07290000</v>
          </cell>
          <cell r="K16" t="str">
            <v>Boone</v>
          </cell>
          <cell r="L16">
            <v>10495</v>
          </cell>
        </row>
        <row r="17">
          <cell r="I17" t="str">
            <v>0846</v>
          </cell>
          <cell r="J17" t="str">
            <v>08460000</v>
          </cell>
          <cell r="K17" t="str">
            <v>Brooklyn-Guernsey-Malcom</v>
          </cell>
          <cell r="L17">
            <v>9495</v>
          </cell>
        </row>
        <row r="18">
          <cell r="I18" t="str">
            <v>0882</v>
          </cell>
          <cell r="J18" t="str">
            <v>08820000</v>
          </cell>
          <cell r="K18" t="str">
            <v>Burlington</v>
          </cell>
          <cell r="L18">
            <v>226056</v>
          </cell>
        </row>
        <row r="19">
          <cell r="I19" t="str">
            <v>0981</v>
          </cell>
          <cell r="J19" t="str">
            <v>09810000</v>
          </cell>
          <cell r="K19" t="str">
            <v>Carlisle</v>
          </cell>
          <cell r="L19">
            <v>10495</v>
          </cell>
        </row>
        <row r="20">
          <cell r="I20" t="str">
            <v>1044</v>
          </cell>
          <cell r="J20" t="str">
            <v>10440000</v>
          </cell>
          <cell r="K20" t="str">
            <v>Cedar Falls</v>
          </cell>
          <cell r="L20">
            <v>28485</v>
          </cell>
        </row>
        <row r="21">
          <cell r="I21" t="str">
            <v>1053</v>
          </cell>
          <cell r="J21" t="str">
            <v>10530000</v>
          </cell>
          <cell r="K21" t="str">
            <v>Cedar Rapids</v>
          </cell>
          <cell r="L21">
            <v>174987</v>
          </cell>
        </row>
        <row r="22">
          <cell r="I22" t="str">
            <v>1062</v>
          </cell>
          <cell r="J22" t="str">
            <v>10620000</v>
          </cell>
          <cell r="K22" t="str">
            <v>Center Point-Urbana</v>
          </cell>
          <cell r="L22">
            <v>10495</v>
          </cell>
        </row>
        <row r="23">
          <cell r="I23" t="str">
            <v>1071</v>
          </cell>
          <cell r="J23" t="str">
            <v>10710000</v>
          </cell>
          <cell r="K23" t="str">
            <v>Centerville</v>
          </cell>
          <cell r="L23">
            <v>21490</v>
          </cell>
        </row>
        <row r="24">
          <cell r="I24" t="str">
            <v>1080</v>
          </cell>
          <cell r="J24" t="str">
            <v>10800000</v>
          </cell>
          <cell r="K24" t="str">
            <v>Central</v>
          </cell>
          <cell r="L24">
            <v>16990</v>
          </cell>
        </row>
        <row r="25">
          <cell r="I25" t="str">
            <v>1093</v>
          </cell>
          <cell r="J25" t="str">
            <v>10930000</v>
          </cell>
          <cell r="K25" t="str">
            <v>Central Decatur</v>
          </cell>
          <cell r="L25">
            <v>9495</v>
          </cell>
        </row>
        <row r="26">
          <cell r="I26" t="str">
            <v>1107</v>
          </cell>
          <cell r="J26" t="str">
            <v>11070000</v>
          </cell>
          <cell r="K26" t="str">
            <v>Chariton</v>
          </cell>
          <cell r="L26">
            <v>9495</v>
          </cell>
        </row>
        <row r="27">
          <cell r="I27" t="str">
            <v>1116</v>
          </cell>
          <cell r="J27" t="str">
            <v>11160000</v>
          </cell>
          <cell r="K27" t="str">
            <v>Charles City</v>
          </cell>
          <cell r="L27">
            <v>9495</v>
          </cell>
        </row>
        <row r="28">
          <cell r="I28" t="str">
            <v>1134</v>
          </cell>
          <cell r="J28" t="str">
            <v>11340000</v>
          </cell>
          <cell r="K28" t="str">
            <v>Charter Oak-Ute</v>
          </cell>
          <cell r="L28">
            <v>59522</v>
          </cell>
        </row>
        <row r="29">
          <cell r="I29" t="str">
            <v>1152</v>
          </cell>
          <cell r="J29" t="str">
            <v>11520000</v>
          </cell>
          <cell r="K29" t="str">
            <v>Cherokee</v>
          </cell>
          <cell r="L29">
            <v>10495</v>
          </cell>
        </row>
        <row r="30">
          <cell r="I30" t="str">
            <v>1206</v>
          </cell>
          <cell r="J30" t="str">
            <v>12060000</v>
          </cell>
          <cell r="K30" t="str">
            <v>Clarion-Goldfield-Dows</v>
          </cell>
          <cell r="L30">
            <v>11995</v>
          </cell>
        </row>
        <row r="31">
          <cell r="I31" t="str">
            <v>1211</v>
          </cell>
          <cell r="J31" t="str">
            <v>12110000</v>
          </cell>
          <cell r="K31" t="str">
            <v>Clarke</v>
          </cell>
          <cell r="L31">
            <v>12995</v>
          </cell>
        </row>
        <row r="32">
          <cell r="I32" t="str">
            <v>1215</v>
          </cell>
          <cell r="J32" t="str">
            <v>12150000</v>
          </cell>
          <cell r="K32" t="str">
            <v>Clarksville</v>
          </cell>
          <cell r="L32">
            <v>7995</v>
          </cell>
        </row>
        <row r="33">
          <cell r="I33" t="str">
            <v>1233</v>
          </cell>
          <cell r="J33" t="str">
            <v>12330000</v>
          </cell>
          <cell r="K33" t="str">
            <v>Clear Lake</v>
          </cell>
          <cell r="L33">
            <v>10495</v>
          </cell>
        </row>
        <row r="34">
          <cell r="I34" t="str">
            <v>1278</v>
          </cell>
          <cell r="J34" t="str">
            <v>12780000</v>
          </cell>
          <cell r="K34" t="str">
            <v>Clinton</v>
          </cell>
          <cell r="L34">
            <v>22990</v>
          </cell>
        </row>
        <row r="35">
          <cell r="I35" t="str">
            <v>1332</v>
          </cell>
          <cell r="J35" t="str">
            <v>13320000</v>
          </cell>
          <cell r="K35" t="str">
            <v>Colfax-Mingo</v>
          </cell>
          <cell r="L35">
            <v>9495</v>
          </cell>
        </row>
        <row r="36">
          <cell r="I36" t="str">
            <v>1476</v>
          </cell>
          <cell r="J36" t="str">
            <v>14760000</v>
          </cell>
          <cell r="K36" t="str">
            <v>Council Bluffs</v>
          </cell>
          <cell r="L36">
            <v>76970</v>
          </cell>
        </row>
        <row r="37">
          <cell r="I37" t="str">
            <v>1503</v>
          </cell>
          <cell r="J37" t="str">
            <v>15030000</v>
          </cell>
          <cell r="K37" t="str">
            <v>Creston</v>
          </cell>
          <cell r="L37">
            <v>10995</v>
          </cell>
        </row>
        <row r="38">
          <cell r="I38" t="str">
            <v>1602</v>
          </cell>
          <cell r="J38" t="str">
            <v>16020000</v>
          </cell>
          <cell r="K38" t="str">
            <v>Danville</v>
          </cell>
          <cell r="L38">
            <v>10495</v>
          </cell>
        </row>
        <row r="39">
          <cell r="I39" t="str">
            <v>1611</v>
          </cell>
          <cell r="J39" t="str">
            <v>16110000</v>
          </cell>
          <cell r="K39" t="str">
            <v>Davenport</v>
          </cell>
          <cell r="L39">
            <v>439538</v>
          </cell>
        </row>
        <row r="40">
          <cell r="I40" t="str">
            <v>1701</v>
          </cell>
          <cell r="J40" t="str">
            <v>17010000</v>
          </cell>
          <cell r="K40" t="str">
            <v>Denison</v>
          </cell>
          <cell r="L40">
            <v>10495</v>
          </cell>
        </row>
        <row r="41">
          <cell r="I41" t="str">
            <v>1737</v>
          </cell>
          <cell r="J41" t="str">
            <v>17370000</v>
          </cell>
          <cell r="K41" t="str">
            <v>Des Moines Independent</v>
          </cell>
          <cell r="L41">
            <v>794965</v>
          </cell>
        </row>
        <row r="42">
          <cell r="I42" t="str">
            <v>1863</v>
          </cell>
          <cell r="J42" t="str">
            <v>18630000</v>
          </cell>
          <cell r="K42" t="str">
            <v>Dubuque</v>
          </cell>
          <cell r="L42">
            <v>155539</v>
          </cell>
        </row>
        <row r="43">
          <cell r="I43" t="str">
            <v>1926</v>
          </cell>
          <cell r="J43" t="str">
            <v>19260000</v>
          </cell>
          <cell r="K43" t="str">
            <v>Durant</v>
          </cell>
          <cell r="L43">
            <v>59522</v>
          </cell>
        </row>
        <row r="44">
          <cell r="I44" t="str">
            <v>1953</v>
          </cell>
          <cell r="J44" t="str">
            <v>19530000</v>
          </cell>
          <cell r="K44" t="str">
            <v>Earlham</v>
          </cell>
          <cell r="L44">
            <v>8995</v>
          </cell>
        </row>
        <row r="45">
          <cell r="I45" t="str">
            <v>1963</v>
          </cell>
          <cell r="J45" t="str">
            <v>19630000</v>
          </cell>
          <cell r="K45" t="str">
            <v>East Buchanan</v>
          </cell>
          <cell r="L45">
            <v>8995</v>
          </cell>
        </row>
        <row r="46">
          <cell r="I46" t="str">
            <v>2088</v>
          </cell>
          <cell r="J46" t="str">
            <v>20880000</v>
          </cell>
          <cell r="K46" t="str">
            <v>Emmetsburg</v>
          </cell>
          <cell r="L46">
            <v>49522</v>
          </cell>
        </row>
        <row r="47">
          <cell r="I47" t="str">
            <v>2113</v>
          </cell>
          <cell r="J47" t="str">
            <v>21130000</v>
          </cell>
          <cell r="K47" t="str">
            <v>Essex</v>
          </cell>
          <cell r="L47">
            <v>59522</v>
          </cell>
        </row>
        <row r="48">
          <cell r="I48" t="str">
            <v>2124</v>
          </cell>
          <cell r="J48" t="str">
            <v>21240000</v>
          </cell>
          <cell r="K48" t="str">
            <v>Estherville Lincoln</v>
          </cell>
          <cell r="L48">
            <v>10995</v>
          </cell>
        </row>
        <row r="49">
          <cell r="I49" t="str">
            <v>2169</v>
          </cell>
          <cell r="J49" t="str">
            <v>21690000</v>
          </cell>
          <cell r="K49" t="str">
            <v>Fairfield</v>
          </cell>
          <cell r="L49">
            <v>19990</v>
          </cell>
        </row>
        <row r="50">
          <cell r="I50" t="str">
            <v>2313</v>
          </cell>
          <cell r="J50" t="str">
            <v>23130000</v>
          </cell>
          <cell r="K50" t="str">
            <v>Fort Dodge</v>
          </cell>
          <cell r="L50">
            <v>27985</v>
          </cell>
        </row>
        <row r="51">
          <cell r="I51" t="str">
            <v>2322</v>
          </cell>
          <cell r="J51" t="str">
            <v>23220000</v>
          </cell>
          <cell r="K51" t="str">
            <v>Fort Madison</v>
          </cell>
          <cell r="L51">
            <v>12995</v>
          </cell>
        </row>
        <row r="52">
          <cell r="I52" t="str">
            <v>2457</v>
          </cell>
          <cell r="J52" t="str">
            <v>24570000</v>
          </cell>
          <cell r="K52" t="str">
            <v>George-Little Rock</v>
          </cell>
          <cell r="L52">
            <v>49522</v>
          </cell>
        </row>
        <row r="53">
          <cell r="I53" t="str">
            <v>2502</v>
          </cell>
          <cell r="J53" t="str">
            <v>25020000</v>
          </cell>
          <cell r="K53" t="str">
            <v>Gladbrook-Reinbeck</v>
          </cell>
          <cell r="L53">
            <v>8995</v>
          </cell>
        </row>
        <row r="54">
          <cell r="I54" t="str">
            <v>2511</v>
          </cell>
          <cell r="J54" t="str">
            <v>25110000</v>
          </cell>
          <cell r="K54" t="str">
            <v>Glenwood</v>
          </cell>
          <cell r="L54">
            <v>10495</v>
          </cell>
        </row>
        <row r="55">
          <cell r="I55" t="str">
            <v>2556</v>
          </cell>
          <cell r="J55" t="str">
            <v>25560000</v>
          </cell>
          <cell r="K55" t="str">
            <v>Graettinger-Terril</v>
          </cell>
          <cell r="L55">
            <v>10495</v>
          </cell>
        </row>
        <row r="56">
          <cell r="I56" t="str">
            <v>2673</v>
          </cell>
          <cell r="J56" t="str">
            <v>26730000</v>
          </cell>
          <cell r="K56" t="str">
            <v>Nodaway Valley</v>
          </cell>
          <cell r="L56">
            <v>10495</v>
          </cell>
        </row>
        <row r="57">
          <cell r="I57" t="str">
            <v>2862</v>
          </cell>
          <cell r="J57" t="str">
            <v>28620000</v>
          </cell>
          <cell r="K57" t="str">
            <v>Hartley-Melvin-Sanborn</v>
          </cell>
          <cell r="L57">
            <v>8995</v>
          </cell>
        </row>
        <row r="58">
          <cell r="I58" t="str">
            <v>2977</v>
          </cell>
          <cell r="J58" t="str">
            <v>29770000</v>
          </cell>
          <cell r="K58" t="str">
            <v>Highland</v>
          </cell>
          <cell r="L58">
            <v>8995</v>
          </cell>
        </row>
        <row r="59">
          <cell r="I59" t="str">
            <v>3105</v>
          </cell>
          <cell r="J59" t="str">
            <v>31050000</v>
          </cell>
          <cell r="K59" t="str">
            <v>Independence</v>
          </cell>
          <cell r="L59">
            <v>9495</v>
          </cell>
        </row>
        <row r="60">
          <cell r="I60" t="str">
            <v>3114</v>
          </cell>
          <cell r="J60" t="str">
            <v>31140000</v>
          </cell>
          <cell r="K60" t="str">
            <v>Indianola</v>
          </cell>
          <cell r="L60">
            <v>9495</v>
          </cell>
        </row>
        <row r="61">
          <cell r="I61" t="str">
            <v>3119</v>
          </cell>
          <cell r="J61" t="str">
            <v>31190000</v>
          </cell>
          <cell r="K61" t="str">
            <v>Interstate 35</v>
          </cell>
          <cell r="L61">
            <v>7995</v>
          </cell>
        </row>
        <row r="62">
          <cell r="I62" t="str">
            <v>3141</v>
          </cell>
          <cell r="J62" t="str">
            <v>31410000</v>
          </cell>
          <cell r="K62" t="str">
            <v>Iowa City</v>
          </cell>
          <cell r="L62">
            <v>63970</v>
          </cell>
        </row>
        <row r="63">
          <cell r="I63" t="str">
            <v>3150</v>
          </cell>
          <cell r="J63" t="str">
            <v>31500000</v>
          </cell>
          <cell r="K63" t="str">
            <v>Iowa Falls</v>
          </cell>
          <cell r="L63">
            <v>8995</v>
          </cell>
        </row>
        <row r="64">
          <cell r="I64" t="str">
            <v>3168</v>
          </cell>
          <cell r="J64" t="str">
            <v>31680000</v>
          </cell>
          <cell r="K64" t="str">
            <v>IKM-Manning</v>
          </cell>
          <cell r="L64">
            <v>8995</v>
          </cell>
        </row>
        <row r="65">
          <cell r="I65" t="str">
            <v>3195</v>
          </cell>
          <cell r="J65" t="str">
            <v>31950000</v>
          </cell>
          <cell r="K65" t="str">
            <v>Greene County</v>
          </cell>
          <cell r="L65">
            <v>10995</v>
          </cell>
        </row>
        <row r="66">
          <cell r="I66" t="str">
            <v>3204</v>
          </cell>
          <cell r="J66" t="str">
            <v>32040000</v>
          </cell>
          <cell r="K66" t="str">
            <v>Jesup</v>
          </cell>
          <cell r="L66">
            <v>9495</v>
          </cell>
        </row>
        <row r="67">
          <cell r="I67" t="str">
            <v>3312</v>
          </cell>
          <cell r="J67" t="str">
            <v>33120000</v>
          </cell>
          <cell r="K67" t="str">
            <v>Keokuk</v>
          </cell>
          <cell r="L67">
            <v>9495</v>
          </cell>
        </row>
        <row r="68">
          <cell r="I68" t="str">
            <v>3375</v>
          </cell>
          <cell r="J68" t="str">
            <v>33750000</v>
          </cell>
          <cell r="K68" t="str">
            <v>Knoxville</v>
          </cell>
          <cell r="L68">
            <v>9495</v>
          </cell>
        </row>
        <row r="69">
          <cell r="I69" t="str">
            <v>3600</v>
          </cell>
          <cell r="J69" t="str">
            <v>36000000</v>
          </cell>
          <cell r="K69" t="str">
            <v>Le Mars</v>
          </cell>
          <cell r="L69">
            <v>19990</v>
          </cell>
        </row>
        <row r="70">
          <cell r="I70" t="str">
            <v>3645</v>
          </cell>
          <cell r="J70" t="str">
            <v>36450000</v>
          </cell>
          <cell r="K70" t="str">
            <v>Lewis Central</v>
          </cell>
          <cell r="L70">
            <v>10495</v>
          </cell>
        </row>
        <row r="71">
          <cell r="I71" t="str">
            <v>3715</v>
          </cell>
          <cell r="J71" t="str">
            <v>37150000</v>
          </cell>
          <cell r="K71" t="str">
            <v>Linn-Mar</v>
          </cell>
          <cell r="L71">
            <v>18990</v>
          </cell>
        </row>
        <row r="72">
          <cell r="I72" t="str">
            <v>3816</v>
          </cell>
          <cell r="J72" t="str">
            <v>38160000</v>
          </cell>
          <cell r="K72" t="str">
            <v>Lone Tree</v>
          </cell>
          <cell r="L72">
            <v>7995</v>
          </cell>
        </row>
        <row r="73">
          <cell r="I73" t="str">
            <v>3841</v>
          </cell>
          <cell r="J73" t="str">
            <v>38410000</v>
          </cell>
          <cell r="K73" t="str">
            <v>Louisa-Muscatine</v>
          </cell>
          <cell r="L73">
            <v>9495</v>
          </cell>
        </row>
        <row r="74">
          <cell r="I74" t="str">
            <v>4023</v>
          </cell>
          <cell r="J74" t="str">
            <v>40230000</v>
          </cell>
          <cell r="K74" t="str">
            <v>Manson Northwest Webster</v>
          </cell>
          <cell r="L74">
            <v>9495</v>
          </cell>
        </row>
        <row r="75">
          <cell r="I75" t="str">
            <v>4041</v>
          </cell>
          <cell r="J75" t="str">
            <v>40410000</v>
          </cell>
          <cell r="K75" t="str">
            <v>Maquoketa</v>
          </cell>
          <cell r="L75">
            <v>11495</v>
          </cell>
        </row>
        <row r="76">
          <cell r="I76" t="str">
            <v>4104</v>
          </cell>
          <cell r="J76" t="str">
            <v>41040000</v>
          </cell>
          <cell r="K76" t="str">
            <v>Marshalltown</v>
          </cell>
          <cell r="L76">
            <v>185034</v>
          </cell>
        </row>
        <row r="77">
          <cell r="I77" t="str">
            <v>4131</v>
          </cell>
          <cell r="J77" t="str">
            <v>41310000</v>
          </cell>
          <cell r="K77" t="str">
            <v>Mason City</v>
          </cell>
          <cell r="L77">
            <v>10995</v>
          </cell>
        </row>
        <row r="78">
          <cell r="I78" t="str">
            <v>4203</v>
          </cell>
          <cell r="J78" t="str">
            <v>42030000</v>
          </cell>
          <cell r="K78" t="str">
            <v>Mediapolis</v>
          </cell>
          <cell r="L78">
            <v>9495</v>
          </cell>
        </row>
        <row r="79">
          <cell r="I79" t="str">
            <v>4212</v>
          </cell>
          <cell r="J79" t="str">
            <v>42120000</v>
          </cell>
          <cell r="K79" t="str">
            <v>Melcher-Dallas</v>
          </cell>
          <cell r="L79">
            <v>8995</v>
          </cell>
        </row>
        <row r="80">
          <cell r="I80" t="str">
            <v>4356</v>
          </cell>
          <cell r="J80" t="str">
            <v>43560000</v>
          </cell>
          <cell r="K80" t="str">
            <v>Missouri Valley</v>
          </cell>
          <cell r="L80">
            <v>10495</v>
          </cell>
        </row>
        <row r="81">
          <cell r="I81" t="str">
            <v>4419</v>
          </cell>
          <cell r="J81" t="str">
            <v>44190000</v>
          </cell>
          <cell r="K81" t="str">
            <v>MFL MarMac</v>
          </cell>
          <cell r="L81">
            <v>7995</v>
          </cell>
        </row>
        <row r="82">
          <cell r="I82" t="str">
            <v>4491</v>
          </cell>
          <cell r="J82" t="str">
            <v>44910000</v>
          </cell>
          <cell r="K82" t="str">
            <v>Moravia</v>
          </cell>
          <cell r="L82">
            <v>7995</v>
          </cell>
        </row>
        <row r="83">
          <cell r="I83" t="str">
            <v>4536</v>
          </cell>
          <cell r="J83" t="str">
            <v>45360000</v>
          </cell>
          <cell r="K83" t="str">
            <v>Mount Pleasant</v>
          </cell>
          <cell r="L83">
            <v>11995</v>
          </cell>
        </row>
        <row r="84">
          <cell r="I84" t="str">
            <v>4581</v>
          </cell>
          <cell r="J84" t="str">
            <v>45810000</v>
          </cell>
          <cell r="K84" t="str">
            <v>Muscatine</v>
          </cell>
          <cell r="L84">
            <v>31985</v>
          </cell>
        </row>
        <row r="85">
          <cell r="I85" t="str">
            <v>4644</v>
          </cell>
          <cell r="J85" t="str">
            <v>46440000</v>
          </cell>
          <cell r="K85" t="str">
            <v>Newell-Fonda</v>
          </cell>
          <cell r="L85">
            <v>7995</v>
          </cell>
        </row>
        <row r="86">
          <cell r="I86" t="str">
            <v>4725</v>
          </cell>
          <cell r="J86" t="str">
            <v>47250000</v>
          </cell>
          <cell r="K86" t="str">
            <v>Newton</v>
          </cell>
          <cell r="L86">
            <v>10495</v>
          </cell>
        </row>
        <row r="87">
          <cell r="I87" t="str">
            <v>4778</v>
          </cell>
          <cell r="J87" t="str">
            <v>47780000</v>
          </cell>
          <cell r="K87" t="str">
            <v>North Kossuth</v>
          </cell>
          <cell r="L87">
            <v>10495</v>
          </cell>
        </row>
        <row r="88">
          <cell r="I88" t="str">
            <v>4785</v>
          </cell>
          <cell r="J88" t="str">
            <v>47850000</v>
          </cell>
          <cell r="K88" t="str">
            <v>North Tama County</v>
          </cell>
          <cell r="L88">
            <v>7995</v>
          </cell>
        </row>
        <row r="89">
          <cell r="I89" t="str">
            <v>4860</v>
          </cell>
          <cell r="J89" t="str">
            <v>48600000</v>
          </cell>
          <cell r="K89" t="str">
            <v>Odebolt Arthur Battle Creek Ida Grove</v>
          </cell>
          <cell r="L89">
            <v>10995</v>
          </cell>
        </row>
        <row r="90">
          <cell r="I90" t="str">
            <v>4869</v>
          </cell>
          <cell r="J90" t="str">
            <v>48690000</v>
          </cell>
          <cell r="K90" t="str">
            <v>Oelwein</v>
          </cell>
          <cell r="L90">
            <v>11995</v>
          </cell>
        </row>
        <row r="91">
          <cell r="I91" t="str">
            <v>4890</v>
          </cell>
          <cell r="J91" t="str">
            <v>48900000</v>
          </cell>
          <cell r="K91" t="str">
            <v>Okoboji</v>
          </cell>
          <cell r="L91">
            <v>10495</v>
          </cell>
        </row>
        <row r="92">
          <cell r="I92" t="str">
            <v>4978</v>
          </cell>
          <cell r="J92" t="str">
            <v>49780000</v>
          </cell>
          <cell r="K92" t="str">
            <v>Orient-Macksburg</v>
          </cell>
          <cell r="L92">
            <v>10495</v>
          </cell>
        </row>
        <row r="93">
          <cell r="I93" t="str">
            <v>5013</v>
          </cell>
          <cell r="J93" t="str">
            <v>50130000</v>
          </cell>
          <cell r="K93" t="str">
            <v>Oskaloosa</v>
          </cell>
          <cell r="L93">
            <v>10495</v>
          </cell>
        </row>
        <row r="94">
          <cell r="I94" t="str">
            <v>5049</v>
          </cell>
          <cell r="J94" t="str">
            <v>50490000</v>
          </cell>
          <cell r="K94" t="str">
            <v>Ottumwa</v>
          </cell>
          <cell r="L94">
            <v>19490</v>
          </cell>
        </row>
        <row r="95">
          <cell r="I95" t="str">
            <v>5121</v>
          </cell>
          <cell r="J95" t="str">
            <v>51210000</v>
          </cell>
          <cell r="K95" t="str">
            <v>Panorama</v>
          </cell>
          <cell r="L95">
            <v>10495</v>
          </cell>
        </row>
        <row r="96">
          <cell r="I96" t="str">
            <v>5160</v>
          </cell>
          <cell r="J96" t="str">
            <v>51600000</v>
          </cell>
          <cell r="K96" t="str">
            <v>PCM</v>
          </cell>
          <cell r="L96">
            <v>15990</v>
          </cell>
        </row>
        <row r="97">
          <cell r="I97" t="str">
            <v>5163</v>
          </cell>
          <cell r="J97" t="str">
            <v>51630000</v>
          </cell>
          <cell r="K97" t="str">
            <v>Pekin</v>
          </cell>
          <cell r="L97">
            <v>9495</v>
          </cell>
        </row>
        <row r="98">
          <cell r="I98" t="str">
            <v>5184</v>
          </cell>
          <cell r="J98" t="str">
            <v>51840000</v>
          </cell>
          <cell r="K98" t="str">
            <v>Perry</v>
          </cell>
          <cell r="L98">
            <v>11995</v>
          </cell>
        </row>
        <row r="99">
          <cell r="I99" t="str">
            <v>5310</v>
          </cell>
          <cell r="J99" t="str">
            <v>53100000</v>
          </cell>
          <cell r="K99" t="str">
            <v>Postville</v>
          </cell>
          <cell r="L99">
            <v>25990</v>
          </cell>
        </row>
        <row r="100">
          <cell r="I100" t="str">
            <v>5724</v>
          </cell>
          <cell r="J100" t="str">
            <v>57240000</v>
          </cell>
          <cell r="K100" t="str">
            <v>Ruthven-Ayrshire</v>
          </cell>
          <cell r="L100">
            <v>44522</v>
          </cell>
        </row>
        <row r="101">
          <cell r="I101" t="str">
            <v>5823</v>
          </cell>
          <cell r="J101" t="str">
            <v>58230000</v>
          </cell>
          <cell r="K101" t="str">
            <v>Schaller-Crestland</v>
          </cell>
          <cell r="L101">
            <v>10495</v>
          </cell>
        </row>
        <row r="102">
          <cell r="I102" t="str">
            <v>5895</v>
          </cell>
          <cell r="J102" t="str">
            <v>58950000</v>
          </cell>
          <cell r="K102" t="str">
            <v>Seymour</v>
          </cell>
          <cell r="L102">
            <v>9495</v>
          </cell>
        </row>
        <row r="103">
          <cell r="I103" t="str">
            <v>5949</v>
          </cell>
          <cell r="J103" t="str">
            <v>59490000</v>
          </cell>
          <cell r="K103" t="str">
            <v>Sheldon</v>
          </cell>
          <cell r="L103">
            <v>10495</v>
          </cell>
        </row>
        <row r="104">
          <cell r="I104" t="str">
            <v>5994</v>
          </cell>
          <cell r="J104" t="str">
            <v>59940000</v>
          </cell>
          <cell r="K104" t="str">
            <v>Sibley-Ocheyedan</v>
          </cell>
          <cell r="L104">
            <v>9495</v>
          </cell>
        </row>
        <row r="105">
          <cell r="I105" t="str">
            <v>6039</v>
          </cell>
          <cell r="J105" t="str">
            <v>60390000</v>
          </cell>
          <cell r="K105" t="str">
            <v>Sioux City</v>
          </cell>
          <cell r="L105">
            <v>77970</v>
          </cell>
        </row>
        <row r="106">
          <cell r="I106" t="str">
            <v>6096</v>
          </cell>
          <cell r="J106" t="str">
            <v>60960000</v>
          </cell>
          <cell r="K106" t="str">
            <v>Southeast Webster Grand</v>
          </cell>
          <cell r="L106">
            <v>10495</v>
          </cell>
        </row>
        <row r="107">
          <cell r="I107" t="str">
            <v>6097</v>
          </cell>
          <cell r="J107" t="str">
            <v>60970000</v>
          </cell>
          <cell r="K107" t="str">
            <v>South Page</v>
          </cell>
          <cell r="L107">
            <v>85017</v>
          </cell>
        </row>
        <row r="108">
          <cell r="I108" t="str">
            <v>6098</v>
          </cell>
          <cell r="J108" t="str">
            <v>60980000</v>
          </cell>
          <cell r="K108" t="str">
            <v>South Tama County</v>
          </cell>
          <cell r="L108">
            <v>12995</v>
          </cell>
        </row>
        <row r="109">
          <cell r="I109" t="str">
            <v>6099</v>
          </cell>
          <cell r="J109" t="str">
            <v>60990000</v>
          </cell>
          <cell r="K109" t="str">
            <v>South O'Brien</v>
          </cell>
          <cell r="L109">
            <v>9495</v>
          </cell>
        </row>
        <row r="110">
          <cell r="I110" t="str">
            <v>6219</v>
          </cell>
          <cell r="J110" t="str">
            <v>62190000</v>
          </cell>
          <cell r="K110" t="str">
            <v>Storm Lake</v>
          </cell>
          <cell r="L110">
            <v>27990</v>
          </cell>
        </row>
        <row r="111">
          <cell r="I111" t="str">
            <v>6273</v>
          </cell>
          <cell r="J111" t="str">
            <v>62730000</v>
          </cell>
          <cell r="K111" t="str">
            <v>Sumner-Fredericksburg</v>
          </cell>
          <cell r="L111">
            <v>7995</v>
          </cell>
        </row>
        <row r="112">
          <cell r="I112" t="str">
            <v>6460</v>
          </cell>
          <cell r="J112" t="str">
            <v>64600000</v>
          </cell>
          <cell r="K112" t="str">
            <v>Tri-Center</v>
          </cell>
          <cell r="L112">
            <v>10495</v>
          </cell>
        </row>
        <row r="113">
          <cell r="I113" t="str">
            <v>6509</v>
          </cell>
          <cell r="J113" t="str">
            <v>65090000</v>
          </cell>
          <cell r="K113" t="str">
            <v>Turkey Valley</v>
          </cell>
          <cell r="L113">
            <v>7995</v>
          </cell>
        </row>
        <row r="114">
          <cell r="I114" t="str">
            <v>6512</v>
          </cell>
          <cell r="J114" t="str">
            <v>65120000</v>
          </cell>
          <cell r="K114" t="str">
            <v>Twin Cedars</v>
          </cell>
          <cell r="L114">
            <v>7995</v>
          </cell>
        </row>
        <row r="115">
          <cell r="I115" t="str">
            <v>6561</v>
          </cell>
          <cell r="J115" t="str">
            <v>65610000</v>
          </cell>
          <cell r="K115" t="str">
            <v>United</v>
          </cell>
          <cell r="L115">
            <v>8995</v>
          </cell>
        </row>
        <row r="116">
          <cell r="I116" t="str">
            <v>6592</v>
          </cell>
          <cell r="J116" t="str">
            <v>65920000</v>
          </cell>
          <cell r="K116" t="str">
            <v>Van Buren County</v>
          </cell>
          <cell r="L116">
            <v>10995</v>
          </cell>
        </row>
        <row r="117">
          <cell r="I117" t="str">
            <v>6651</v>
          </cell>
          <cell r="J117" t="str">
            <v>66510000</v>
          </cell>
          <cell r="K117" t="str">
            <v>Villisca</v>
          </cell>
          <cell r="L117">
            <v>59522</v>
          </cell>
        </row>
        <row r="118">
          <cell r="I118" t="str">
            <v>6741</v>
          </cell>
          <cell r="J118" t="str">
            <v>67410000</v>
          </cell>
          <cell r="K118" t="str">
            <v>East Sac County</v>
          </cell>
          <cell r="L118">
            <v>59522</v>
          </cell>
        </row>
        <row r="119">
          <cell r="I119" t="str">
            <v>6759</v>
          </cell>
          <cell r="J119" t="str">
            <v>67590000</v>
          </cell>
          <cell r="K119" t="str">
            <v>Wapello</v>
          </cell>
          <cell r="L119">
            <v>9495</v>
          </cell>
        </row>
        <row r="120">
          <cell r="I120" t="str">
            <v>6768</v>
          </cell>
          <cell r="J120" t="str">
            <v>67680000</v>
          </cell>
          <cell r="K120" t="str">
            <v>Washington</v>
          </cell>
          <cell r="L120">
            <v>10995</v>
          </cell>
        </row>
        <row r="121">
          <cell r="I121" t="str">
            <v>6795</v>
          </cell>
          <cell r="J121" t="str">
            <v>67950000</v>
          </cell>
          <cell r="K121" t="str">
            <v>Waterloo</v>
          </cell>
          <cell r="L121">
            <v>372516</v>
          </cell>
        </row>
        <row r="122">
          <cell r="I122" t="str">
            <v>6867</v>
          </cell>
          <cell r="J122" t="str">
            <v>68670000</v>
          </cell>
          <cell r="K122" t="str">
            <v>Webster City</v>
          </cell>
          <cell r="L122">
            <v>10495</v>
          </cell>
        </row>
        <row r="123">
          <cell r="I123" t="str">
            <v>6950</v>
          </cell>
          <cell r="J123" t="str">
            <v>69500000</v>
          </cell>
          <cell r="K123" t="str">
            <v>West Delaware County</v>
          </cell>
          <cell r="L123">
            <v>9495</v>
          </cell>
        </row>
        <row r="124">
          <cell r="I124" t="str">
            <v>6957</v>
          </cell>
          <cell r="J124" t="str">
            <v>69570000</v>
          </cell>
          <cell r="K124" t="str">
            <v>West Des Moines</v>
          </cell>
          <cell r="L124">
            <v>12995</v>
          </cell>
        </row>
        <row r="125">
          <cell r="I125" t="str">
            <v>6975</v>
          </cell>
          <cell r="J125" t="str">
            <v>69750000</v>
          </cell>
          <cell r="K125" t="str">
            <v>West Liberty</v>
          </cell>
          <cell r="L125">
            <v>12995</v>
          </cell>
        </row>
        <row r="126">
          <cell r="I126" t="str">
            <v>6985</v>
          </cell>
          <cell r="J126" t="str">
            <v>69850000</v>
          </cell>
          <cell r="K126" t="str">
            <v>West Marshall</v>
          </cell>
          <cell r="L126">
            <v>18490</v>
          </cell>
        </row>
        <row r="127">
          <cell r="I127" t="str">
            <v>6990</v>
          </cell>
          <cell r="J127" t="str">
            <v>69900000</v>
          </cell>
          <cell r="K127" t="str">
            <v>West Sioux</v>
          </cell>
          <cell r="L127">
            <v>124044</v>
          </cell>
        </row>
        <row r="128">
          <cell r="I128" t="str">
            <v>7047</v>
          </cell>
          <cell r="J128" t="str">
            <v>70470000</v>
          </cell>
          <cell r="K128" t="str">
            <v>Winfield-Mt Union</v>
          </cell>
          <cell r="L128">
            <v>10495</v>
          </cell>
        </row>
        <row r="129">
          <cell r="I129" t="str">
            <v>7098</v>
          </cell>
          <cell r="J129" t="str">
            <v>70980000</v>
          </cell>
          <cell r="K129" t="str">
            <v>Woodbury Central</v>
          </cell>
          <cell r="L129">
            <v>8995</v>
          </cell>
        </row>
        <row r="130">
          <cell r="I130" t="str">
            <v>7110</v>
          </cell>
          <cell r="J130" t="str">
            <v>71100000</v>
          </cell>
          <cell r="K130" t="str">
            <v>Woodward-Granger</v>
          </cell>
          <cell r="L130">
            <v>10495</v>
          </cell>
        </row>
        <row r="131">
          <cell r="I131" t="str">
            <v>9201</v>
          </cell>
          <cell r="J131" t="str">
            <v>92010000</v>
          </cell>
          <cell r="K131" t="str">
            <v>Keystone AEA</v>
          </cell>
          <cell r="L131">
            <v>185407</v>
          </cell>
        </row>
        <row r="132">
          <cell r="I132" t="str">
            <v>9205</v>
          </cell>
          <cell r="J132" t="str">
            <v>92050000</v>
          </cell>
          <cell r="K132" t="str">
            <v>Prairie Lakes AEA</v>
          </cell>
          <cell r="L132">
            <v>208670</v>
          </cell>
        </row>
        <row r="133">
          <cell r="I133" t="str">
            <v>9207</v>
          </cell>
          <cell r="J133" t="str">
            <v>92070000</v>
          </cell>
          <cell r="K133" t="str">
            <v>Central Rivers AEA</v>
          </cell>
          <cell r="L133">
            <v>276598</v>
          </cell>
        </row>
        <row r="134">
          <cell r="I134" t="str">
            <v>9209</v>
          </cell>
          <cell r="J134" t="str">
            <v>92090000</v>
          </cell>
          <cell r="K134" t="str">
            <v>Mississippi Bend AEA</v>
          </cell>
          <cell r="L134">
            <v>298000</v>
          </cell>
        </row>
        <row r="135">
          <cell r="I135" t="str">
            <v>9210</v>
          </cell>
          <cell r="J135" t="str">
            <v>92100000</v>
          </cell>
          <cell r="K135" t="str">
            <v>Grantwood AEA</v>
          </cell>
          <cell r="L135">
            <v>183546</v>
          </cell>
        </row>
        <row r="136">
          <cell r="I136" t="str">
            <v>9211</v>
          </cell>
          <cell r="J136" t="str">
            <v>92110000</v>
          </cell>
          <cell r="K136" t="str">
            <v>Heartland AEA</v>
          </cell>
          <cell r="L136">
            <v>471077</v>
          </cell>
        </row>
        <row r="137">
          <cell r="I137" t="str">
            <v>9212</v>
          </cell>
          <cell r="J137" t="str">
            <v>92120000</v>
          </cell>
          <cell r="K137" t="str">
            <v>Northwest AEA</v>
          </cell>
          <cell r="L137">
            <v>217665</v>
          </cell>
        </row>
        <row r="138">
          <cell r="I138" t="str">
            <v>9213</v>
          </cell>
          <cell r="J138" t="str">
            <v>92130000</v>
          </cell>
          <cell r="K138" t="str">
            <v>Green Hills AEA</v>
          </cell>
          <cell r="L138">
            <v>201536</v>
          </cell>
        </row>
        <row r="139">
          <cell r="I139" t="str">
            <v>9215</v>
          </cell>
          <cell r="J139" t="str">
            <v>92150000</v>
          </cell>
          <cell r="K139" t="str">
            <v>Great Prairie AEA</v>
          </cell>
          <cell r="L139">
            <v>237206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TALENTED AND GIFTED PROGRAM PROGRAM ALLOCATIONS FOR FISCAL YEAR ENDING JUNE 30, 2022</v>
          </cell>
        </row>
        <row r="2">
          <cell r="A2" t="str">
            <v>District Number</v>
          </cell>
          <cell r="B2" t="str">
            <v>District Name</v>
          </cell>
          <cell r="C2" t="str">
            <v>Budget Enrollment</v>
          </cell>
          <cell r="D2" t="str">
            <v>FY22 Finance Formula</v>
          </cell>
          <cell r="E2" t="str">
            <v>Required Local Match</v>
          </cell>
          <cell r="F2" t="str">
            <v>FY22 Total Allocation</v>
          </cell>
        </row>
        <row r="3">
          <cell r="A3" t="str">
            <v>0009</v>
          </cell>
          <cell r="B3" t="str">
            <v>AGWSR</v>
          </cell>
          <cell r="C3">
            <v>676.2</v>
          </cell>
          <cell r="D3">
            <v>45305</v>
          </cell>
          <cell r="E3">
            <v>15102</v>
          </cell>
          <cell r="F3">
            <v>60407</v>
          </cell>
        </row>
        <row r="4">
          <cell r="A4" t="str">
            <v>0018</v>
          </cell>
          <cell r="B4" t="str">
            <v>Adair-Casey</v>
          </cell>
          <cell r="C4">
            <v>295.2</v>
          </cell>
          <cell r="D4">
            <v>19778</v>
          </cell>
          <cell r="E4">
            <v>6593</v>
          </cell>
          <cell r="F4">
            <v>26371</v>
          </cell>
        </row>
        <row r="5">
          <cell r="A5" t="str">
            <v>0027</v>
          </cell>
          <cell r="B5" t="str">
            <v>Adel DeSoto Minburn</v>
          </cell>
          <cell r="C5">
            <v>2004.3</v>
          </cell>
          <cell r="D5">
            <v>134288</v>
          </cell>
          <cell r="E5">
            <v>44763</v>
          </cell>
          <cell r="F5">
            <v>179051</v>
          </cell>
        </row>
        <row r="6">
          <cell r="A6" t="str">
            <v>0063</v>
          </cell>
          <cell r="B6" t="str">
            <v>Akron Westfield</v>
          </cell>
          <cell r="C6">
            <v>539.5</v>
          </cell>
          <cell r="D6">
            <v>36147</v>
          </cell>
          <cell r="E6">
            <v>12049</v>
          </cell>
          <cell r="F6">
            <v>48196</v>
          </cell>
        </row>
        <row r="7">
          <cell r="A7" t="str">
            <v>0072</v>
          </cell>
          <cell r="B7" t="str">
            <v>Albert City-Truesdale</v>
          </cell>
          <cell r="C7">
            <v>215.7</v>
          </cell>
          <cell r="D7">
            <v>14452</v>
          </cell>
          <cell r="E7">
            <v>4817</v>
          </cell>
          <cell r="F7">
            <v>19269</v>
          </cell>
        </row>
        <row r="8">
          <cell r="A8" t="str">
            <v>0081</v>
          </cell>
          <cell r="B8" t="str">
            <v>Albia</v>
          </cell>
          <cell r="C8">
            <v>1149.9000000000001</v>
          </cell>
          <cell r="D8">
            <v>77043</v>
          </cell>
          <cell r="E8">
            <v>25681</v>
          </cell>
          <cell r="F8">
            <v>102724</v>
          </cell>
        </row>
        <row r="9">
          <cell r="A9" t="str">
            <v>0099</v>
          </cell>
          <cell r="B9" t="str">
            <v>Alburnett</v>
          </cell>
          <cell r="C9">
            <v>516.1</v>
          </cell>
          <cell r="D9">
            <v>34579</v>
          </cell>
          <cell r="E9">
            <v>11526</v>
          </cell>
          <cell r="F9">
            <v>46105</v>
          </cell>
        </row>
        <row r="10">
          <cell r="A10" t="str">
            <v>0108</v>
          </cell>
          <cell r="B10" t="str">
            <v>Alden</v>
          </cell>
          <cell r="C10">
            <v>253.3</v>
          </cell>
          <cell r="D10">
            <v>16971</v>
          </cell>
          <cell r="E10">
            <v>5657</v>
          </cell>
          <cell r="F10">
            <v>22628</v>
          </cell>
        </row>
        <row r="11">
          <cell r="A11" t="str">
            <v>0126</v>
          </cell>
          <cell r="B11" t="str">
            <v>Algona</v>
          </cell>
          <cell r="C11">
            <v>1282.4000000000001</v>
          </cell>
          <cell r="D11">
            <v>85921</v>
          </cell>
          <cell r="E11">
            <v>28640</v>
          </cell>
          <cell r="F11">
            <v>114561</v>
          </cell>
        </row>
        <row r="12">
          <cell r="A12" t="str">
            <v>0135</v>
          </cell>
          <cell r="B12" t="str">
            <v>Allamakee</v>
          </cell>
          <cell r="C12">
            <v>1070.9000000000001</v>
          </cell>
          <cell r="D12">
            <v>71750</v>
          </cell>
          <cell r="E12">
            <v>23917</v>
          </cell>
          <cell r="F12">
            <v>95667</v>
          </cell>
        </row>
        <row r="13">
          <cell r="A13" t="str">
            <v>0153</v>
          </cell>
          <cell r="B13" t="str">
            <v>North Butler</v>
          </cell>
          <cell r="C13">
            <v>561.4</v>
          </cell>
          <cell r="D13">
            <v>37614</v>
          </cell>
          <cell r="E13">
            <v>12538</v>
          </cell>
          <cell r="F13">
            <v>50152</v>
          </cell>
        </row>
        <row r="14">
          <cell r="A14" t="str">
            <v>0171</v>
          </cell>
          <cell r="B14" t="str">
            <v>Alta-Aurelia</v>
          </cell>
          <cell r="C14">
            <v>826</v>
          </cell>
          <cell r="D14">
            <v>55342</v>
          </cell>
          <cell r="E14">
            <v>18447</v>
          </cell>
          <cell r="F14">
            <v>73789</v>
          </cell>
        </row>
        <row r="15">
          <cell r="A15" t="str">
            <v>0225</v>
          </cell>
          <cell r="B15" t="str">
            <v>Ames</v>
          </cell>
          <cell r="C15">
            <v>4351.1000000000004</v>
          </cell>
          <cell r="D15">
            <v>291524</v>
          </cell>
          <cell r="E15">
            <v>97175</v>
          </cell>
          <cell r="F15">
            <v>388699</v>
          </cell>
        </row>
        <row r="16">
          <cell r="A16" t="str">
            <v>0234</v>
          </cell>
          <cell r="B16" t="str">
            <v>Anamosa</v>
          </cell>
          <cell r="C16">
            <v>1285.4000000000001</v>
          </cell>
          <cell r="D16">
            <v>86122</v>
          </cell>
          <cell r="E16">
            <v>28707</v>
          </cell>
          <cell r="F16">
            <v>114829</v>
          </cell>
        </row>
        <row r="17">
          <cell r="A17" t="str">
            <v>0243</v>
          </cell>
          <cell r="B17" t="str">
            <v>Andrew</v>
          </cell>
          <cell r="C17">
            <v>216.9</v>
          </cell>
          <cell r="D17">
            <v>14532</v>
          </cell>
          <cell r="E17">
            <v>4844</v>
          </cell>
          <cell r="F17">
            <v>19376</v>
          </cell>
        </row>
        <row r="18">
          <cell r="A18" t="str">
            <v>0261</v>
          </cell>
          <cell r="B18" t="str">
            <v>Ankeny</v>
          </cell>
          <cell r="C18">
            <v>12147.4</v>
          </cell>
          <cell r="D18">
            <v>813876</v>
          </cell>
          <cell r="E18">
            <v>271292</v>
          </cell>
          <cell r="F18">
            <v>1085168</v>
          </cell>
        </row>
        <row r="19">
          <cell r="A19" t="str">
            <v>0279</v>
          </cell>
          <cell r="B19" t="str">
            <v>Aplington-Parkersburg</v>
          </cell>
          <cell r="C19">
            <v>795.2</v>
          </cell>
          <cell r="D19">
            <v>53278</v>
          </cell>
          <cell r="E19">
            <v>17759</v>
          </cell>
          <cell r="F19">
            <v>71037</v>
          </cell>
        </row>
        <row r="20">
          <cell r="A20" t="str">
            <v>0333</v>
          </cell>
          <cell r="B20" t="str">
            <v>North Union</v>
          </cell>
          <cell r="C20">
            <v>401</v>
          </cell>
          <cell r="D20">
            <v>26867</v>
          </cell>
          <cell r="E20">
            <v>8956</v>
          </cell>
          <cell r="F20">
            <v>35823</v>
          </cell>
        </row>
        <row r="21">
          <cell r="A21" t="str">
            <v>0355</v>
          </cell>
          <cell r="B21" t="str">
            <v>Ar-We-Va</v>
          </cell>
          <cell r="C21">
            <v>278</v>
          </cell>
          <cell r="D21">
            <v>18626</v>
          </cell>
          <cell r="E21">
            <v>6209</v>
          </cell>
          <cell r="F21">
            <v>24835</v>
          </cell>
        </row>
        <row r="22">
          <cell r="A22" t="str">
            <v>0387</v>
          </cell>
          <cell r="B22" t="str">
            <v>Atlantic</v>
          </cell>
          <cell r="C22">
            <v>1333.3</v>
          </cell>
          <cell r="D22">
            <v>89331</v>
          </cell>
          <cell r="E22">
            <v>29777</v>
          </cell>
          <cell r="F22">
            <v>119108</v>
          </cell>
        </row>
        <row r="23">
          <cell r="A23" t="str">
            <v>0414</v>
          </cell>
          <cell r="B23" t="str">
            <v>Audubon</v>
          </cell>
          <cell r="C23">
            <v>502.1</v>
          </cell>
          <cell r="D23">
            <v>33641</v>
          </cell>
          <cell r="E23">
            <v>11214</v>
          </cell>
          <cell r="F23">
            <v>44855</v>
          </cell>
        </row>
        <row r="24">
          <cell r="A24" t="str">
            <v>0441</v>
          </cell>
          <cell r="B24" t="str">
            <v>AHSTW</v>
          </cell>
          <cell r="C24">
            <v>755</v>
          </cell>
          <cell r="D24">
            <v>50585</v>
          </cell>
          <cell r="E24">
            <v>16862</v>
          </cell>
          <cell r="F24">
            <v>67447</v>
          </cell>
        </row>
        <row r="25">
          <cell r="A25" t="str">
            <v>0472</v>
          </cell>
          <cell r="B25" t="str">
            <v>Ballard</v>
          </cell>
          <cell r="C25">
            <v>1644.9</v>
          </cell>
          <cell r="D25">
            <v>110208</v>
          </cell>
          <cell r="E25">
            <v>36736</v>
          </cell>
          <cell r="F25">
            <v>146944</v>
          </cell>
        </row>
        <row r="26">
          <cell r="A26" t="str">
            <v>0513</v>
          </cell>
          <cell r="B26" t="str">
            <v>Baxter</v>
          </cell>
          <cell r="C26">
            <v>341.3</v>
          </cell>
          <cell r="D26">
            <v>22867</v>
          </cell>
          <cell r="E26">
            <v>7622</v>
          </cell>
          <cell r="F26">
            <v>30489</v>
          </cell>
        </row>
        <row r="27">
          <cell r="A27" t="str">
            <v>0540</v>
          </cell>
          <cell r="B27" t="str">
            <v>BCLUW</v>
          </cell>
          <cell r="C27">
            <v>492.1</v>
          </cell>
          <cell r="D27">
            <v>32971</v>
          </cell>
          <cell r="E27">
            <v>10990</v>
          </cell>
          <cell r="F27">
            <v>43961</v>
          </cell>
        </row>
        <row r="28">
          <cell r="A28" t="str">
            <v>0549</v>
          </cell>
          <cell r="B28" t="str">
            <v>Bedford</v>
          </cell>
          <cell r="C28">
            <v>489.5</v>
          </cell>
          <cell r="D28">
            <v>32797</v>
          </cell>
          <cell r="E28">
            <v>10932</v>
          </cell>
          <cell r="F28">
            <v>43729</v>
          </cell>
        </row>
        <row r="29">
          <cell r="A29" t="str">
            <v>0576</v>
          </cell>
          <cell r="B29" t="str">
            <v>Belle Plaine</v>
          </cell>
          <cell r="C29">
            <v>468.1</v>
          </cell>
          <cell r="D29">
            <v>31363</v>
          </cell>
          <cell r="E29">
            <v>10454</v>
          </cell>
          <cell r="F29">
            <v>41817</v>
          </cell>
        </row>
        <row r="30">
          <cell r="A30" t="str">
            <v>0585</v>
          </cell>
          <cell r="B30" t="str">
            <v>Bellevue</v>
          </cell>
          <cell r="C30">
            <v>590.70000000000005</v>
          </cell>
          <cell r="D30">
            <v>39577</v>
          </cell>
          <cell r="E30">
            <v>13192</v>
          </cell>
          <cell r="F30">
            <v>52769</v>
          </cell>
        </row>
        <row r="31">
          <cell r="A31" t="str">
            <v>0594</v>
          </cell>
          <cell r="B31" t="str">
            <v>Belmond-Klemme</v>
          </cell>
          <cell r="C31">
            <v>766</v>
          </cell>
          <cell r="D31">
            <v>51322</v>
          </cell>
          <cell r="E31">
            <v>17107</v>
          </cell>
          <cell r="F31">
            <v>68429</v>
          </cell>
        </row>
        <row r="32">
          <cell r="A32" t="str">
            <v>0603</v>
          </cell>
          <cell r="B32" t="str">
            <v>Bennett</v>
          </cell>
          <cell r="C32">
            <v>202.1</v>
          </cell>
          <cell r="D32">
            <v>13541</v>
          </cell>
          <cell r="E32">
            <v>4514</v>
          </cell>
          <cell r="F32">
            <v>18055</v>
          </cell>
        </row>
        <row r="33">
          <cell r="A33" t="str">
            <v>0609</v>
          </cell>
          <cell r="B33" t="str">
            <v>Benton</v>
          </cell>
          <cell r="C33">
            <v>1500.9</v>
          </cell>
          <cell r="D33">
            <v>100560</v>
          </cell>
          <cell r="E33">
            <v>33520</v>
          </cell>
          <cell r="F33">
            <v>134080</v>
          </cell>
        </row>
        <row r="34">
          <cell r="A34" t="str">
            <v>0621</v>
          </cell>
          <cell r="B34" t="str">
            <v>Bettendorf</v>
          </cell>
          <cell r="C34">
            <v>4071.1</v>
          </cell>
          <cell r="D34">
            <v>272764</v>
          </cell>
          <cell r="E34">
            <v>90921</v>
          </cell>
          <cell r="F34">
            <v>363685</v>
          </cell>
        </row>
        <row r="35">
          <cell r="A35" t="str">
            <v>0657</v>
          </cell>
          <cell r="B35" t="str">
            <v>Eddyville-Blakesburg-</v>
          </cell>
          <cell r="C35">
            <v>870.9</v>
          </cell>
          <cell r="D35">
            <v>58350</v>
          </cell>
          <cell r="E35">
            <v>19450</v>
          </cell>
          <cell r="F35">
            <v>77800</v>
          </cell>
        </row>
        <row r="36">
          <cell r="A36" t="str">
            <v>0720</v>
          </cell>
          <cell r="B36" t="str">
            <v>Bondurant-Farrar</v>
          </cell>
          <cell r="C36">
            <v>2311.3000000000002</v>
          </cell>
          <cell r="D36">
            <v>154857</v>
          </cell>
          <cell r="E36">
            <v>51619</v>
          </cell>
          <cell r="F36">
            <v>206476</v>
          </cell>
        </row>
        <row r="37">
          <cell r="A37" t="str">
            <v>0729</v>
          </cell>
          <cell r="B37" t="str">
            <v>Boone</v>
          </cell>
          <cell r="C37">
            <v>2021</v>
          </cell>
          <cell r="D37">
            <v>135407</v>
          </cell>
          <cell r="E37">
            <v>45136</v>
          </cell>
          <cell r="F37">
            <v>180543</v>
          </cell>
        </row>
        <row r="38">
          <cell r="A38" t="str">
            <v>0747</v>
          </cell>
          <cell r="B38" t="str">
            <v>Boyden-Hull</v>
          </cell>
          <cell r="C38">
            <v>594.29999999999995</v>
          </cell>
          <cell r="D38">
            <v>39818</v>
          </cell>
          <cell r="E38">
            <v>13273</v>
          </cell>
          <cell r="F38">
            <v>53091</v>
          </cell>
        </row>
        <row r="39">
          <cell r="A39" t="str">
            <v>0819</v>
          </cell>
          <cell r="B39" t="str">
            <v>West Hancock</v>
          </cell>
          <cell r="C39">
            <v>566.4</v>
          </cell>
          <cell r="D39">
            <v>37949</v>
          </cell>
          <cell r="E39">
            <v>12650</v>
          </cell>
          <cell r="F39">
            <v>50599</v>
          </cell>
        </row>
        <row r="40">
          <cell r="A40" t="str">
            <v>0846</v>
          </cell>
          <cell r="B40" t="str">
            <v>Brooklyn-Guernsey-Malcom</v>
          </cell>
          <cell r="C40">
            <v>536.70000000000005</v>
          </cell>
          <cell r="D40">
            <v>35959</v>
          </cell>
          <cell r="E40">
            <v>11986</v>
          </cell>
          <cell r="F40">
            <v>47945</v>
          </cell>
        </row>
        <row r="41">
          <cell r="A41" t="str">
            <v>0873</v>
          </cell>
          <cell r="B41" t="str">
            <v>North Iowa</v>
          </cell>
          <cell r="C41">
            <v>414.6</v>
          </cell>
          <cell r="D41">
            <v>27778</v>
          </cell>
          <cell r="E41">
            <v>9259</v>
          </cell>
          <cell r="F41">
            <v>37037</v>
          </cell>
        </row>
        <row r="42">
          <cell r="A42" t="str">
            <v>0882</v>
          </cell>
          <cell r="B42" t="str">
            <v>Burlington</v>
          </cell>
          <cell r="C42">
            <v>3913.1</v>
          </cell>
          <cell r="D42">
            <v>262178</v>
          </cell>
          <cell r="E42">
            <v>87393</v>
          </cell>
          <cell r="F42">
            <v>349571</v>
          </cell>
        </row>
        <row r="43">
          <cell r="A43" t="str">
            <v>0914</v>
          </cell>
          <cell r="B43" t="str">
            <v>CAM</v>
          </cell>
          <cell r="C43">
            <v>494.2</v>
          </cell>
          <cell r="D43">
            <v>33111</v>
          </cell>
          <cell r="E43">
            <v>11037</v>
          </cell>
          <cell r="F43">
            <v>44148</v>
          </cell>
        </row>
        <row r="44">
          <cell r="A44" t="str">
            <v>0916</v>
          </cell>
          <cell r="B44" t="str">
            <v>CAL</v>
          </cell>
          <cell r="C44">
            <v>248.8</v>
          </cell>
          <cell r="D44">
            <v>16670</v>
          </cell>
          <cell r="E44">
            <v>5557</v>
          </cell>
          <cell r="F44">
            <v>22227</v>
          </cell>
        </row>
        <row r="45">
          <cell r="A45" t="str">
            <v>0918</v>
          </cell>
          <cell r="B45" t="str">
            <v>Calamus-Wheatland</v>
          </cell>
          <cell r="C45">
            <v>392.2</v>
          </cell>
          <cell r="D45">
            <v>26277</v>
          </cell>
          <cell r="E45">
            <v>8759</v>
          </cell>
          <cell r="F45">
            <v>35036</v>
          </cell>
        </row>
        <row r="46">
          <cell r="A46" t="str">
            <v>0936</v>
          </cell>
          <cell r="B46" t="str">
            <v>Camanche</v>
          </cell>
          <cell r="C46">
            <v>812.1</v>
          </cell>
          <cell r="D46">
            <v>54411</v>
          </cell>
          <cell r="E46">
            <v>18137</v>
          </cell>
          <cell r="F46">
            <v>72548</v>
          </cell>
        </row>
        <row r="47">
          <cell r="A47" t="str">
            <v>0977</v>
          </cell>
          <cell r="B47" t="str">
            <v>Cardinal</v>
          </cell>
          <cell r="C47">
            <v>591</v>
          </cell>
          <cell r="D47">
            <v>39597</v>
          </cell>
          <cell r="E47">
            <v>13199</v>
          </cell>
          <cell r="F47">
            <v>52796</v>
          </cell>
        </row>
        <row r="48">
          <cell r="A48" t="str">
            <v>0981</v>
          </cell>
          <cell r="B48" t="str">
            <v>Carlisle</v>
          </cell>
          <cell r="C48">
            <v>1952.4</v>
          </cell>
          <cell r="D48">
            <v>130811</v>
          </cell>
          <cell r="E48">
            <v>43604</v>
          </cell>
          <cell r="F48">
            <v>174415</v>
          </cell>
        </row>
        <row r="49">
          <cell r="A49" t="str">
            <v>0999</v>
          </cell>
          <cell r="B49" t="str">
            <v>Carroll</v>
          </cell>
          <cell r="C49">
            <v>1707.1</v>
          </cell>
          <cell r="D49">
            <v>114376</v>
          </cell>
          <cell r="E49">
            <v>38125</v>
          </cell>
          <cell r="F49">
            <v>152501</v>
          </cell>
        </row>
        <row r="50">
          <cell r="A50" t="str">
            <v>1044</v>
          </cell>
          <cell r="B50" t="str">
            <v>Cedar Falls</v>
          </cell>
          <cell r="C50">
            <v>5456.4</v>
          </cell>
          <cell r="D50">
            <v>365579</v>
          </cell>
          <cell r="E50">
            <v>121860</v>
          </cell>
          <cell r="F50">
            <v>487439</v>
          </cell>
        </row>
        <row r="51">
          <cell r="A51" t="str">
            <v>1053</v>
          </cell>
          <cell r="B51" t="str">
            <v>Cedar Rapids</v>
          </cell>
          <cell r="C51">
            <v>16236.8</v>
          </cell>
          <cell r="D51">
            <v>1087866</v>
          </cell>
          <cell r="E51">
            <v>362622</v>
          </cell>
          <cell r="F51">
            <v>1450488</v>
          </cell>
        </row>
        <row r="52">
          <cell r="A52" t="str">
            <v>1062</v>
          </cell>
          <cell r="B52" t="str">
            <v>Center Point-Urbana</v>
          </cell>
          <cell r="C52">
            <v>1280.9000000000001</v>
          </cell>
          <cell r="D52">
            <v>85820</v>
          </cell>
          <cell r="E52">
            <v>28607</v>
          </cell>
          <cell r="F52">
            <v>114427</v>
          </cell>
        </row>
        <row r="53">
          <cell r="A53" t="str">
            <v>1071</v>
          </cell>
          <cell r="B53" t="str">
            <v>Centerville</v>
          </cell>
          <cell r="C53">
            <v>1352.4</v>
          </cell>
          <cell r="D53">
            <v>90611</v>
          </cell>
          <cell r="E53">
            <v>30204</v>
          </cell>
          <cell r="F53">
            <v>120815</v>
          </cell>
        </row>
        <row r="54">
          <cell r="A54" t="str">
            <v>1079</v>
          </cell>
          <cell r="B54" t="str">
            <v>Central Lee</v>
          </cell>
          <cell r="C54">
            <v>771</v>
          </cell>
          <cell r="D54">
            <v>51657</v>
          </cell>
          <cell r="E54">
            <v>17219</v>
          </cell>
          <cell r="F54">
            <v>68876</v>
          </cell>
        </row>
        <row r="55">
          <cell r="A55" t="str">
            <v>1080</v>
          </cell>
          <cell r="B55" t="str">
            <v>Central</v>
          </cell>
          <cell r="C55">
            <v>425</v>
          </cell>
          <cell r="D55">
            <v>28475</v>
          </cell>
          <cell r="E55">
            <v>9492</v>
          </cell>
          <cell r="F55">
            <v>37967</v>
          </cell>
        </row>
        <row r="56">
          <cell r="A56" t="str">
            <v>1082</v>
          </cell>
          <cell r="B56" t="str">
            <v>Central DeWitt</v>
          </cell>
          <cell r="C56">
            <v>1462.3</v>
          </cell>
          <cell r="D56">
            <v>97974</v>
          </cell>
          <cell r="E56">
            <v>32658</v>
          </cell>
          <cell r="F56">
            <v>130632</v>
          </cell>
        </row>
        <row r="57">
          <cell r="A57" t="str">
            <v>1089</v>
          </cell>
          <cell r="B57" t="str">
            <v>Central City</v>
          </cell>
          <cell r="C57">
            <v>481</v>
          </cell>
          <cell r="D57">
            <v>32227</v>
          </cell>
          <cell r="E57">
            <v>10742</v>
          </cell>
          <cell r="F57">
            <v>42969</v>
          </cell>
        </row>
        <row r="58">
          <cell r="A58" t="str">
            <v>1093</v>
          </cell>
          <cell r="B58" t="str">
            <v>Central Decatur</v>
          </cell>
          <cell r="C58">
            <v>648.20000000000005</v>
          </cell>
          <cell r="D58">
            <v>43429</v>
          </cell>
          <cell r="E58">
            <v>14476</v>
          </cell>
          <cell r="F58">
            <v>57905</v>
          </cell>
        </row>
        <row r="59">
          <cell r="A59" t="str">
            <v>1095</v>
          </cell>
          <cell r="B59" t="str">
            <v>Central Lyon</v>
          </cell>
          <cell r="C59">
            <v>748.6</v>
          </cell>
          <cell r="D59">
            <v>50156</v>
          </cell>
          <cell r="E59">
            <v>16719</v>
          </cell>
          <cell r="F59">
            <v>66875</v>
          </cell>
        </row>
        <row r="60">
          <cell r="A60" t="str">
            <v>1107</v>
          </cell>
          <cell r="B60" t="str">
            <v>Chariton</v>
          </cell>
          <cell r="C60">
            <v>1255</v>
          </cell>
          <cell r="D60">
            <v>84085</v>
          </cell>
          <cell r="E60">
            <v>28028</v>
          </cell>
          <cell r="F60">
            <v>112113</v>
          </cell>
        </row>
        <row r="61">
          <cell r="A61" t="str">
            <v>1116</v>
          </cell>
          <cell r="B61" t="str">
            <v>Charles City</v>
          </cell>
          <cell r="C61">
            <v>1563.1</v>
          </cell>
          <cell r="D61">
            <v>104728</v>
          </cell>
          <cell r="E61">
            <v>34909</v>
          </cell>
          <cell r="F61">
            <v>139637</v>
          </cell>
        </row>
        <row r="62">
          <cell r="A62" t="str">
            <v>1134</v>
          </cell>
          <cell r="B62" t="str">
            <v>Charter Oak-Ute</v>
          </cell>
          <cell r="C62">
            <v>265</v>
          </cell>
          <cell r="D62">
            <v>17755</v>
          </cell>
          <cell r="E62">
            <v>5918</v>
          </cell>
          <cell r="F62">
            <v>23673</v>
          </cell>
        </row>
        <row r="63">
          <cell r="A63" t="str">
            <v>1152</v>
          </cell>
          <cell r="B63" t="str">
            <v>Cherokee</v>
          </cell>
          <cell r="C63">
            <v>1028.7</v>
          </cell>
          <cell r="D63">
            <v>68923</v>
          </cell>
          <cell r="E63">
            <v>22974</v>
          </cell>
          <cell r="F63">
            <v>91897</v>
          </cell>
        </row>
        <row r="64">
          <cell r="A64" t="str">
            <v>1197</v>
          </cell>
          <cell r="B64" t="str">
            <v>Clarinda</v>
          </cell>
          <cell r="C64">
            <v>944.3</v>
          </cell>
          <cell r="D64">
            <v>63268</v>
          </cell>
          <cell r="E64">
            <v>21089</v>
          </cell>
          <cell r="F64">
            <v>84357</v>
          </cell>
        </row>
        <row r="65">
          <cell r="A65" t="str">
            <v>1206</v>
          </cell>
          <cell r="B65" t="str">
            <v>Clarion-Goldfield-Dows</v>
          </cell>
          <cell r="C65">
            <v>946.2</v>
          </cell>
          <cell r="D65">
            <v>63395</v>
          </cell>
          <cell r="E65">
            <v>21132</v>
          </cell>
          <cell r="F65">
            <v>84527</v>
          </cell>
        </row>
        <row r="66">
          <cell r="A66" t="str">
            <v>1211</v>
          </cell>
          <cell r="B66" t="str">
            <v>Clarke</v>
          </cell>
          <cell r="C66">
            <v>1413.6</v>
          </cell>
          <cell r="D66">
            <v>94711</v>
          </cell>
          <cell r="E66">
            <v>31570</v>
          </cell>
          <cell r="F66">
            <v>126281</v>
          </cell>
        </row>
        <row r="67">
          <cell r="A67" t="str">
            <v>1215</v>
          </cell>
          <cell r="B67" t="str">
            <v>Clarksville</v>
          </cell>
          <cell r="C67">
            <v>299.60000000000002</v>
          </cell>
          <cell r="D67">
            <v>20073</v>
          </cell>
          <cell r="E67">
            <v>6691</v>
          </cell>
          <cell r="F67">
            <v>26764</v>
          </cell>
        </row>
        <row r="68">
          <cell r="A68" t="str">
            <v>1218</v>
          </cell>
          <cell r="B68" t="str">
            <v>Clay Central-Everly</v>
          </cell>
          <cell r="C68">
            <v>314</v>
          </cell>
          <cell r="D68">
            <v>21038</v>
          </cell>
          <cell r="E68">
            <v>7013</v>
          </cell>
          <cell r="F68">
            <v>28051</v>
          </cell>
        </row>
        <row r="69">
          <cell r="A69" t="str">
            <v>1221</v>
          </cell>
          <cell r="B69" t="str">
            <v>Clear Creek Amana</v>
          </cell>
          <cell r="C69">
            <v>2624.4</v>
          </cell>
          <cell r="D69">
            <v>175835</v>
          </cell>
          <cell r="E69">
            <v>58612</v>
          </cell>
          <cell r="F69">
            <v>234447</v>
          </cell>
        </row>
        <row r="70">
          <cell r="A70" t="str">
            <v>1233</v>
          </cell>
          <cell r="B70" t="str">
            <v>Clear Lake</v>
          </cell>
          <cell r="C70">
            <v>1216.5</v>
          </cell>
          <cell r="D70">
            <v>81506</v>
          </cell>
          <cell r="E70">
            <v>27169</v>
          </cell>
          <cell r="F70">
            <v>108675</v>
          </cell>
        </row>
        <row r="71">
          <cell r="A71" t="str">
            <v>1278</v>
          </cell>
          <cell r="B71" t="str">
            <v>Clinton</v>
          </cell>
          <cell r="C71">
            <v>3652.7</v>
          </cell>
          <cell r="D71">
            <v>244731</v>
          </cell>
          <cell r="E71">
            <v>81577</v>
          </cell>
          <cell r="F71">
            <v>326308</v>
          </cell>
        </row>
        <row r="72">
          <cell r="A72" t="str">
            <v>1332</v>
          </cell>
          <cell r="B72" t="str">
            <v>Colfax-Mingo</v>
          </cell>
          <cell r="C72">
            <v>729.8</v>
          </cell>
          <cell r="D72">
            <v>48897</v>
          </cell>
          <cell r="E72">
            <v>16299</v>
          </cell>
          <cell r="F72">
            <v>65196</v>
          </cell>
        </row>
        <row r="73">
          <cell r="A73" t="str">
            <v>1337</v>
          </cell>
          <cell r="B73" t="str">
            <v>College</v>
          </cell>
          <cell r="C73">
            <v>5089.3</v>
          </cell>
          <cell r="D73">
            <v>340983</v>
          </cell>
          <cell r="E73">
            <v>113661</v>
          </cell>
          <cell r="F73">
            <v>454644</v>
          </cell>
        </row>
        <row r="74">
          <cell r="A74" t="str">
            <v>1350</v>
          </cell>
          <cell r="B74" t="str">
            <v>Collins-Maxwell</v>
          </cell>
          <cell r="C74">
            <v>439.2</v>
          </cell>
          <cell r="D74">
            <v>29426</v>
          </cell>
          <cell r="E74">
            <v>9809</v>
          </cell>
          <cell r="F74">
            <v>39235</v>
          </cell>
        </row>
        <row r="75">
          <cell r="A75" t="str">
            <v>1359</v>
          </cell>
          <cell r="B75" t="str">
            <v>Colo-NESCO</v>
          </cell>
          <cell r="C75">
            <v>487.2</v>
          </cell>
          <cell r="D75">
            <v>32642</v>
          </cell>
          <cell r="E75">
            <v>10881</v>
          </cell>
          <cell r="F75">
            <v>43523</v>
          </cell>
        </row>
        <row r="76">
          <cell r="A76" t="str">
            <v>1368</v>
          </cell>
          <cell r="B76" t="str">
            <v>Columbus</v>
          </cell>
          <cell r="C76">
            <v>745</v>
          </cell>
          <cell r="D76">
            <v>49915</v>
          </cell>
          <cell r="E76">
            <v>16638</v>
          </cell>
          <cell r="F76">
            <v>66553</v>
          </cell>
        </row>
        <row r="77">
          <cell r="A77" t="str">
            <v>1413</v>
          </cell>
          <cell r="B77" t="str">
            <v>Coon Rapids-Bayard</v>
          </cell>
          <cell r="C77">
            <v>424.9</v>
          </cell>
          <cell r="D77">
            <v>28468</v>
          </cell>
          <cell r="E77">
            <v>9489</v>
          </cell>
          <cell r="F77">
            <v>37957</v>
          </cell>
        </row>
        <row r="78">
          <cell r="A78" t="str">
            <v>1431</v>
          </cell>
          <cell r="B78" t="str">
            <v>Corning</v>
          </cell>
          <cell r="C78">
            <v>408.4</v>
          </cell>
          <cell r="D78">
            <v>27363</v>
          </cell>
          <cell r="E78">
            <v>9121</v>
          </cell>
          <cell r="F78">
            <v>36484</v>
          </cell>
        </row>
        <row r="79">
          <cell r="A79" t="str">
            <v>1476</v>
          </cell>
          <cell r="B79" t="str">
            <v>Council Bluffs</v>
          </cell>
          <cell r="C79">
            <v>8884.7999999999993</v>
          </cell>
          <cell r="D79">
            <v>595282</v>
          </cell>
          <cell r="E79">
            <v>198427</v>
          </cell>
          <cell r="F79">
            <v>793709</v>
          </cell>
        </row>
        <row r="80">
          <cell r="A80" t="str">
            <v>1503</v>
          </cell>
          <cell r="B80" t="str">
            <v>Creston</v>
          </cell>
          <cell r="C80">
            <v>1462</v>
          </cell>
          <cell r="D80">
            <v>97954</v>
          </cell>
          <cell r="E80">
            <v>32651</v>
          </cell>
          <cell r="F80">
            <v>130605</v>
          </cell>
        </row>
        <row r="81">
          <cell r="A81" t="str">
            <v>1576</v>
          </cell>
          <cell r="B81" t="str">
            <v>Dallas Center-Grimes</v>
          </cell>
          <cell r="C81">
            <v>3223.6</v>
          </cell>
          <cell r="D81">
            <v>215981</v>
          </cell>
          <cell r="E81">
            <v>71994</v>
          </cell>
          <cell r="F81">
            <v>287975</v>
          </cell>
        </row>
        <row r="82">
          <cell r="A82" t="str">
            <v>1602</v>
          </cell>
          <cell r="B82" t="str">
            <v>Danville</v>
          </cell>
          <cell r="C82">
            <v>483.9</v>
          </cell>
          <cell r="D82">
            <v>32421</v>
          </cell>
          <cell r="E82">
            <v>10807</v>
          </cell>
          <cell r="F82">
            <v>43228</v>
          </cell>
        </row>
        <row r="83">
          <cell r="A83" t="str">
            <v>1611</v>
          </cell>
          <cell r="B83" t="str">
            <v>Davenport</v>
          </cell>
          <cell r="C83">
            <v>14470.6</v>
          </cell>
          <cell r="D83">
            <v>969530</v>
          </cell>
          <cell r="E83">
            <v>323177</v>
          </cell>
          <cell r="F83">
            <v>1292707</v>
          </cell>
        </row>
        <row r="84">
          <cell r="A84" t="str">
            <v>1619</v>
          </cell>
          <cell r="B84" t="str">
            <v>Davis County</v>
          </cell>
          <cell r="C84">
            <v>1168.5999999999999</v>
          </cell>
          <cell r="D84">
            <v>78296</v>
          </cell>
          <cell r="E84">
            <v>26099</v>
          </cell>
          <cell r="F84">
            <v>104395</v>
          </cell>
        </row>
        <row r="85">
          <cell r="A85" t="str">
            <v>1638</v>
          </cell>
          <cell r="B85" t="str">
            <v>Decorah Community</v>
          </cell>
          <cell r="C85">
            <v>1547.5</v>
          </cell>
          <cell r="D85">
            <v>103683</v>
          </cell>
          <cell r="E85">
            <v>34561</v>
          </cell>
          <cell r="F85">
            <v>138244</v>
          </cell>
        </row>
        <row r="86">
          <cell r="A86" t="str">
            <v>1675</v>
          </cell>
          <cell r="B86" t="str">
            <v>Delwood</v>
          </cell>
          <cell r="C86">
            <v>211.7</v>
          </cell>
          <cell r="D86">
            <v>14184</v>
          </cell>
          <cell r="E86">
            <v>4728</v>
          </cell>
          <cell r="F86">
            <v>18912</v>
          </cell>
        </row>
        <row r="87">
          <cell r="A87" t="str">
            <v>1701</v>
          </cell>
          <cell r="B87" t="str">
            <v>Denison</v>
          </cell>
          <cell r="C87">
            <v>2068.6</v>
          </cell>
          <cell r="D87">
            <v>138596</v>
          </cell>
          <cell r="E87">
            <v>46199</v>
          </cell>
          <cell r="F87">
            <v>184795</v>
          </cell>
        </row>
        <row r="88">
          <cell r="A88" t="str">
            <v>1719</v>
          </cell>
          <cell r="B88" t="str">
            <v>Denver</v>
          </cell>
          <cell r="C88">
            <v>846.1</v>
          </cell>
          <cell r="D88">
            <v>56689</v>
          </cell>
          <cell r="E88">
            <v>18896</v>
          </cell>
          <cell r="F88">
            <v>75585</v>
          </cell>
        </row>
        <row r="89">
          <cell r="A89" t="str">
            <v>1737</v>
          </cell>
          <cell r="B89" t="str">
            <v>Des Moines Independent</v>
          </cell>
          <cell r="C89">
            <v>31621.5</v>
          </cell>
          <cell r="D89">
            <v>2118641</v>
          </cell>
          <cell r="E89">
            <v>706214</v>
          </cell>
          <cell r="F89">
            <v>2824855</v>
          </cell>
        </row>
        <row r="90">
          <cell r="A90" t="str">
            <v>1782</v>
          </cell>
          <cell r="B90" t="str">
            <v>Diagonal</v>
          </cell>
          <cell r="C90">
            <v>102</v>
          </cell>
          <cell r="D90">
            <v>6834</v>
          </cell>
          <cell r="E90">
            <v>2278</v>
          </cell>
          <cell r="F90">
            <v>9112</v>
          </cell>
        </row>
        <row r="91">
          <cell r="A91" t="str">
            <v>1791</v>
          </cell>
          <cell r="B91" t="str">
            <v>Dike-New Hartford</v>
          </cell>
          <cell r="C91">
            <v>868.7</v>
          </cell>
          <cell r="D91">
            <v>58203</v>
          </cell>
          <cell r="E91">
            <v>19401</v>
          </cell>
          <cell r="F91">
            <v>77604</v>
          </cell>
        </row>
        <row r="92">
          <cell r="A92" t="str">
            <v>1863</v>
          </cell>
          <cell r="B92" t="str">
            <v>Dubuque</v>
          </cell>
          <cell r="C92">
            <v>10309.799999999999</v>
          </cell>
          <cell r="D92">
            <v>690757</v>
          </cell>
          <cell r="E92">
            <v>230252</v>
          </cell>
          <cell r="F92">
            <v>921009</v>
          </cell>
        </row>
        <row r="93">
          <cell r="A93" t="str">
            <v>1908</v>
          </cell>
          <cell r="B93" t="str">
            <v>Dunkerton</v>
          </cell>
          <cell r="C93">
            <v>378.5</v>
          </cell>
          <cell r="D93">
            <v>25360</v>
          </cell>
          <cell r="E93">
            <v>8453</v>
          </cell>
          <cell r="F93">
            <v>33813</v>
          </cell>
        </row>
        <row r="94">
          <cell r="A94" t="str">
            <v>1917</v>
          </cell>
          <cell r="B94" t="str">
            <v>Boyer Valley</v>
          </cell>
          <cell r="C94">
            <v>386.6</v>
          </cell>
          <cell r="D94">
            <v>25902</v>
          </cell>
          <cell r="E94">
            <v>8634</v>
          </cell>
          <cell r="F94">
            <v>34536</v>
          </cell>
        </row>
        <row r="95">
          <cell r="A95" t="str">
            <v>1926</v>
          </cell>
          <cell r="B95" t="str">
            <v>Durant</v>
          </cell>
          <cell r="C95">
            <v>530.79999999999995</v>
          </cell>
          <cell r="D95">
            <v>35564</v>
          </cell>
          <cell r="E95">
            <v>11855</v>
          </cell>
          <cell r="F95">
            <v>47419</v>
          </cell>
        </row>
        <row r="96">
          <cell r="A96" t="str">
            <v>1944</v>
          </cell>
          <cell r="B96" t="str">
            <v>Eagle Grove</v>
          </cell>
          <cell r="C96">
            <v>946.6</v>
          </cell>
          <cell r="D96">
            <v>63422</v>
          </cell>
          <cell r="E96">
            <v>21141</v>
          </cell>
          <cell r="F96">
            <v>84563</v>
          </cell>
        </row>
        <row r="97">
          <cell r="A97" t="str">
            <v>1953</v>
          </cell>
          <cell r="B97" t="str">
            <v>Earlham</v>
          </cell>
          <cell r="C97">
            <v>577.1</v>
          </cell>
          <cell r="D97">
            <v>38666</v>
          </cell>
          <cell r="E97">
            <v>12889</v>
          </cell>
          <cell r="F97">
            <v>51555</v>
          </cell>
        </row>
        <row r="98">
          <cell r="A98" t="str">
            <v>1963</v>
          </cell>
          <cell r="B98" t="str">
            <v>East Buchanan</v>
          </cell>
          <cell r="C98">
            <v>553.4</v>
          </cell>
          <cell r="D98">
            <v>37078</v>
          </cell>
          <cell r="E98">
            <v>12359</v>
          </cell>
          <cell r="F98">
            <v>49437</v>
          </cell>
        </row>
        <row r="99">
          <cell r="A99" t="str">
            <v>1965</v>
          </cell>
          <cell r="B99" t="str">
            <v>Easton Valley</v>
          </cell>
          <cell r="C99">
            <v>563</v>
          </cell>
          <cell r="D99">
            <v>37721</v>
          </cell>
          <cell r="E99">
            <v>12574</v>
          </cell>
          <cell r="F99">
            <v>50295</v>
          </cell>
        </row>
        <row r="100">
          <cell r="A100" t="str">
            <v>1968</v>
          </cell>
          <cell r="B100" t="str">
            <v>East Marshall</v>
          </cell>
          <cell r="C100">
            <v>576.29999999999995</v>
          </cell>
          <cell r="D100">
            <v>38612</v>
          </cell>
          <cell r="E100">
            <v>12871</v>
          </cell>
          <cell r="F100">
            <v>51483</v>
          </cell>
        </row>
        <row r="101">
          <cell r="A101" t="str">
            <v>1970</v>
          </cell>
          <cell r="B101" t="str">
            <v>East Union</v>
          </cell>
          <cell r="C101">
            <v>505</v>
          </cell>
          <cell r="D101">
            <v>33835</v>
          </cell>
          <cell r="E101">
            <v>11278</v>
          </cell>
          <cell r="F101">
            <v>45113</v>
          </cell>
        </row>
        <row r="102">
          <cell r="A102" t="str">
            <v>1972</v>
          </cell>
          <cell r="B102" t="str">
            <v>Eastern Allamakee</v>
          </cell>
          <cell r="C102">
            <v>322</v>
          </cell>
          <cell r="D102">
            <v>21574</v>
          </cell>
          <cell r="E102">
            <v>7191</v>
          </cell>
          <cell r="F102">
            <v>28765</v>
          </cell>
        </row>
        <row r="103">
          <cell r="A103" t="str">
            <v>1975</v>
          </cell>
          <cell r="B103" t="str">
            <v>River Valley</v>
          </cell>
          <cell r="C103">
            <v>407.1</v>
          </cell>
          <cell r="D103">
            <v>27276</v>
          </cell>
          <cell r="E103">
            <v>9092</v>
          </cell>
          <cell r="F103">
            <v>36368</v>
          </cell>
        </row>
        <row r="104">
          <cell r="A104" t="str">
            <v>1989</v>
          </cell>
          <cell r="B104" t="str">
            <v>Edgewood-Colesburg</v>
          </cell>
          <cell r="C104">
            <v>401</v>
          </cell>
          <cell r="D104">
            <v>26867</v>
          </cell>
          <cell r="E104">
            <v>8956</v>
          </cell>
          <cell r="F104">
            <v>35823</v>
          </cell>
        </row>
        <row r="105">
          <cell r="A105" t="str">
            <v>2007</v>
          </cell>
          <cell r="B105" t="str">
            <v>Eldora-New Providence</v>
          </cell>
          <cell r="C105">
            <v>572.70000000000005</v>
          </cell>
          <cell r="D105">
            <v>38371</v>
          </cell>
          <cell r="E105">
            <v>12790</v>
          </cell>
          <cell r="F105">
            <v>51161</v>
          </cell>
        </row>
        <row r="106">
          <cell r="A106" t="str">
            <v>2088</v>
          </cell>
          <cell r="B106" t="str">
            <v>Emmetsburg</v>
          </cell>
          <cell r="C106">
            <v>652.79999999999995</v>
          </cell>
          <cell r="D106">
            <v>43738</v>
          </cell>
          <cell r="E106">
            <v>14579</v>
          </cell>
          <cell r="F106">
            <v>58317</v>
          </cell>
        </row>
        <row r="107">
          <cell r="A107" t="str">
            <v>2097</v>
          </cell>
          <cell r="B107" t="str">
            <v>English Valleys</v>
          </cell>
          <cell r="C107">
            <v>473</v>
          </cell>
          <cell r="D107">
            <v>31691</v>
          </cell>
          <cell r="E107">
            <v>10564</v>
          </cell>
          <cell r="F107">
            <v>42255</v>
          </cell>
        </row>
        <row r="108">
          <cell r="A108" t="str">
            <v>2113</v>
          </cell>
          <cell r="B108" t="str">
            <v>Essex</v>
          </cell>
          <cell r="C108">
            <v>192.3</v>
          </cell>
          <cell r="D108">
            <v>12884</v>
          </cell>
          <cell r="E108">
            <v>4295</v>
          </cell>
          <cell r="F108">
            <v>17179</v>
          </cell>
        </row>
        <row r="109">
          <cell r="A109" t="str">
            <v>2124</v>
          </cell>
          <cell r="B109" t="str">
            <v>Estherville Lincoln</v>
          </cell>
          <cell r="C109">
            <v>1228.4000000000001</v>
          </cell>
          <cell r="D109">
            <v>82303</v>
          </cell>
          <cell r="E109">
            <v>27434</v>
          </cell>
          <cell r="F109">
            <v>109737</v>
          </cell>
        </row>
        <row r="110">
          <cell r="A110" t="str">
            <v>2151</v>
          </cell>
          <cell r="B110" t="str">
            <v>Exira-Elk Horn-</v>
          </cell>
          <cell r="C110">
            <v>401.2</v>
          </cell>
          <cell r="D110">
            <v>26880</v>
          </cell>
          <cell r="E110">
            <v>8960</v>
          </cell>
          <cell r="F110">
            <v>35840</v>
          </cell>
        </row>
        <row r="111">
          <cell r="A111" t="str">
            <v>2169</v>
          </cell>
          <cell r="B111" t="str">
            <v>Fairfield</v>
          </cell>
          <cell r="C111">
            <v>1602.7</v>
          </cell>
          <cell r="D111">
            <v>107381</v>
          </cell>
          <cell r="E111">
            <v>35794</v>
          </cell>
          <cell r="F111">
            <v>143175</v>
          </cell>
        </row>
        <row r="112">
          <cell r="A112" t="str">
            <v>2295</v>
          </cell>
          <cell r="B112" t="str">
            <v>Forest City</v>
          </cell>
          <cell r="C112">
            <v>1045.9000000000001</v>
          </cell>
          <cell r="D112">
            <v>70075</v>
          </cell>
          <cell r="E112">
            <v>23358</v>
          </cell>
          <cell r="F112">
            <v>93433</v>
          </cell>
        </row>
        <row r="113">
          <cell r="A113" t="str">
            <v>2313</v>
          </cell>
          <cell r="B113" t="str">
            <v>Fort Dodge</v>
          </cell>
          <cell r="C113">
            <v>3674.6</v>
          </cell>
          <cell r="D113">
            <v>246198</v>
          </cell>
          <cell r="E113">
            <v>82066</v>
          </cell>
          <cell r="F113">
            <v>328264</v>
          </cell>
        </row>
        <row r="114">
          <cell r="A114" t="str">
            <v>2322</v>
          </cell>
          <cell r="B114" t="str">
            <v>Fort Madison</v>
          </cell>
          <cell r="C114">
            <v>2079.5</v>
          </cell>
          <cell r="D114">
            <v>139327</v>
          </cell>
          <cell r="E114">
            <v>46442</v>
          </cell>
          <cell r="F114">
            <v>185769</v>
          </cell>
        </row>
        <row r="115">
          <cell r="A115" t="str">
            <v>2369</v>
          </cell>
          <cell r="B115" t="str">
            <v>Fremont-Mills</v>
          </cell>
          <cell r="C115">
            <v>446.1</v>
          </cell>
          <cell r="D115">
            <v>29889</v>
          </cell>
          <cell r="E115">
            <v>9963</v>
          </cell>
          <cell r="F115">
            <v>39852</v>
          </cell>
        </row>
        <row r="116">
          <cell r="A116" t="str">
            <v>2376</v>
          </cell>
          <cell r="B116" t="str">
            <v>Galva-Holstein</v>
          </cell>
          <cell r="C116">
            <v>468</v>
          </cell>
          <cell r="D116">
            <v>31356</v>
          </cell>
          <cell r="E116">
            <v>10452</v>
          </cell>
          <cell r="F116">
            <v>41808</v>
          </cell>
        </row>
        <row r="117">
          <cell r="A117" t="str">
            <v>2403</v>
          </cell>
          <cell r="B117" t="str">
            <v>Garner-Hayfield-Ventura</v>
          </cell>
          <cell r="C117">
            <v>839</v>
          </cell>
          <cell r="D117">
            <v>56213</v>
          </cell>
          <cell r="E117">
            <v>18738</v>
          </cell>
          <cell r="F117">
            <v>74951</v>
          </cell>
        </row>
        <row r="118">
          <cell r="A118" t="str">
            <v>2457</v>
          </cell>
          <cell r="B118" t="str">
            <v>George-Little Rock</v>
          </cell>
          <cell r="C118">
            <v>425</v>
          </cell>
          <cell r="D118">
            <v>28475</v>
          </cell>
          <cell r="E118">
            <v>9492</v>
          </cell>
          <cell r="F118">
            <v>37967</v>
          </cell>
        </row>
        <row r="119">
          <cell r="A119" t="str">
            <v>2466</v>
          </cell>
          <cell r="B119" t="str">
            <v>Gilbert</v>
          </cell>
          <cell r="C119">
            <v>1534</v>
          </cell>
          <cell r="D119">
            <v>102778</v>
          </cell>
          <cell r="E119">
            <v>34259</v>
          </cell>
          <cell r="F119">
            <v>137037</v>
          </cell>
        </row>
        <row r="120">
          <cell r="A120" t="str">
            <v>2493</v>
          </cell>
          <cell r="B120" t="str">
            <v>Gilmore City-Bradgate</v>
          </cell>
          <cell r="C120">
            <v>166</v>
          </cell>
          <cell r="D120">
            <v>11122</v>
          </cell>
          <cell r="E120">
            <v>3707</v>
          </cell>
          <cell r="F120">
            <v>14829</v>
          </cell>
        </row>
        <row r="121">
          <cell r="A121" t="str">
            <v>2502</v>
          </cell>
          <cell r="B121" t="str">
            <v>Gladbrook-Reinbeck</v>
          </cell>
          <cell r="C121">
            <v>588.9</v>
          </cell>
          <cell r="D121">
            <v>39456</v>
          </cell>
          <cell r="E121">
            <v>13152</v>
          </cell>
          <cell r="F121">
            <v>52608</v>
          </cell>
        </row>
        <row r="122">
          <cell r="A122" t="str">
            <v>2511</v>
          </cell>
          <cell r="B122" t="str">
            <v>Glenwood</v>
          </cell>
          <cell r="C122">
            <v>1926.9</v>
          </cell>
          <cell r="D122">
            <v>129102</v>
          </cell>
          <cell r="E122">
            <v>43034</v>
          </cell>
          <cell r="F122">
            <v>172136</v>
          </cell>
        </row>
        <row r="123">
          <cell r="A123" t="str">
            <v>2520</v>
          </cell>
          <cell r="B123" t="str">
            <v>Glidden-Ralston</v>
          </cell>
          <cell r="C123">
            <v>279.2</v>
          </cell>
          <cell r="D123">
            <v>18706</v>
          </cell>
          <cell r="E123">
            <v>6235</v>
          </cell>
          <cell r="F123">
            <v>24941</v>
          </cell>
        </row>
        <row r="124">
          <cell r="A124" t="str">
            <v>2556</v>
          </cell>
          <cell r="B124" t="str">
            <v>Graettinger-Terril</v>
          </cell>
          <cell r="C124">
            <v>387</v>
          </cell>
          <cell r="D124">
            <v>25929</v>
          </cell>
          <cell r="E124">
            <v>8643</v>
          </cell>
          <cell r="F124">
            <v>34572</v>
          </cell>
        </row>
        <row r="125">
          <cell r="A125" t="str">
            <v>2673</v>
          </cell>
          <cell r="B125" t="str">
            <v>Nodaway Valley</v>
          </cell>
          <cell r="C125">
            <v>626.4</v>
          </cell>
          <cell r="D125">
            <v>41969</v>
          </cell>
          <cell r="E125">
            <v>13990</v>
          </cell>
          <cell r="F125">
            <v>55959</v>
          </cell>
        </row>
        <row r="126">
          <cell r="A126" t="str">
            <v>2682</v>
          </cell>
          <cell r="B126" t="str">
            <v>GMG</v>
          </cell>
          <cell r="C126">
            <v>250.4</v>
          </cell>
          <cell r="D126">
            <v>16777</v>
          </cell>
          <cell r="E126">
            <v>5592</v>
          </cell>
          <cell r="F126">
            <v>22369</v>
          </cell>
        </row>
        <row r="127">
          <cell r="A127" t="str">
            <v>2709</v>
          </cell>
          <cell r="B127" t="str">
            <v>Grinnell-Newburg</v>
          </cell>
          <cell r="C127">
            <v>1571.6</v>
          </cell>
          <cell r="D127">
            <v>105297</v>
          </cell>
          <cell r="E127">
            <v>35099</v>
          </cell>
          <cell r="F127">
            <v>140396</v>
          </cell>
        </row>
        <row r="128">
          <cell r="A128" t="str">
            <v>2718</v>
          </cell>
          <cell r="B128" t="str">
            <v>Griswold</v>
          </cell>
          <cell r="C128">
            <v>452.2</v>
          </cell>
          <cell r="D128">
            <v>30297</v>
          </cell>
          <cell r="E128">
            <v>10099</v>
          </cell>
          <cell r="F128">
            <v>40396</v>
          </cell>
        </row>
        <row r="129">
          <cell r="A129" t="str">
            <v>2727</v>
          </cell>
          <cell r="B129" t="str">
            <v>Grundy Center</v>
          </cell>
          <cell r="C129">
            <v>659.1</v>
          </cell>
          <cell r="D129">
            <v>44160</v>
          </cell>
          <cell r="E129">
            <v>14720</v>
          </cell>
          <cell r="F129">
            <v>58880</v>
          </cell>
        </row>
        <row r="130">
          <cell r="A130" t="str">
            <v>2754</v>
          </cell>
          <cell r="B130" t="str">
            <v>Guthrie Center</v>
          </cell>
          <cell r="C130">
            <v>406.1</v>
          </cell>
          <cell r="D130">
            <v>27209</v>
          </cell>
          <cell r="E130">
            <v>9070</v>
          </cell>
          <cell r="F130">
            <v>36279</v>
          </cell>
        </row>
        <row r="131">
          <cell r="A131" t="str">
            <v>2763</v>
          </cell>
          <cell r="B131" t="str">
            <v>Clayton Ridge</v>
          </cell>
          <cell r="C131">
            <v>594.6</v>
          </cell>
          <cell r="D131">
            <v>39838</v>
          </cell>
          <cell r="E131">
            <v>13279</v>
          </cell>
          <cell r="F131">
            <v>53117</v>
          </cell>
        </row>
        <row r="132">
          <cell r="A132" t="str">
            <v>2766</v>
          </cell>
          <cell r="B132" t="str">
            <v>H-L-V</v>
          </cell>
          <cell r="C132">
            <v>335.7</v>
          </cell>
          <cell r="D132">
            <v>22492</v>
          </cell>
          <cell r="E132">
            <v>7497</v>
          </cell>
          <cell r="F132">
            <v>29989</v>
          </cell>
        </row>
        <row r="133">
          <cell r="A133" t="str">
            <v>2772</v>
          </cell>
          <cell r="B133" t="str">
            <v>Hamburg</v>
          </cell>
          <cell r="C133">
            <v>196</v>
          </cell>
          <cell r="D133">
            <v>13132</v>
          </cell>
          <cell r="E133">
            <v>4377</v>
          </cell>
          <cell r="F133">
            <v>17509</v>
          </cell>
        </row>
        <row r="134">
          <cell r="A134" t="str">
            <v>2781</v>
          </cell>
          <cell r="B134" t="str">
            <v>Hampton-Dumont</v>
          </cell>
          <cell r="C134">
            <v>1120.7</v>
          </cell>
          <cell r="D134">
            <v>75087</v>
          </cell>
          <cell r="E134">
            <v>25029</v>
          </cell>
          <cell r="F134">
            <v>100116</v>
          </cell>
        </row>
        <row r="135">
          <cell r="A135" t="str">
            <v>2826</v>
          </cell>
          <cell r="B135" t="str">
            <v>Harlan</v>
          </cell>
          <cell r="C135">
            <v>1354.7</v>
          </cell>
          <cell r="D135">
            <v>90765</v>
          </cell>
          <cell r="E135">
            <v>30255</v>
          </cell>
          <cell r="F135">
            <v>121020</v>
          </cell>
        </row>
        <row r="136">
          <cell r="A136" t="str">
            <v>2846</v>
          </cell>
          <cell r="B136" t="str">
            <v>Harris-Lake Park</v>
          </cell>
          <cell r="C136">
            <v>295</v>
          </cell>
          <cell r="D136">
            <v>19765</v>
          </cell>
          <cell r="E136">
            <v>6588</v>
          </cell>
          <cell r="F136">
            <v>26353</v>
          </cell>
        </row>
        <row r="137">
          <cell r="A137" t="str">
            <v>2862</v>
          </cell>
          <cell r="B137" t="str">
            <v>Hartley-Melvin-Sanborn</v>
          </cell>
          <cell r="C137">
            <v>612.20000000000005</v>
          </cell>
          <cell r="D137">
            <v>41017</v>
          </cell>
          <cell r="E137">
            <v>13672</v>
          </cell>
          <cell r="F137">
            <v>54689</v>
          </cell>
        </row>
        <row r="138">
          <cell r="A138" t="str">
            <v>2977</v>
          </cell>
          <cell r="B138" t="str">
            <v>Highland</v>
          </cell>
          <cell r="C138">
            <v>609.1</v>
          </cell>
          <cell r="D138">
            <v>40810</v>
          </cell>
          <cell r="E138">
            <v>13603</v>
          </cell>
          <cell r="F138">
            <v>54413</v>
          </cell>
        </row>
        <row r="139">
          <cell r="A139" t="str">
            <v>2988</v>
          </cell>
          <cell r="B139" t="str">
            <v>Hinton</v>
          </cell>
          <cell r="C139">
            <v>521</v>
          </cell>
          <cell r="D139">
            <v>34907</v>
          </cell>
          <cell r="E139">
            <v>11636</v>
          </cell>
          <cell r="F139">
            <v>46543</v>
          </cell>
        </row>
        <row r="140">
          <cell r="A140" t="str">
            <v>3029</v>
          </cell>
          <cell r="B140" t="str">
            <v>Howard-Winneshiek</v>
          </cell>
          <cell r="C140">
            <v>1124.5</v>
          </cell>
          <cell r="D140">
            <v>75342</v>
          </cell>
          <cell r="E140">
            <v>25114</v>
          </cell>
          <cell r="F140">
            <v>100456</v>
          </cell>
        </row>
        <row r="141">
          <cell r="A141" t="str">
            <v>3033</v>
          </cell>
          <cell r="B141" t="str">
            <v>Hubbard-Radcliffe</v>
          </cell>
          <cell r="C141">
            <v>419.6</v>
          </cell>
          <cell r="D141">
            <v>28113</v>
          </cell>
          <cell r="E141">
            <v>9371</v>
          </cell>
          <cell r="F141">
            <v>37484</v>
          </cell>
        </row>
        <row r="142">
          <cell r="A142" t="str">
            <v>3042</v>
          </cell>
          <cell r="B142" t="str">
            <v>Hudson</v>
          </cell>
          <cell r="C142">
            <v>681.9</v>
          </cell>
          <cell r="D142">
            <v>45687</v>
          </cell>
          <cell r="E142">
            <v>15229</v>
          </cell>
          <cell r="F142">
            <v>60916</v>
          </cell>
        </row>
        <row r="143">
          <cell r="A143" t="str">
            <v>3060</v>
          </cell>
          <cell r="B143" t="str">
            <v>Humboldt</v>
          </cell>
          <cell r="C143">
            <v>1242.0999999999999</v>
          </cell>
          <cell r="D143">
            <v>83221</v>
          </cell>
          <cell r="E143">
            <v>27740</v>
          </cell>
          <cell r="F143">
            <v>110961</v>
          </cell>
        </row>
        <row r="144">
          <cell r="A144" t="str">
            <v>3105</v>
          </cell>
          <cell r="B144" t="str">
            <v>Independence</v>
          </cell>
          <cell r="C144">
            <v>1390.7</v>
          </cell>
          <cell r="D144">
            <v>93177</v>
          </cell>
          <cell r="E144">
            <v>31059</v>
          </cell>
          <cell r="F144">
            <v>124236</v>
          </cell>
        </row>
        <row r="145">
          <cell r="A145" t="str">
            <v>3114</v>
          </cell>
          <cell r="B145" t="str">
            <v>Indianola</v>
          </cell>
          <cell r="C145">
            <v>3475.9</v>
          </cell>
          <cell r="D145">
            <v>232885</v>
          </cell>
          <cell r="E145">
            <v>77628</v>
          </cell>
          <cell r="F145">
            <v>310513</v>
          </cell>
        </row>
        <row r="146">
          <cell r="A146" t="str">
            <v>3119</v>
          </cell>
          <cell r="B146" t="str">
            <v>Interstate 35</v>
          </cell>
          <cell r="C146">
            <v>812.1</v>
          </cell>
          <cell r="D146">
            <v>54411</v>
          </cell>
          <cell r="E146">
            <v>18137</v>
          </cell>
          <cell r="F146">
            <v>72548</v>
          </cell>
        </row>
        <row r="147">
          <cell r="A147" t="str">
            <v>3141</v>
          </cell>
          <cell r="B147" t="str">
            <v>Iowa City</v>
          </cell>
          <cell r="C147">
            <v>14283.8</v>
          </cell>
          <cell r="D147">
            <v>957015</v>
          </cell>
          <cell r="E147">
            <v>319005</v>
          </cell>
          <cell r="F147">
            <v>1276020</v>
          </cell>
        </row>
        <row r="148">
          <cell r="A148" t="str">
            <v>3150</v>
          </cell>
          <cell r="B148" t="str">
            <v>Iowa Falls</v>
          </cell>
          <cell r="C148">
            <v>1035.0999999999999</v>
          </cell>
          <cell r="D148">
            <v>69352</v>
          </cell>
          <cell r="E148">
            <v>23117</v>
          </cell>
          <cell r="F148">
            <v>92469</v>
          </cell>
        </row>
        <row r="149">
          <cell r="A149" t="str">
            <v>3154</v>
          </cell>
          <cell r="B149" t="str">
            <v>Iowa Valley</v>
          </cell>
          <cell r="C149">
            <v>519.4</v>
          </cell>
          <cell r="D149">
            <v>34800</v>
          </cell>
          <cell r="E149">
            <v>11600</v>
          </cell>
          <cell r="F149">
            <v>46400</v>
          </cell>
        </row>
        <row r="150">
          <cell r="A150" t="str">
            <v>3168</v>
          </cell>
          <cell r="B150" t="str">
            <v>IKM-Manning</v>
          </cell>
          <cell r="C150">
            <v>677.9</v>
          </cell>
          <cell r="D150">
            <v>45419</v>
          </cell>
          <cell r="E150">
            <v>15140</v>
          </cell>
          <cell r="F150">
            <v>60559</v>
          </cell>
        </row>
        <row r="151">
          <cell r="A151" t="str">
            <v>3186</v>
          </cell>
          <cell r="B151" t="str">
            <v>Janesville Consolidated</v>
          </cell>
          <cell r="C151">
            <v>442</v>
          </cell>
          <cell r="D151">
            <v>29614</v>
          </cell>
          <cell r="E151">
            <v>9871</v>
          </cell>
          <cell r="F151">
            <v>39485</v>
          </cell>
        </row>
        <row r="152">
          <cell r="A152" t="str">
            <v>3195</v>
          </cell>
          <cell r="B152" t="str">
            <v>Greene County</v>
          </cell>
          <cell r="C152">
            <v>1159.5999999999999</v>
          </cell>
          <cell r="D152">
            <v>77693</v>
          </cell>
          <cell r="E152">
            <v>25898</v>
          </cell>
          <cell r="F152">
            <v>103591</v>
          </cell>
        </row>
        <row r="153">
          <cell r="A153" t="str">
            <v>3204</v>
          </cell>
          <cell r="B153" t="str">
            <v>Jesup</v>
          </cell>
          <cell r="C153">
            <v>897.8</v>
          </cell>
          <cell r="D153">
            <v>60153</v>
          </cell>
          <cell r="E153">
            <v>20051</v>
          </cell>
          <cell r="F153">
            <v>80204</v>
          </cell>
        </row>
        <row r="154">
          <cell r="A154" t="str">
            <v>3231</v>
          </cell>
          <cell r="B154" t="str">
            <v>Johnston</v>
          </cell>
          <cell r="C154">
            <v>7004.2</v>
          </cell>
          <cell r="D154">
            <v>469281</v>
          </cell>
          <cell r="E154">
            <v>156427</v>
          </cell>
          <cell r="F154">
            <v>625708</v>
          </cell>
        </row>
        <row r="155">
          <cell r="A155" t="str">
            <v>3312</v>
          </cell>
          <cell r="B155" t="str">
            <v>Keokuk</v>
          </cell>
          <cell r="C155">
            <v>1902.8</v>
          </cell>
          <cell r="D155">
            <v>127488</v>
          </cell>
          <cell r="E155">
            <v>42496</v>
          </cell>
          <cell r="F155">
            <v>169984</v>
          </cell>
        </row>
        <row r="156">
          <cell r="A156" t="str">
            <v>3330</v>
          </cell>
          <cell r="B156" t="str">
            <v>Keota</v>
          </cell>
          <cell r="C156">
            <v>350.4</v>
          </cell>
          <cell r="D156">
            <v>23477</v>
          </cell>
          <cell r="E156">
            <v>7826</v>
          </cell>
          <cell r="F156">
            <v>31303</v>
          </cell>
        </row>
        <row r="157">
          <cell r="A157" t="str">
            <v>3348</v>
          </cell>
          <cell r="B157" t="str">
            <v>Kingsley-Pierson</v>
          </cell>
          <cell r="C157">
            <v>466.7</v>
          </cell>
          <cell r="D157">
            <v>31269</v>
          </cell>
          <cell r="E157">
            <v>10423</v>
          </cell>
          <cell r="F157">
            <v>41692</v>
          </cell>
        </row>
        <row r="158">
          <cell r="A158" t="str">
            <v>3375</v>
          </cell>
          <cell r="B158" t="str">
            <v>Knoxville</v>
          </cell>
          <cell r="C158">
            <v>1752.6</v>
          </cell>
          <cell r="D158">
            <v>117424</v>
          </cell>
          <cell r="E158">
            <v>39141</v>
          </cell>
          <cell r="F158">
            <v>156565</v>
          </cell>
        </row>
        <row r="159">
          <cell r="A159" t="str">
            <v>3420</v>
          </cell>
          <cell r="B159" t="str">
            <v>Lake Mills</v>
          </cell>
          <cell r="C159">
            <v>577.70000000000005</v>
          </cell>
          <cell r="D159">
            <v>38706</v>
          </cell>
          <cell r="E159">
            <v>12902</v>
          </cell>
          <cell r="F159">
            <v>51608</v>
          </cell>
        </row>
        <row r="160">
          <cell r="A160" t="str">
            <v>3465</v>
          </cell>
          <cell r="B160" t="str">
            <v>Lamoni</v>
          </cell>
          <cell r="C160">
            <v>300.8</v>
          </cell>
          <cell r="D160">
            <v>20154</v>
          </cell>
          <cell r="E160">
            <v>6718</v>
          </cell>
          <cell r="F160">
            <v>26872</v>
          </cell>
        </row>
        <row r="161">
          <cell r="A161" t="str">
            <v>3537</v>
          </cell>
          <cell r="B161" t="str">
            <v>Laurens-Marathon</v>
          </cell>
          <cell r="C161">
            <v>268</v>
          </cell>
          <cell r="D161">
            <v>17956</v>
          </cell>
          <cell r="E161">
            <v>5985</v>
          </cell>
          <cell r="F161">
            <v>23941</v>
          </cell>
        </row>
        <row r="162">
          <cell r="A162" t="str">
            <v>3555</v>
          </cell>
          <cell r="B162" t="str">
            <v>Lawton-Bronson</v>
          </cell>
          <cell r="C162">
            <v>607.9</v>
          </cell>
          <cell r="D162">
            <v>40729</v>
          </cell>
          <cell r="E162">
            <v>13576</v>
          </cell>
          <cell r="F162">
            <v>54305</v>
          </cell>
        </row>
        <row r="163">
          <cell r="A163" t="str">
            <v>3600</v>
          </cell>
          <cell r="B163" t="str">
            <v>Le Mars</v>
          </cell>
          <cell r="C163">
            <v>2232.3000000000002</v>
          </cell>
          <cell r="D163">
            <v>149564</v>
          </cell>
          <cell r="E163">
            <v>49855</v>
          </cell>
          <cell r="F163">
            <v>199419</v>
          </cell>
        </row>
        <row r="164">
          <cell r="A164" t="str">
            <v>3609</v>
          </cell>
          <cell r="B164" t="str">
            <v>Lenox</v>
          </cell>
          <cell r="C164">
            <v>453.7</v>
          </cell>
          <cell r="D164">
            <v>30398</v>
          </cell>
          <cell r="E164">
            <v>10133</v>
          </cell>
          <cell r="F164">
            <v>40531</v>
          </cell>
        </row>
        <row r="165">
          <cell r="A165" t="str">
            <v>3645</v>
          </cell>
          <cell r="B165" t="str">
            <v>Lewis Central</v>
          </cell>
          <cell r="C165">
            <v>2608.5</v>
          </cell>
          <cell r="D165">
            <v>174770</v>
          </cell>
          <cell r="E165">
            <v>58257</v>
          </cell>
          <cell r="F165">
            <v>233027</v>
          </cell>
        </row>
        <row r="166">
          <cell r="A166" t="str">
            <v>3691</v>
          </cell>
          <cell r="B166" t="str">
            <v>North Cedar</v>
          </cell>
          <cell r="C166">
            <v>735.3</v>
          </cell>
          <cell r="D166">
            <v>49265</v>
          </cell>
          <cell r="E166">
            <v>16422</v>
          </cell>
          <cell r="F166">
            <v>65687</v>
          </cell>
        </row>
        <row r="167">
          <cell r="A167" t="str">
            <v>3715</v>
          </cell>
          <cell r="B167" t="str">
            <v>Linn-Mar</v>
          </cell>
          <cell r="C167">
            <v>7597.9</v>
          </cell>
          <cell r="D167">
            <v>509059</v>
          </cell>
          <cell r="E167">
            <v>169686</v>
          </cell>
          <cell r="F167">
            <v>678745</v>
          </cell>
        </row>
        <row r="168">
          <cell r="A168" t="str">
            <v>3744</v>
          </cell>
          <cell r="B168" t="str">
            <v>Lisbon</v>
          </cell>
          <cell r="C168">
            <v>653.70000000000005</v>
          </cell>
          <cell r="D168">
            <v>43798</v>
          </cell>
          <cell r="E168">
            <v>14599</v>
          </cell>
          <cell r="F168">
            <v>58397</v>
          </cell>
        </row>
        <row r="169">
          <cell r="A169" t="str">
            <v>3798</v>
          </cell>
          <cell r="B169" t="str">
            <v>Logan-Magnolia</v>
          </cell>
          <cell r="C169">
            <v>544.1</v>
          </cell>
          <cell r="D169">
            <v>36455</v>
          </cell>
          <cell r="E169">
            <v>12152</v>
          </cell>
          <cell r="F169">
            <v>48607</v>
          </cell>
        </row>
        <row r="170">
          <cell r="A170" t="str">
            <v>3816</v>
          </cell>
          <cell r="B170" t="str">
            <v>Lone Tree</v>
          </cell>
          <cell r="C170">
            <v>369.7</v>
          </cell>
          <cell r="D170">
            <v>24770</v>
          </cell>
          <cell r="E170">
            <v>8257</v>
          </cell>
          <cell r="F170">
            <v>33027</v>
          </cell>
        </row>
        <row r="171">
          <cell r="A171" t="str">
            <v>3841</v>
          </cell>
          <cell r="B171" t="str">
            <v>Louisa-Muscatine</v>
          </cell>
          <cell r="C171">
            <v>707</v>
          </cell>
          <cell r="D171">
            <v>47369</v>
          </cell>
          <cell r="E171">
            <v>15790</v>
          </cell>
          <cell r="F171">
            <v>63159</v>
          </cell>
        </row>
        <row r="172">
          <cell r="A172" t="str">
            <v>3897</v>
          </cell>
          <cell r="B172" t="str">
            <v>LuVerne</v>
          </cell>
          <cell r="C172">
            <v>158.30000000000001</v>
          </cell>
          <cell r="D172">
            <v>10606</v>
          </cell>
          <cell r="E172">
            <v>3535</v>
          </cell>
          <cell r="F172">
            <v>14141</v>
          </cell>
        </row>
        <row r="173">
          <cell r="A173" t="str">
            <v>3906</v>
          </cell>
          <cell r="B173" t="str">
            <v>Lynnville-Sully</v>
          </cell>
          <cell r="C173">
            <v>434.6</v>
          </cell>
          <cell r="D173">
            <v>29118</v>
          </cell>
          <cell r="E173">
            <v>9706</v>
          </cell>
          <cell r="F173">
            <v>38824</v>
          </cell>
        </row>
        <row r="174">
          <cell r="A174" t="str">
            <v>3942</v>
          </cell>
          <cell r="B174" t="str">
            <v>Madrid</v>
          </cell>
          <cell r="C174">
            <v>675.7</v>
          </cell>
          <cell r="D174">
            <v>45272</v>
          </cell>
          <cell r="E174">
            <v>15091</v>
          </cell>
          <cell r="F174">
            <v>60363</v>
          </cell>
        </row>
        <row r="175">
          <cell r="A175" t="str">
            <v>3978</v>
          </cell>
          <cell r="B175" t="str">
            <v>East Mills</v>
          </cell>
          <cell r="C175">
            <v>546.1</v>
          </cell>
          <cell r="D175">
            <v>36589</v>
          </cell>
          <cell r="E175">
            <v>12196</v>
          </cell>
          <cell r="F175">
            <v>48785</v>
          </cell>
        </row>
        <row r="176">
          <cell r="A176" t="str">
            <v>4023</v>
          </cell>
          <cell r="B176" t="str">
            <v>Manson Northwest Webster</v>
          </cell>
          <cell r="C176">
            <v>652</v>
          </cell>
          <cell r="D176">
            <v>43684</v>
          </cell>
          <cell r="E176">
            <v>14561</v>
          </cell>
          <cell r="F176">
            <v>58245</v>
          </cell>
        </row>
        <row r="177">
          <cell r="A177" t="str">
            <v>4033</v>
          </cell>
          <cell r="B177" t="str">
            <v>Maple Valley-Anthon Oto</v>
          </cell>
          <cell r="C177">
            <v>599.20000000000005</v>
          </cell>
          <cell r="D177">
            <v>40146</v>
          </cell>
          <cell r="E177">
            <v>13382</v>
          </cell>
          <cell r="F177">
            <v>53528</v>
          </cell>
        </row>
        <row r="178">
          <cell r="A178" t="str">
            <v>4041</v>
          </cell>
          <cell r="B178" t="str">
            <v>Maquoketa</v>
          </cell>
          <cell r="C178">
            <v>1260.3</v>
          </cell>
          <cell r="D178">
            <v>84440</v>
          </cell>
          <cell r="E178">
            <v>28147</v>
          </cell>
          <cell r="F178">
            <v>112587</v>
          </cell>
        </row>
        <row r="179">
          <cell r="A179" t="str">
            <v>4043</v>
          </cell>
          <cell r="B179" t="str">
            <v>Maquoketa Valley</v>
          </cell>
          <cell r="C179">
            <v>676.6</v>
          </cell>
          <cell r="D179">
            <v>45332</v>
          </cell>
          <cell r="E179">
            <v>15111</v>
          </cell>
          <cell r="F179">
            <v>60443</v>
          </cell>
        </row>
        <row r="180">
          <cell r="A180" t="str">
            <v>4068</v>
          </cell>
          <cell r="B180" t="str">
            <v>Marcus-Meriden-Cleghorn</v>
          </cell>
          <cell r="C180">
            <v>436.1</v>
          </cell>
          <cell r="D180">
            <v>29219</v>
          </cell>
          <cell r="E180">
            <v>9740</v>
          </cell>
          <cell r="F180">
            <v>38959</v>
          </cell>
        </row>
        <row r="181">
          <cell r="A181" t="str">
            <v>4086</v>
          </cell>
          <cell r="B181" t="str">
            <v>Marion Independent</v>
          </cell>
          <cell r="C181">
            <v>1912.1</v>
          </cell>
          <cell r="D181">
            <v>128111</v>
          </cell>
          <cell r="E181">
            <v>42704</v>
          </cell>
          <cell r="F181">
            <v>170815</v>
          </cell>
        </row>
        <row r="182">
          <cell r="A182" t="str">
            <v>4104</v>
          </cell>
          <cell r="B182" t="str">
            <v>Marshalltown</v>
          </cell>
          <cell r="C182">
            <v>5332.3</v>
          </cell>
          <cell r="D182">
            <v>357264</v>
          </cell>
          <cell r="E182">
            <v>119088</v>
          </cell>
          <cell r="F182">
            <v>476352</v>
          </cell>
        </row>
        <row r="183">
          <cell r="A183" t="str">
            <v>4122</v>
          </cell>
          <cell r="B183" t="str">
            <v>Martensdale-St Marys</v>
          </cell>
          <cell r="C183">
            <v>515.29999999999995</v>
          </cell>
          <cell r="D183">
            <v>34525</v>
          </cell>
          <cell r="E183">
            <v>11508</v>
          </cell>
          <cell r="F183">
            <v>46033</v>
          </cell>
        </row>
        <row r="184">
          <cell r="A184" t="str">
            <v>4131</v>
          </cell>
          <cell r="B184" t="str">
            <v>Mason City</v>
          </cell>
          <cell r="C184">
            <v>3493.9</v>
          </cell>
          <cell r="D184">
            <v>234091</v>
          </cell>
          <cell r="E184">
            <v>78030</v>
          </cell>
          <cell r="F184">
            <v>312121</v>
          </cell>
        </row>
        <row r="185">
          <cell r="A185" t="str">
            <v>4149</v>
          </cell>
          <cell r="B185" t="str">
            <v>MOC-Floyd Valley</v>
          </cell>
          <cell r="C185">
            <v>1498</v>
          </cell>
          <cell r="D185">
            <v>100366</v>
          </cell>
          <cell r="E185">
            <v>33455</v>
          </cell>
          <cell r="F185">
            <v>133821</v>
          </cell>
        </row>
        <row r="186">
          <cell r="A186" t="str">
            <v>4203</v>
          </cell>
          <cell r="B186" t="str">
            <v>Mediapolis</v>
          </cell>
          <cell r="C186">
            <v>823.5</v>
          </cell>
          <cell r="D186">
            <v>55175</v>
          </cell>
          <cell r="E186">
            <v>18392</v>
          </cell>
          <cell r="F186">
            <v>73567</v>
          </cell>
        </row>
        <row r="187">
          <cell r="A187" t="str">
            <v>4212</v>
          </cell>
          <cell r="B187" t="str">
            <v>Melcher-Dallas</v>
          </cell>
          <cell r="C187">
            <v>328</v>
          </cell>
          <cell r="D187">
            <v>21976</v>
          </cell>
          <cell r="E187">
            <v>7325</v>
          </cell>
          <cell r="F187">
            <v>29301</v>
          </cell>
        </row>
        <row r="188">
          <cell r="A188" t="str">
            <v>4269</v>
          </cell>
          <cell r="B188" t="str">
            <v>Midland</v>
          </cell>
          <cell r="C188">
            <v>511.9</v>
          </cell>
          <cell r="D188">
            <v>34297</v>
          </cell>
          <cell r="E188">
            <v>11432</v>
          </cell>
          <cell r="F188">
            <v>45729</v>
          </cell>
        </row>
        <row r="189">
          <cell r="A189" t="str">
            <v>4271</v>
          </cell>
          <cell r="B189" t="str">
            <v>Mid-Prairie</v>
          </cell>
          <cell r="C189">
            <v>1275.2</v>
          </cell>
          <cell r="D189">
            <v>85438</v>
          </cell>
          <cell r="E189">
            <v>28479</v>
          </cell>
          <cell r="F189">
            <v>113917</v>
          </cell>
        </row>
        <row r="190">
          <cell r="A190" t="str">
            <v>4356</v>
          </cell>
          <cell r="B190" t="str">
            <v>Missouri Valley</v>
          </cell>
          <cell r="C190">
            <v>771.7</v>
          </cell>
          <cell r="D190">
            <v>51704</v>
          </cell>
          <cell r="E190">
            <v>17235</v>
          </cell>
          <cell r="F190">
            <v>68939</v>
          </cell>
        </row>
        <row r="191">
          <cell r="A191" t="str">
            <v>4419</v>
          </cell>
          <cell r="B191" t="str">
            <v>MFL MarMac</v>
          </cell>
          <cell r="C191">
            <v>793.7</v>
          </cell>
          <cell r="D191">
            <v>53178</v>
          </cell>
          <cell r="E191">
            <v>17726</v>
          </cell>
          <cell r="F191">
            <v>70904</v>
          </cell>
        </row>
        <row r="192">
          <cell r="A192" t="str">
            <v>4437</v>
          </cell>
          <cell r="B192" t="str">
            <v>Montezuma</v>
          </cell>
          <cell r="C192">
            <v>472.8</v>
          </cell>
          <cell r="D192">
            <v>31678</v>
          </cell>
          <cell r="E192">
            <v>10559</v>
          </cell>
          <cell r="F192">
            <v>42237</v>
          </cell>
        </row>
        <row r="193">
          <cell r="A193" t="str">
            <v>4446</v>
          </cell>
          <cell r="B193" t="str">
            <v>Monticello</v>
          </cell>
          <cell r="C193">
            <v>953.7</v>
          </cell>
          <cell r="D193">
            <v>63898</v>
          </cell>
          <cell r="E193">
            <v>21299</v>
          </cell>
          <cell r="F193">
            <v>85197</v>
          </cell>
        </row>
        <row r="194">
          <cell r="A194" t="str">
            <v>4491</v>
          </cell>
          <cell r="B194" t="str">
            <v>Moravia</v>
          </cell>
          <cell r="C194">
            <v>348.8</v>
          </cell>
          <cell r="D194">
            <v>23370</v>
          </cell>
          <cell r="E194">
            <v>7790</v>
          </cell>
          <cell r="F194">
            <v>31160</v>
          </cell>
        </row>
        <row r="195">
          <cell r="A195" t="str">
            <v>4505</v>
          </cell>
          <cell r="B195" t="str">
            <v>Mormon Trail</v>
          </cell>
          <cell r="C195">
            <v>223</v>
          </cell>
          <cell r="D195">
            <v>14941</v>
          </cell>
          <cell r="E195">
            <v>4980</v>
          </cell>
          <cell r="F195">
            <v>19921</v>
          </cell>
        </row>
        <row r="196">
          <cell r="A196" t="str">
            <v>4509</v>
          </cell>
          <cell r="B196" t="str">
            <v>Morning Sun</v>
          </cell>
          <cell r="C196">
            <v>190</v>
          </cell>
          <cell r="D196">
            <v>12730</v>
          </cell>
          <cell r="E196">
            <v>4243</v>
          </cell>
          <cell r="F196">
            <v>16973</v>
          </cell>
        </row>
        <row r="197">
          <cell r="A197" t="str">
            <v>4518</v>
          </cell>
          <cell r="B197" t="str">
            <v>Moulton-Udell</v>
          </cell>
          <cell r="C197">
            <v>206.3</v>
          </cell>
          <cell r="D197">
            <v>13822</v>
          </cell>
          <cell r="E197">
            <v>4607</v>
          </cell>
          <cell r="F197">
            <v>18429</v>
          </cell>
        </row>
        <row r="198">
          <cell r="A198" t="str">
            <v>4527</v>
          </cell>
          <cell r="B198" t="str">
            <v>Mount Ayr</v>
          </cell>
          <cell r="C198">
            <v>576.4</v>
          </cell>
          <cell r="D198">
            <v>38619</v>
          </cell>
          <cell r="E198">
            <v>12873</v>
          </cell>
          <cell r="F198">
            <v>51492</v>
          </cell>
        </row>
        <row r="199">
          <cell r="A199" t="str">
            <v>4536</v>
          </cell>
          <cell r="B199" t="str">
            <v>Mount Pleasant</v>
          </cell>
          <cell r="C199">
            <v>1858.4</v>
          </cell>
          <cell r="D199">
            <v>124513</v>
          </cell>
          <cell r="E199">
            <v>41504</v>
          </cell>
          <cell r="F199">
            <v>166017</v>
          </cell>
        </row>
        <row r="200">
          <cell r="A200" t="str">
            <v>4554</v>
          </cell>
          <cell r="B200" t="str">
            <v>Mount Vernon</v>
          </cell>
          <cell r="C200">
            <v>1122.4000000000001</v>
          </cell>
          <cell r="D200">
            <v>75201</v>
          </cell>
          <cell r="E200">
            <v>25067</v>
          </cell>
          <cell r="F200">
            <v>100268</v>
          </cell>
        </row>
        <row r="201">
          <cell r="A201" t="str">
            <v>4572</v>
          </cell>
          <cell r="B201" t="str">
            <v>Murray</v>
          </cell>
          <cell r="C201">
            <v>221.2</v>
          </cell>
          <cell r="D201">
            <v>14820</v>
          </cell>
          <cell r="E201">
            <v>4940</v>
          </cell>
          <cell r="F201">
            <v>19760</v>
          </cell>
        </row>
        <row r="202">
          <cell r="A202" t="str">
            <v>4581</v>
          </cell>
          <cell r="B202" t="str">
            <v>Muscatine</v>
          </cell>
          <cell r="C202">
            <v>4690</v>
          </cell>
          <cell r="D202">
            <v>314230</v>
          </cell>
          <cell r="E202">
            <v>104743</v>
          </cell>
          <cell r="F202">
            <v>418973</v>
          </cell>
        </row>
        <row r="203">
          <cell r="A203" t="str">
            <v>4599</v>
          </cell>
          <cell r="B203" t="str">
            <v>Nashua-Plainfield</v>
          </cell>
          <cell r="C203">
            <v>595.6</v>
          </cell>
          <cell r="D203">
            <v>39905</v>
          </cell>
          <cell r="E203">
            <v>13302</v>
          </cell>
          <cell r="F203">
            <v>53207</v>
          </cell>
        </row>
        <row r="204">
          <cell r="A204" t="str">
            <v>4617</v>
          </cell>
          <cell r="B204" t="str">
            <v>Nevada</v>
          </cell>
          <cell r="C204">
            <v>1470.9</v>
          </cell>
          <cell r="D204">
            <v>98550</v>
          </cell>
          <cell r="E204">
            <v>32850</v>
          </cell>
          <cell r="F204">
            <v>131400</v>
          </cell>
        </row>
        <row r="205">
          <cell r="A205" t="str">
            <v>4644</v>
          </cell>
          <cell r="B205" t="str">
            <v>Newell-Fonda</v>
          </cell>
          <cell r="C205">
            <v>469.2</v>
          </cell>
          <cell r="D205">
            <v>31436</v>
          </cell>
          <cell r="E205">
            <v>10479</v>
          </cell>
          <cell r="F205">
            <v>41915</v>
          </cell>
        </row>
        <row r="206">
          <cell r="A206" t="str">
            <v>4662</v>
          </cell>
          <cell r="B206" t="str">
            <v>New Hampton</v>
          </cell>
          <cell r="C206">
            <v>928.1</v>
          </cell>
          <cell r="D206">
            <v>62183</v>
          </cell>
          <cell r="E206">
            <v>20728</v>
          </cell>
          <cell r="F206">
            <v>82911</v>
          </cell>
        </row>
        <row r="207">
          <cell r="A207" t="str">
            <v>4689</v>
          </cell>
          <cell r="B207" t="str">
            <v>New London</v>
          </cell>
          <cell r="C207">
            <v>502.1</v>
          </cell>
          <cell r="D207">
            <v>33641</v>
          </cell>
          <cell r="E207">
            <v>11214</v>
          </cell>
          <cell r="F207">
            <v>44855</v>
          </cell>
        </row>
        <row r="208">
          <cell r="A208" t="str">
            <v>4725</v>
          </cell>
          <cell r="B208" t="str">
            <v>Newton</v>
          </cell>
          <cell r="C208">
            <v>2947.9</v>
          </cell>
          <cell r="D208">
            <v>197509</v>
          </cell>
          <cell r="E208">
            <v>65836</v>
          </cell>
          <cell r="F208">
            <v>263345</v>
          </cell>
        </row>
        <row r="209">
          <cell r="A209" t="str">
            <v>4772</v>
          </cell>
          <cell r="B209" t="str">
            <v>Central Springs</v>
          </cell>
          <cell r="C209">
            <v>771.1</v>
          </cell>
          <cell r="D209">
            <v>51664</v>
          </cell>
          <cell r="E209">
            <v>17221</v>
          </cell>
          <cell r="F209">
            <v>68885</v>
          </cell>
        </row>
        <row r="210">
          <cell r="A210" t="str">
            <v>4773</v>
          </cell>
          <cell r="B210" t="str">
            <v>Northeast</v>
          </cell>
          <cell r="C210">
            <v>523.5</v>
          </cell>
          <cell r="D210">
            <v>35075</v>
          </cell>
          <cell r="E210">
            <v>11692</v>
          </cell>
          <cell r="F210">
            <v>46767</v>
          </cell>
        </row>
        <row r="211">
          <cell r="A211" t="str">
            <v>4774</v>
          </cell>
          <cell r="B211" t="str">
            <v>North Fayette Valley</v>
          </cell>
          <cell r="C211">
            <v>1098.4000000000001</v>
          </cell>
          <cell r="D211">
            <v>73593</v>
          </cell>
          <cell r="E211">
            <v>24531</v>
          </cell>
          <cell r="F211">
            <v>98124</v>
          </cell>
        </row>
        <row r="212">
          <cell r="A212" t="str">
            <v>4776</v>
          </cell>
          <cell r="B212" t="str">
            <v>North Mahaska</v>
          </cell>
          <cell r="C212">
            <v>486.8</v>
          </cell>
          <cell r="D212">
            <v>32616</v>
          </cell>
          <cell r="E212">
            <v>10872</v>
          </cell>
          <cell r="F212">
            <v>43488</v>
          </cell>
        </row>
        <row r="213">
          <cell r="A213" t="str">
            <v>4777</v>
          </cell>
          <cell r="B213" t="str">
            <v>North Linn</v>
          </cell>
          <cell r="C213">
            <v>585.29999999999995</v>
          </cell>
          <cell r="D213">
            <v>39215</v>
          </cell>
          <cell r="E213">
            <v>13072</v>
          </cell>
          <cell r="F213">
            <v>52287</v>
          </cell>
        </row>
        <row r="214">
          <cell r="A214" t="str">
            <v>4778</v>
          </cell>
          <cell r="B214" t="str">
            <v>North Kossuth</v>
          </cell>
          <cell r="C214">
            <v>265.8</v>
          </cell>
          <cell r="D214">
            <v>17809</v>
          </cell>
          <cell r="E214">
            <v>5936</v>
          </cell>
          <cell r="F214">
            <v>23745</v>
          </cell>
        </row>
        <row r="215">
          <cell r="A215" t="str">
            <v>4779</v>
          </cell>
          <cell r="B215" t="str">
            <v>North Polk</v>
          </cell>
          <cell r="C215">
            <v>1896.9</v>
          </cell>
          <cell r="D215">
            <v>127092</v>
          </cell>
          <cell r="E215">
            <v>42364</v>
          </cell>
          <cell r="F215">
            <v>169456</v>
          </cell>
        </row>
        <row r="216">
          <cell r="A216" t="str">
            <v>4784</v>
          </cell>
          <cell r="B216" t="str">
            <v>North Scott</v>
          </cell>
          <cell r="C216">
            <v>3071</v>
          </cell>
          <cell r="D216">
            <v>205757</v>
          </cell>
          <cell r="E216">
            <v>68586</v>
          </cell>
          <cell r="F216">
            <v>274343</v>
          </cell>
        </row>
        <row r="217">
          <cell r="A217" t="str">
            <v>4785</v>
          </cell>
          <cell r="B217" t="str">
            <v>North Tama County</v>
          </cell>
          <cell r="C217">
            <v>435.1</v>
          </cell>
          <cell r="D217">
            <v>29152</v>
          </cell>
          <cell r="E217">
            <v>9717</v>
          </cell>
          <cell r="F217">
            <v>38869</v>
          </cell>
        </row>
        <row r="218">
          <cell r="A218" t="str">
            <v>4788</v>
          </cell>
          <cell r="B218" t="str">
            <v>Northwood-Kensett</v>
          </cell>
          <cell r="C218">
            <v>503.8</v>
          </cell>
          <cell r="D218">
            <v>33755</v>
          </cell>
          <cell r="E218">
            <v>11252</v>
          </cell>
          <cell r="F218">
            <v>45007</v>
          </cell>
        </row>
        <row r="219">
          <cell r="A219" t="str">
            <v>4797</v>
          </cell>
          <cell r="B219" t="str">
            <v>Norwalk</v>
          </cell>
          <cell r="C219">
            <v>3190</v>
          </cell>
          <cell r="D219">
            <v>213730</v>
          </cell>
          <cell r="E219">
            <v>71243</v>
          </cell>
          <cell r="F219">
            <v>284973</v>
          </cell>
        </row>
        <row r="220">
          <cell r="A220" t="str">
            <v>4860</v>
          </cell>
          <cell r="B220" t="str">
            <v>Odebolt Arthur Battle Creek Ida Grove</v>
          </cell>
          <cell r="C220">
            <v>966.6</v>
          </cell>
          <cell r="D220">
            <v>64762</v>
          </cell>
          <cell r="E220">
            <v>21587</v>
          </cell>
          <cell r="F220">
            <v>86349</v>
          </cell>
        </row>
        <row r="221">
          <cell r="A221" t="str">
            <v>4869</v>
          </cell>
          <cell r="B221" t="str">
            <v>Oelwein</v>
          </cell>
          <cell r="C221">
            <v>1326.5</v>
          </cell>
          <cell r="D221">
            <v>88876</v>
          </cell>
          <cell r="E221">
            <v>29625</v>
          </cell>
          <cell r="F221">
            <v>118501</v>
          </cell>
        </row>
        <row r="222">
          <cell r="A222" t="str">
            <v>4878</v>
          </cell>
          <cell r="B222" t="str">
            <v>Ogden</v>
          </cell>
          <cell r="C222">
            <v>607.79999999999995</v>
          </cell>
          <cell r="D222">
            <v>40723</v>
          </cell>
          <cell r="E222">
            <v>13574</v>
          </cell>
          <cell r="F222">
            <v>54297</v>
          </cell>
        </row>
        <row r="223">
          <cell r="A223" t="str">
            <v>4890</v>
          </cell>
          <cell r="B223" t="str">
            <v>Okoboji</v>
          </cell>
          <cell r="C223">
            <v>1033</v>
          </cell>
          <cell r="D223">
            <v>69211</v>
          </cell>
          <cell r="E223">
            <v>23070</v>
          </cell>
          <cell r="F223">
            <v>92281</v>
          </cell>
        </row>
        <row r="224">
          <cell r="A224" t="str">
            <v>4905</v>
          </cell>
          <cell r="B224" t="str">
            <v>Olin Consolidated</v>
          </cell>
          <cell r="C224">
            <v>218</v>
          </cell>
          <cell r="D224">
            <v>14606</v>
          </cell>
          <cell r="E224">
            <v>4869</v>
          </cell>
          <cell r="F224">
            <v>19475</v>
          </cell>
        </row>
        <row r="225">
          <cell r="A225" t="str">
            <v>4978</v>
          </cell>
          <cell r="B225" t="str">
            <v>Orient-Macksburg</v>
          </cell>
          <cell r="C225">
            <v>170.1</v>
          </cell>
          <cell r="D225">
            <v>11397</v>
          </cell>
          <cell r="E225">
            <v>3799</v>
          </cell>
          <cell r="F225">
            <v>15196</v>
          </cell>
        </row>
        <row r="226">
          <cell r="A226" t="str">
            <v>4995</v>
          </cell>
          <cell r="B226" t="str">
            <v>Osage</v>
          </cell>
          <cell r="C226">
            <v>887.1</v>
          </cell>
          <cell r="D226">
            <v>59436</v>
          </cell>
          <cell r="E226">
            <v>19812</v>
          </cell>
          <cell r="F226">
            <v>79248</v>
          </cell>
        </row>
        <row r="227">
          <cell r="A227" t="str">
            <v>5013</v>
          </cell>
          <cell r="B227" t="str">
            <v>Oskaloosa</v>
          </cell>
          <cell r="C227">
            <v>2245</v>
          </cell>
          <cell r="D227">
            <v>150415</v>
          </cell>
          <cell r="E227">
            <v>50138</v>
          </cell>
          <cell r="F227">
            <v>200553</v>
          </cell>
        </row>
        <row r="228">
          <cell r="A228" t="str">
            <v>5049</v>
          </cell>
          <cell r="B228" t="str">
            <v>Ottumwa</v>
          </cell>
          <cell r="C228">
            <v>4784</v>
          </cell>
          <cell r="D228">
            <v>320528</v>
          </cell>
          <cell r="E228">
            <v>106843</v>
          </cell>
          <cell r="F228">
            <v>427371</v>
          </cell>
        </row>
        <row r="229">
          <cell r="A229" t="str">
            <v>5121</v>
          </cell>
          <cell r="B229" t="str">
            <v>Panorama</v>
          </cell>
          <cell r="C229">
            <v>692.3</v>
          </cell>
          <cell r="D229">
            <v>46384</v>
          </cell>
          <cell r="E229">
            <v>15461</v>
          </cell>
          <cell r="F229">
            <v>61845</v>
          </cell>
        </row>
        <row r="230">
          <cell r="A230" t="str">
            <v>5139</v>
          </cell>
          <cell r="B230" t="str">
            <v>Paton-Churdan</v>
          </cell>
          <cell r="C230">
            <v>204</v>
          </cell>
          <cell r="D230">
            <v>13668</v>
          </cell>
          <cell r="E230">
            <v>4556</v>
          </cell>
          <cell r="F230">
            <v>18224</v>
          </cell>
        </row>
        <row r="231">
          <cell r="A231" t="str">
            <v>5160</v>
          </cell>
          <cell r="B231" t="str">
            <v>PCM</v>
          </cell>
          <cell r="C231">
            <v>1023.6</v>
          </cell>
          <cell r="D231">
            <v>68581</v>
          </cell>
          <cell r="E231">
            <v>22860</v>
          </cell>
          <cell r="F231">
            <v>91441</v>
          </cell>
        </row>
        <row r="232">
          <cell r="A232" t="str">
            <v>5163</v>
          </cell>
          <cell r="B232" t="str">
            <v>Pekin</v>
          </cell>
          <cell r="C232">
            <v>590.29999999999995</v>
          </cell>
          <cell r="D232">
            <v>39550</v>
          </cell>
          <cell r="E232">
            <v>13183</v>
          </cell>
          <cell r="F232">
            <v>52733</v>
          </cell>
        </row>
        <row r="233">
          <cell r="A233" t="str">
            <v>5166</v>
          </cell>
          <cell r="B233" t="str">
            <v>Pella</v>
          </cell>
          <cell r="C233">
            <v>2139.1999999999998</v>
          </cell>
          <cell r="D233">
            <v>143326</v>
          </cell>
          <cell r="E233">
            <v>47775</v>
          </cell>
          <cell r="F233">
            <v>191101</v>
          </cell>
        </row>
        <row r="234">
          <cell r="A234" t="str">
            <v>5184</v>
          </cell>
          <cell r="B234" t="str">
            <v>Perry</v>
          </cell>
          <cell r="C234">
            <v>1818.4</v>
          </cell>
          <cell r="D234">
            <v>121833</v>
          </cell>
          <cell r="E234">
            <v>40611</v>
          </cell>
          <cell r="F234">
            <v>162444</v>
          </cell>
        </row>
        <row r="235">
          <cell r="A235" t="str">
            <v>5250</v>
          </cell>
          <cell r="B235" t="str">
            <v>Pleasant Valley</v>
          </cell>
          <cell r="C235">
            <v>5244.2</v>
          </cell>
          <cell r="D235">
            <v>351361</v>
          </cell>
          <cell r="E235">
            <v>117120</v>
          </cell>
          <cell r="F235">
            <v>468481</v>
          </cell>
        </row>
        <row r="236">
          <cell r="A236" t="str">
            <v>5256</v>
          </cell>
          <cell r="B236" t="str">
            <v>Pleasantville</v>
          </cell>
          <cell r="C236">
            <v>650</v>
          </cell>
          <cell r="D236">
            <v>43550</v>
          </cell>
          <cell r="E236">
            <v>14517</v>
          </cell>
          <cell r="F236">
            <v>58067</v>
          </cell>
        </row>
        <row r="237">
          <cell r="A237" t="str">
            <v>5283</v>
          </cell>
          <cell r="B237" t="str">
            <v>Pocahontas Area</v>
          </cell>
          <cell r="C237">
            <v>660.1</v>
          </cell>
          <cell r="D237">
            <v>44227</v>
          </cell>
          <cell r="E237">
            <v>14742</v>
          </cell>
          <cell r="F237">
            <v>58969</v>
          </cell>
        </row>
        <row r="238">
          <cell r="A238" t="str">
            <v>5310</v>
          </cell>
          <cell r="B238" t="str">
            <v>Postville</v>
          </cell>
          <cell r="C238">
            <v>727.8</v>
          </cell>
          <cell r="D238">
            <v>48763</v>
          </cell>
          <cell r="E238">
            <v>16254</v>
          </cell>
          <cell r="F238">
            <v>65017</v>
          </cell>
        </row>
        <row r="239">
          <cell r="A239" t="str">
            <v>5325</v>
          </cell>
          <cell r="B239" t="str">
            <v>Prairie Valley</v>
          </cell>
          <cell r="C239">
            <v>575.70000000000005</v>
          </cell>
          <cell r="D239">
            <v>38572</v>
          </cell>
          <cell r="E239">
            <v>12857</v>
          </cell>
          <cell r="F239">
            <v>51429</v>
          </cell>
        </row>
        <row r="240">
          <cell r="A240" t="str">
            <v>5463</v>
          </cell>
          <cell r="B240" t="str">
            <v>Red Oak</v>
          </cell>
          <cell r="C240">
            <v>1036.5999999999999</v>
          </cell>
          <cell r="D240">
            <v>69452</v>
          </cell>
          <cell r="E240">
            <v>23151</v>
          </cell>
          <cell r="F240">
            <v>92603</v>
          </cell>
        </row>
        <row r="241">
          <cell r="A241" t="str">
            <v>5486</v>
          </cell>
          <cell r="B241" t="str">
            <v>Remsen-Union</v>
          </cell>
          <cell r="C241">
            <v>307.5</v>
          </cell>
          <cell r="D241">
            <v>20603</v>
          </cell>
          <cell r="E241">
            <v>6868</v>
          </cell>
          <cell r="F241">
            <v>27471</v>
          </cell>
        </row>
        <row r="242">
          <cell r="A242" t="str">
            <v>5508</v>
          </cell>
          <cell r="B242" t="str">
            <v>Riceville</v>
          </cell>
          <cell r="C242">
            <v>333.6</v>
          </cell>
          <cell r="D242">
            <v>22351</v>
          </cell>
          <cell r="E242">
            <v>7450</v>
          </cell>
          <cell r="F242">
            <v>29801</v>
          </cell>
        </row>
        <row r="243">
          <cell r="A243" t="str">
            <v>5510</v>
          </cell>
          <cell r="B243" t="str">
            <v>Riverside</v>
          </cell>
          <cell r="C243">
            <v>685.2</v>
          </cell>
          <cell r="D243">
            <v>45908</v>
          </cell>
          <cell r="E243">
            <v>15303</v>
          </cell>
          <cell r="F243">
            <v>61211</v>
          </cell>
        </row>
        <row r="244">
          <cell r="A244" t="str">
            <v>5607</v>
          </cell>
          <cell r="B244" t="str">
            <v>Rock Valley</v>
          </cell>
          <cell r="C244">
            <v>823.8</v>
          </cell>
          <cell r="D244">
            <v>55195</v>
          </cell>
          <cell r="E244">
            <v>18398</v>
          </cell>
          <cell r="F244">
            <v>73593</v>
          </cell>
        </row>
        <row r="245">
          <cell r="A245" t="str">
            <v>5643</v>
          </cell>
          <cell r="B245" t="str">
            <v>Roland-Story</v>
          </cell>
          <cell r="C245">
            <v>969</v>
          </cell>
          <cell r="D245">
            <v>64923</v>
          </cell>
          <cell r="E245">
            <v>21641</v>
          </cell>
          <cell r="F245">
            <v>86564</v>
          </cell>
        </row>
        <row r="246">
          <cell r="A246" t="str">
            <v>5697</v>
          </cell>
          <cell r="B246" t="str">
            <v>Rudd-Rockford-Marble Rk</v>
          </cell>
          <cell r="C246">
            <v>402</v>
          </cell>
          <cell r="D246">
            <v>26934</v>
          </cell>
          <cell r="E246">
            <v>8978</v>
          </cell>
          <cell r="F246">
            <v>35912</v>
          </cell>
        </row>
        <row r="247">
          <cell r="A247" t="str">
            <v>5724</v>
          </cell>
          <cell r="B247" t="str">
            <v>Ruthven-Ayrshire</v>
          </cell>
          <cell r="C247">
            <v>224</v>
          </cell>
          <cell r="D247">
            <v>15008</v>
          </cell>
          <cell r="E247">
            <v>5003</v>
          </cell>
          <cell r="F247">
            <v>20011</v>
          </cell>
        </row>
        <row r="248">
          <cell r="A248" t="str">
            <v>5751</v>
          </cell>
          <cell r="B248" t="str">
            <v>St Ansgar</v>
          </cell>
          <cell r="C248">
            <v>585.6</v>
          </cell>
          <cell r="D248">
            <v>39235</v>
          </cell>
          <cell r="E248">
            <v>13078</v>
          </cell>
          <cell r="F248">
            <v>52313</v>
          </cell>
        </row>
        <row r="249">
          <cell r="A249" t="str">
            <v>5805</v>
          </cell>
          <cell r="B249" t="str">
            <v>Saydel</v>
          </cell>
          <cell r="C249">
            <v>1075.4000000000001</v>
          </cell>
          <cell r="D249">
            <v>72052</v>
          </cell>
          <cell r="E249">
            <v>24017</v>
          </cell>
          <cell r="F249">
            <v>96069</v>
          </cell>
        </row>
        <row r="250">
          <cell r="A250" t="str">
            <v>5823</v>
          </cell>
          <cell r="B250" t="str">
            <v>Schaller-Crestland</v>
          </cell>
          <cell r="C250">
            <v>370</v>
          </cell>
          <cell r="D250">
            <v>24790</v>
          </cell>
          <cell r="E250">
            <v>8263</v>
          </cell>
          <cell r="F250">
            <v>33053</v>
          </cell>
        </row>
        <row r="251">
          <cell r="A251" t="str">
            <v>5832</v>
          </cell>
          <cell r="B251" t="str">
            <v>Schleswig</v>
          </cell>
          <cell r="C251">
            <v>249</v>
          </cell>
          <cell r="D251">
            <v>16683</v>
          </cell>
          <cell r="E251">
            <v>5561</v>
          </cell>
          <cell r="F251">
            <v>22244</v>
          </cell>
        </row>
        <row r="252">
          <cell r="A252" t="str">
            <v>5877</v>
          </cell>
          <cell r="B252" t="str">
            <v>Sergeant Bluff-Luton</v>
          </cell>
          <cell r="C252">
            <v>1385.4</v>
          </cell>
          <cell r="D252">
            <v>92822</v>
          </cell>
          <cell r="E252">
            <v>30941</v>
          </cell>
          <cell r="F252">
            <v>123763</v>
          </cell>
        </row>
        <row r="253">
          <cell r="A253" t="str">
            <v>5895</v>
          </cell>
          <cell r="B253" t="str">
            <v>Seymour</v>
          </cell>
          <cell r="C253">
            <v>255.6</v>
          </cell>
          <cell r="D253">
            <v>17125</v>
          </cell>
          <cell r="E253">
            <v>5708</v>
          </cell>
          <cell r="F253">
            <v>22833</v>
          </cell>
        </row>
        <row r="254">
          <cell r="A254" t="str">
            <v>5922</v>
          </cell>
          <cell r="B254" t="str">
            <v>West Fork</v>
          </cell>
          <cell r="C254">
            <v>726.7</v>
          </cell>
          <cell r="D254">
            <v>48689</v>
          </cell>
          <cell r="E254">
            <v>16230</v>
          </cell>
          <cell r="F254">
            <v>64919</v>
          </cell>
        </row>
        <row r="255">
          <cell r="A255" t="str">
            <v>5949</v>
          </cell>
          <cell r="B255" t="str">
            <v>Sheldon</v>
          </cell>
          <cell r="C255">
            <v>1096</v>
          </cell>
          <cell r="D255">
            <v>73432</v>
          </cell>
          <cell r="E255">
            <v>24477</v>
          </cell>
          <cell r="F255">
            <v>97909</v>
          </cell>
        </row>
        <row r="256">
          <cell r="A256" t="str">
            <v>5976</v>
          </cell>
          <cell r="B256" t="str">
            <v>Shenandoah</v>
          </cell>
          <cell r="C256">
            <v>1016.3</v>
          </cell>
          <cell r="D256">
            <v>68092</v>
          </cell>
          <cell r="E256">
            <v>22697</v>
          </cell>
          <cell r="F256">
            <v>90789</v>
          </cell>
        </row>
        <row r="257">
          <cell r="A257" t="str">
            <v>5994</v>
          </cell>
          <cell r="B257" t="str">
            <v>Sibley-Ocheyedan</v>
          </cell>
          <cell r="C257">
            <v>708.7</v>
          </cell>
          <cell r="D257">
            <v>47483</v>
          </cell>
          <cell r="E257">
            <v>15828</v>
          </cell>
          <cell r="F257">
            <v>63311</v>
          </cell>
        </row>
        <row r="258">
          <cell r="A258" t="str">
            <v>6003</v>
          </cell>
          <cell r="B258" t="str">
            <v>Sidney</v>
          </cell>
          <cell r="C258">
            <v>369.8</v>
          </cell>
          <cell r="D258">
            <v>24777</v>
          </cell>
          <cell r="E258">
            <v>8259</v>
          </cell>
          <cell r="F258">
            <v>33036</v>
          </cell>
        </row>
        <row r="259">
          <cell r="A259" t="str">
            <v>6012</v>
          </cell>
          <cell r="B259" t="str">
            <v>Sigourney</v>
          </cell>
          <cell r="C259">
            <v>550.4</v>
          </cell>
          <cell r="D259">
            <v>36877</v>
          </cell>
          <cell r="E259">
            <v>12292</v>
          </cell>
          <cell r="F259">
            <v>49169</v>
          </cell>
        </row>
        <row r="260">
          <cell r="A260" t="str">
            <v>6030</v>
          </cell>
          <cell r="B260" t="str">
            <v>Sioux Center</v>
          </cell>
          <cell r="C260">
            <v>1418.8</v>
          </cell>
          <cell r="D260">
            <v>95060</v>
          </cell>
          <cell r="E260">
            <v>31687</v>
          </cell>
          <cell r="F260">
            <v>126747</v>
          </cell>
        </row>
        <row r="261">
          <cell r="A261" t="str">
            <v>6035</v>
          </cell>
          <cell r="B261" t="str">
            <v>Sioux Central</v>
          </cell>
          <cell r="C261">
            <v>463.1</v>
          </cell>
          <cell r="D261">
            <v>31028</v>
          </cell>
          <cell r="E261">
            <v>10343</v>
          </cell>
          <cell r="F261">
            <v>41371</v>
          </cell>
        </row>
        <row r="262">
          <cell r="A262" t="str">
            <v>6039</v>
          </cell>
          <cell r="B262" t="str">
            <v>Sioux City</v>
          </cell>
          <cell r="C262">
            <v>14815.2</v>
          </cell>
          <cell r="D262">
            <v>992618</v>
          </cell>
          <cell r="E262">
            <v>330873</v>
          </cell>
          <cell r="F262">
            <v>1323491</v>
          </cell>
        </row>
        <row r="263">
          <cell r="A263" t="str">
            <v>6091</v>
          </cell>
          <cell r="B263" t="str">
            <v>South Central Calhoun</v>
          </cell>
          <cell r="C263">
            <v>930.9</v>
          </cell>
          <cell r="D263">
            <v>62370</v>
          </cell>
          <cell r="E263">
            <v>20790</v>
          </cell>
          <cell r="F263">
            <v>83160</v>
          </cell>
        </row>
        <row r="264">
          <cell r="A264" t="str">
            <v>6093</v>
          </cell>
          <cell r="B264" t="str">
            <v>Solon</v>
          </cell>
          <cell r="C264">
            <v>1414.1</v>
          </cell>
          <cell r="D264">
            <v>94745</v>
          </cell>
          <cell r="E264">
            <v>31582</v>
          </cell>
          <cell r="F264">
            <v>126327</v>
          </cell>
        </row>
        <row r="265">
          <cell r="A265" t="str">
            <v>6094</v>
          </cell>
          <cell r="B265" t="str">
            <v>Southeast Warren</v>
          </cell>
          <cell r="C265">
            <v>536.79999999999995</v>
          </cell>
          <cell r="D265">
            <v>35966</v>
          </cell>
          <cell r="E265">
            <v>11989</v>
          </cell>
          <cell r="F265">
            <v>47955</v>
          </cell>
        </row>
        <row r="266">
          <cell r="A266" t="str">
            <v>6095</v>
          </cell>
          <cell r="B266" t="str">
            <v>South Hamilton</v>
          </cell>
          <cell r="C266">
            <v>620.6</v>
          </cell>
          <cell r="D266">
            <v>41580</v>
          </cell>
          <cell r="E266">
            <v>13860</v>
          </cell>
          <cell r="F266">
            <v>55440</v>
          </cell>
        </row>
        <row r="267">
          <cell r="A267" t="str">
            <v>6096</v>
          </cell>
          <cell r="B267" t="str">
            <v>Southeast Webster Grand</v>
          </cell>
          <cell r="C267">
            <v>524.1</v>
          </cell>
          <cell r="D267">
            <v>35115</v>
          </cell>
          <cell r="E267">
            <v>11705</v>
          </cell>
          <cell r="F267">
            <v>46820</v>
          </cell>
        </row>
        <row r="268">
          <cell r="A268" t="str">
            <v>6097</v>
          </cell>
          <cell r="B268" t="str">
            <v>South Page</v>
          </cell>
          <cell r="C268">
            <v>214.1</v>
          </cell>
          <cell r="D268">
            <v>14345</v>
          </cell>
          <cell r="E268">
            <v>4782</v>
          </cell>
          <cell r="F268">
            <v>19127</v>
          </cell>
        </row>
        <row r="269">
          <cell r="A269" t="str">
            <v>6098</v>
          </cell>
          <cell r="B269" t="str">
            <v>South Tama County</v>
          </cell>
          <cell r="C269">
            <v>1512.6</v>
          </cell>
          <cell r="D269">
            <v>101344</v>
          </cell>
          <cell r="E269">
            <v>33781</v>
          </cell>
          <cell r="F269">
            <v>135125</v>
          </cell>
        </row>
        <row r="270">
          <cell r="A270" t="str">
            <v>6099</v>
          </cell>
          <cell r="B270" t="str">
            <v>South O'Brien</v>
          </cell>
          <cell r="C270">
            <v>584.1</v>
          </cell>
          <cell r="D270">
            <v>39135</v>
          </cell>
          <cell r="E270">
            <v>13045</v>
          </cell>
          <cell r="F270">
            <v>52180</v>
          </cell>
        </row>
        <row r="271">
          <cell r="A271" t="str">
            <v>6100</v>
          </cell>
          <cell r="B271" t="str">
            <v>South Winneshiek</v>
          </cell>
          <cell r="C271">
            <v>507.1</v>
          </cell>
          <cell r="D271">
            <v>33976</v>
          </cell>
          <cell r="E271">
            <v>11325</v>
          </cell>
          <cell r="F271">
            <v>45301</v>
          </cell>
        </row>
        <row r="272">
          <cell r="A272" t="str">
            <v>6101</v>
          </cell>
          <cell r="B272" t="str">
            <v>Southeast Polk</v>
          </cell>
          <cell r="C272">
            <v>6910.5</v>
          </cell>
          <cell r="D272">
            <v>463004</v>
          </cell>
          <cell r="E272">
            <v>154335</v>
          </cell>
          <cell r="F272">
            <v>617339</v>
          </cell>
        </row>
        <row r="273">
          <cell r="A273" t="str">
            <v>6102</v>
          </cell>
          <cell r="B273" t="str">
            <v>Spencer</v>
          </cell>
          <cell r="C273">
            <v>1968.6</v>
          </cell>
          <cell r="D273">
            <v>131896</v>
          </cell>
          <cell r="E273">
            <v>43965</v>
          </cell>
          <cell r="F273">
            <v>175861</v>
          </cell>
        </row>
        <row r="274">
          <cell r="A274" t="str">
            <v>6120</v>
          </cell>
          <cell r="B274" t="str">
            <v>Spirit Lake</v>
          </cell>
          <cell r="C274">
            <v>1162</v>
          </cell>
          <cell r="D274">
            <v>77854</v>
          </cell>
          <cell r="E274">
            <v>25951</v>
          </cell>
          <cell r="F274">
            <v>103805</v>
          </cell>
        </row>
        <row r="275">
          <cell r="A275" t="str">
            <v>6138</v>
          </cell>
          <cell r="B275" t="str">
            <v>Springville</v>
          </cell>
          <cell r="C275">
            <v>404</v>
          </cell>
          <cell r="D275">
            <v>27068</v>
          </cell>
          <cell r="E275">
            <v>9023</v>
          </cell>
          <cell r="F275">
            <v>36091</v>
          </cell>
        </row>
        <row r="276">
          <cell r="A276" t="str">
            <v>6165</v>
          </cell>
          <cell r="B276" t="str">
            <v>Stanton</v>
          </cell>
          <cell r="C276">
            <v>187.1</v>
          </cell>
          <cell r="D276">
            <v>12536</v>
          </cell>
          <cell r="E276">
            <v>4179</v>
          </cell>
          <cell r="F276">
            <v>16715</v>
          </cell>
        </row>
        <row r="277">
          <cell r="A277" t="str">
            <v>6175</v>
          </cell>
          <cell r="B277" t="str">
            <v>Starmont</v>
          </cell>
          <cell r="C277">
            <v>609.4</v>
          </cell>
          <cell r="D277">
            <v>40830</v>
          </cell>
          <cell r="E277">
            <v>13610</v>
          </cell>
          <cell r="F277">
            <v>54440</v>
          </cell>
        </row>
        <row r="278">
          <cell r="A278" t="str">
            <v>6219</v>
          </cell>
          <cell r="B278" t="str">
            <v>Storm Lake</v>
          </cell>
          <cell r="C278">
            <v>2603.6</v>
          </cell>
          <cell r="D278">
            <v>174441</v>
          </cell>
          <cell r="E278">
            <v>58147</v>
          </cell>
          <cell r="F278">
            <v>232588</v>
          </cell>
        </row>
        <row r="279">
          <cell r="A279" t="str">
            <v>6246</v>
          </cell>
          <cell r="B279" t="str">
            <v>Stratford</v>
          </cell>
          <cell r="C279">
            <v>128.69999999999999</v>
          </cell>
          <cell r="D279">
            <v>8623</v>
          </cell>
          <cell r="E279">
            <v>2874</v>
          </cell>
          <cell r="F279">
            <v>11497</v>
          </cell>
        </row>
        <row r="280">
          <cell r="A280" t="str">
            <v>6264</v>
          </cell>
          <cell r="B280" t="str">
            <v>West Central Valley</v>
          </cell>
          <cell r="C280">
            <v>954.7</v>
          </cell>
          <cell r="D280">
            <v>63965</v>
          </cell>
          <cell r="E280">
            <v>21322</v>
          </cell>
          <cell r="F280">
            <v>85287</v>
          </cell>
        </row>
        <row r="281">
          <cell r="A281" t="str">
            <v>6273</v>
          </cell>
          <cell r="B281" t="str">
            <v>Sumner-Fredericksburg</v>
          </cell>
          <cell r="C281">
            <v>780.7</v>
          </cell>
          <cell r="D281">
            <v>52307</v>
          </cell>
          <cell r="E281">
            <v>17436</v>
          </cell>
          <cell r="F281">
            <v>69743</v>
          </cell>
        </row>
        <row r="282">
          <cell r="A282" t="str">
            <v>6408</v>
          </cell>
          <cell r="B282" t="str">
            <v>Tipton</v>
          </cell>
          <cell r="C282">
            <v>873</v>
          </cell>
          <cell r="D282">
            <v>58491</v>
          </cell>
          <cell r="E282">
            <v>19497</v>
          </cell>
          <cell r="F282">
            <v>77988</v>
          </cell>
        </row>
        <row r="283">
          <cell r="A283" t="str">
            <v>6453</v>
          </cell>
          <cell r="B283" t="str">
            <v>Treynor</v>
          </cell>
          <cell r="C283">
            <v>589.6</v>
          </cell>
          <cell r="D283">
            <v>39503</v>
          </cell>
          <cell r="E283">
            <v>13168</v>
          </cell>
          <cell r="F283">
            <v>52671</v>
          </cell>
        </row>
        <row r="284">
          <cell r="A284" t="str">
            <v>6460</v>
          </cell>
          <cell r="B284" t="str">
            <v>Tri-Center</v>
          </cell>
          <cell r="C284">
            <v>662.9</v>
          </cell>
          <cell r="D284">
            <v>44414</v>
          </cell>
          <cell r="E284">
            <v>14805</v>
          </cell>
          <cell r="F284">
            <v>59219</v>
          </cell>
        </row>
        <row r="285">
          <cell r="A285" t="str">
            <v>6462</v>
          </cell>
          <cell r="B285" t="str">
            <v>Tri-County</v>
          </cell>
          <cell r="C285">
            <v>278.60000000000002</v>
          </cell>
          <cell r="D285">
            <v>18666</v>
          </cell>
          <cell r="E285">
            <v>6222</v>
          </cell>
          <cell r="F285">
            <v>24888</v>
          </cell>
        </row>
        <row r="286">
          <cell r="A286" t="str">
            <v>6471</v>
          </cell>
          <cell r="B286" t="str">
            <v>Tripoli</v>
          </cell>
          <cell r="C286">
            <v>395</v>
          </cell>
          <cell r="D286">
            <v>26465</v>
          </cell>
          <cell r="E286">
            <v>8822</v>
          </cell>
          <cell r="F286">
            <v>35287</v>
          </cell>
        </row>
        <row r="287">
          <cell r="A287" t="str">
            <v>6509</v>
          </cell>
          <cell r="B287" t="str">
            <v>Turkey Valley</v>
          </cell>
          <cell r="C287">
            <v>347.7</v>
          </cell>
          <cell r="D287">
            <v>23296</v>
          </cell>
          <cell r="E287">
            <v>7765</v>
          </cell>
          <cell r="F287">
            <v>31061</v>
          </cell>
        </row>
        <row r="288">
          <cell r="A288" t="str">
            <v>6512</v>
          </cell>
          <cell r="B288" t="str">
            <v>Twin Cedars</v>
          </cell>
          <cell r="C288">
            <v>309.89999999999998</v>
          </cell>
          <cell r="D288">
            <v>20763</v>
          </cell>
          <cell r="E288">
            <v>6921</v>
          </cell>
          <cell r="F288">
            <v>27684</v>
          </cell>
        </row>
        <row r="289">
          <cell r="A289" t="str">
            <v>6516</v>
          </cell>
          <cell r="B289" t="str">
            <v>Twin Rivers</v>
          </cell>
          <cell r="C289">
            <v>159</v>
          </cell>
          <cell r="D289">
            <v>10653</v>
          </cell>
          <cell r="E289">
            <v>3551</v>
          </cell>
          <cell r="F289">
            <v>14204</v>
          </cell>
        </row>
        <row r="290">
          <cell r="A290" t="str">
            <v>6534</v>
          </cell>
          <cell r="B290" t="str">
            <v>Underwood</v>
          </cell>
          <cell r="C290">
            <v>726.1</v>
          </cell>
          <cell r="D290">
            <v>48649</v>
          </cell>
          <cell r="E290">
            <v>16216</v>
          </cell>
          <cell r="F290">
            <v>64865</v>
          </cell>
        </row>
        <row r="291">
          <cell r="A291" t="str">
            <v>6536</v>
          </cell>
          <cell r="B291" t="str">
            <v>Union</v>
          </cell>
          <cell r="C291">
            <v>992.8</v>
          </cell>
          <cell r="D291">
            <v>66518</v>
          </cell>
          <cell r="E291">
            <v>22173</v>
          </cell>
          <cell r="F291">
            <v>88691</v>
          </cell>
        </row>
        <row r="292">
          <cell r="A292" t="str">
            <v>6561</v>
          </cell>
          <cell r="B292" t="str">
            <v>United</v>
          </cell>
          <cell r="C292">
            <v>372</v>
          </cell>
          <cell r="D292">
            <v>24924</v>
          </cell>
          <cell r="E292">
            <v>8308</v>
          </cell>
          <cell r="F292">
            <v>33232</v>
          </cell>
        </row>
        <row r="293">
          <cell r="A293" t="str">
            <v>6579</v>
          </cell>
          <cell r="B293" t="str">
            <v>Urbandale</v>
          </cell>
          <cell r="C293">
            <v>3368</v>
          </cell>
          <cell r="D293">
            <v>225656</v>
          </cell>
          <cell r="E293">
            <v>75219</v>
          </cell>
          <cell r="F293">
            <v>300875</v>
          </cell>
        </row>
        <row r="294">
          <cell r="A294" t="str">
            <v>6592</v>
          </cell>
          <cell r="B294" t="str">
            <v>Van Buren County</v>
          </cell>
          <cell r="C294">
            <v>939.7</v>
          </cell>
          <cell r="D294">
            <v>62960</v>
          </cell>
          <cell r="E294">
            <v>20987</v>
          </cell>
          <cell r="F294">
            <v>83947</v>
          </cell>
        </row>
        <row r="295">
          <cell r="A295" t="str">
            <v>6615</v>
          </cell>
          <cell r="B295" t="str">
            <v>Van Meter</v>
          </cell>
          <cell r="C295">
            <v>779.3</v>
          </cell>
          <cell r="D295">
            <v>52213</v>
          </cell>
          <cell r="E295">
            <v>17404</v>
          </cell>
          <cell r="F295">
            <v>69617</v>
          </cell>
        </row>
        <row r="296">
          <cell r="A296" t="str">
            <v>6651</v>
          </cell>
          <cell r="B296" t="str">
            <v>Villisca</v>
          </cell>
          <cell r="C296">
            <v>273</v>
          </cell>
          <cell r="D296">
            <v>18291</v>
          </cell>
          <cell r="E296">
            <v>6097</v>
          </cell>
          <cell r="F296">
            <v>24388</v>
          </cell>
        </row>
        <row r="297">
          <cell r="A297" t="str">
            <v>6660</v>
          </cell>
          <cell r="B297" t="str">
            <v>Vinton-Shellsburg</v>
          </cell>
          <cell r="C297">
            <v>1547.4</v>
          </cell>
          <cell r="D297">
            <v>103676</v>
          </cell>
          <cell r="E297">
            <v>34559</v>
          </cell>
          <cell r="F297">
            <v>138235</v>
          </cell>
        </row>
        <row r="298">
          <cell r="A298" t="str">
            <v>6700</v>
          </cell>
          <cell r="B298" t="str">
            <v>Waco</v>
          </cell>
          <cell r="C298">
            <v>459</v>
          </cell>
          <cell r="D298">
            <v>30753</v>
          </cell>
          <cell r="E298">
            <v>10251</v>
          </cell>
          <cell r="F298">
            <v>41004</v>
          </cell>
        </row>
        <row r="299">
          <cell r="A299" t="str">
            <v>6741</v>
          </cell>
          <cell r="B299" t="str">
            <v>East Sac County</v>
          </cell>
          <cell r="C299">
            <v>786.9</v>
          </cell>
          <cell r="D299">
            <v>52722</v>
          </cell>
          <cell r="E299">
            <v>17574</v>
          </cell>
          <cell r="F299">
            <v>70296</v>
          </cell>
        </row>
        <row r="300">
          <cell r="A300" t="str">
            <v>6759</v>
          </cell>
          <cell r="B300" t="str">
            <v>Wapello</v>
          </cell>
          <cell r="C300">
            <v>557.29999999999995</v>
          </cell>
          <cell r="D300">
            <v>37339</v>
          </cell>
          <cell r="E300">
            <v>12446</v>
          </cell>
          <cell r="F300">
            <v>49785</v>
          </cell>
        </row>
        <row r="301">
          <cell r="A301" t="str">
            <v>6762</v>
          </cell>
          <cell r="B301" t="str">
            <v>Wapsie Valley</v>
          </cell>
          <cell r="C301">
            <v>676.8</v>
          </cell>
          <cell r="D301">
            <v>45346</v>
          </cell>
          <cell r="E301">
            <v>15115</v>
          </cell>
          <cell r="F301">
            <v>60461</v>
          </cell>
        </row>
        <row r="302">
          <cell r="A302" t="str">
            <v>6768</v>
          </cell>
          <cell r="B302" t="str">
            <v>Washington</v>
          </cell>
          <cell r="C302">
            <v>1615.5</v>
          </cell>
          <cell r="D302">
            <v>108239</v>
          </cell>
          <cell r="E302">
            <v>36080</v>
          </cell>
          <cell r="F302">
            <v>144319</v>
          </cell>
        </row>
        <row r="303">
          <cell r="A303" t="str">
            <v>6795</v>
          </cell>
          <cell r="B303" t="str">
            <v>Waterloo</v>
          </cell>
          <cell r="C303">
            <v>10626.6</v>
          </cell>
          <cell r="D303">
            <v>711982</v>
          </cell>
          <cell r="E303">
            <v>237327</v>
          </cell>
          <cell r="F303">
            <v>949309</v>
          </cell>
        </row>
        <row r="304">
          <cell r="A304" t="str">
            <v>6822</v>
          </cell>
          <cell r="B304" t="str">
            <v>Waukee</v>
          </cell>
          <cell r="C304">
            <v>11994.7</v>
          </cell>
          <cell r="D304">
            <v>803645</v>
          </cell>
          <cell r="E304">
            <v>267882</v>
          </cell>
          <cell r="F304">
            <v>1071527</v>
          </cell>
        </row>
        <row r="305">
          <cell r="A305" t="str">
            <v>6840</v>
          </cell>
          <cell r="B305" t="str">
            <v>Waverly-Shell Rock</v>
          </cell>
          <cell r="C305">
            <v>2119.1</v>
          </cell>
          <cell r="D305">
            <v>141980</v>
          </cell>
          <cell r="E305">
            <v>47327</v>
          </cell>
          <cell r="F305">
            <v>189307</v>
          </cell>
        </row>
        <row r="306">
          <cell r="A306" t="str">
            <v>6854</v>
          </cell>
          <cell r="B306" t="str">
            <v>Wayne</v>
          </cell>
          <cell r="C306">
            <v>545.20000000000005</v>
          </cell>
          <cell r="D306">
            <v>36528</v>
          </cell>
          <cell r="E306">
            <v>12176</v>
          </cell>
          <cell r="F306">
            <v>48704</v>
          </cell>
        </row>
        <row r="307">
          <cell r="A307" t="str">
            <v>6867</v>
          </cell>
          <cell r="B307" t="str">
            <v>Webster City</v>
          </cell>
          <cell r="C307">
            <v>1740</v>
          </cell>
          <cell r="D307">
            <v>116580</v>
          </cell>
          <cell r="E307">
            <v>38860</v>
          </cell>
          <cell r="F307">
            <v>155440</v>
          </cell>
        </row>
        <row r="308">
          <cell r="A308" t="str">
            <v>6921</v>
          </cell>
          <cell r="B308" t="str">
            <v>West Bend-Mallard</v>
          </cell>
          <cell r="C308">
            <v>307</v>
          </cell>
          <cell r="D308">
            <v>20569</v>
          </cell>
          <cell r="E308">
            <v>6856</v>
          </cell>
          <cell r="F308">
            <v>27425</v>
          </cell>
        </row>
        <row r="309">
          <cell r="A309" t="str">
            <v>6930</v>
          </cell>
          <cell r="B309" t="str">
            <v>West Branch</v>
          </cell>
          <cell r="C309">
            <v>757.9</v>
          </cell>
          <cell r="D309">
            <v>50779</v>
          </cell>
          <cell r="E309">
            <v>16926</v>
          </cell>
          <cell r="F309">
            <v>67705</v>
          </cell>
        </row>
        <row r="310">
          <cell r="A310" t="str">
            <v>6937</v>
          </cell>
          <cell r="B310" t="str">
            <v>West Burlington Ind</v>
          </cell>
          <cell r="C310">
            <v>445</v>
          </cell>
          <cell r="D310">
            <v>29815</v>
          </cell>
          <cell r="E310">
            <v>9938</v>
          </cell>
          <cell r="F310">
            <v>39753</v>
          </cell>
        </row>
        <row r="311">
          <cell r="A311" t="str">
            <v>6943</v>
          </cell>
          <cell r="B311" t="str">
            <v>West Central</v>
          </cell>
          <cell r="C311">
            <v>262</v>
          </cell>
          <cell r="D311">
            <v>17554</v>
          </cell>
          <cell r="E311">
            <v>5851</v>
          </cell>
          <cell r="F311">
            <v>23405</v>
          </cell>
        </row>
        <row r="312">
          <cell r="A312" t="str">
            <v>6950</v>
          </cell>
          <cell r="B312" t="str">
            <v>West Delaware County</v>
          </cell>
          <cell r="C312">
            <v>1399.3</v>
          </cell>
          <cell r="D312">
            <v>93753</v>
          </cell>
          <cell r="E312">
            <v>31251</v>
          </cell>
          <cell r="F312">
            <v>125004</v>
          </cell>
        </row>
        <row r="313">
          <cell r="A313" t="str">
            <v>6957</v>
          </cell>
          <cell r="B313" t="str">
            <v>West Des Moines</v>
          </cell>
          <cell r="C313">
            <v>8820.1</v>
          </cell>
          <cell r="D313">
            <v>590947</v>
          </cell>
          <cell r="E313">
            <v>196982</v>
          </cell>
          <cell r="F313">
            <v>787929</v>
          </cell>
        </row>
        <row r="314">
          <cell r="A314" t="str">
            <v>6961</v>
          </cell>
          <cell r="B314" t="str">
            <v>Western Dubuque</v>
          </cell>
          <cell r="C314">
            <v>3197.7</v>
          </cell>
          <cell r="D314">
            <v>214246</v>
          </cell>
          <cell r="E314">
            <v>71415</v>
          </cell>
          <cell r="F314">
            <v>285661</v>
          </cell>
        </row>
        <row r="315">
          <cell r="A315" t="str">
            <v>6969</v>
          </cell>
          <cell r="B315" t="str">
            <v>West Harrison</v>
          </cell>
          <cell r="C315">
            <v>339.7</v>
          </cell>
          <cell r="D315">
            <v>22760</v>
          </cell>
          <cell r="E315">
            <v>7587</v>
          </cell>
          <cell r="F315">
            <v>30347</v>
          </cell>
        </row>
        <row r="316">
          <cell r="A316" t="str">
            <v>6975</v>
          </cell>
          <cell r="B316" t="str">
            <v>West Liberty</v>
          </cell>
          <cell r="C316">
            <v>1238.5</v>
          </cell>
          <cell r="D316">
            <v>82980</v>
          </cell>
          <cell r="E316">
            <v>27660</v>
          </cell>
          <cell r="F316">
            <v>110640</v>
          </cell>
        </row>
        <row r="317">
          <cell r="A317" t="str">
            <v>6983</v>
          </cell>
          <cell r="B317" t="str">
            <v>West Lyon</v>
          </cell>
          <cell r="C317">
            <v>940.6</v>
          </cell>
          <cell r="D317">
            <v>63020</v>
          </cell>
          <cell r="E317">
            <v>21007</v>
          </cell>
          <cell r="F317">
            <v>84027</v>
          </cell>
        </row>
        <row r="318">
          <cell r="A318" t="str">
            <v>6985</v>
          </cell>
          <cell r="B318" t="str">
            <v>West Marshall</v>
          </cell>
          <cell r="C318">
            <v>815.3</v>
          </cell>
          <cell r="D318">
            <v>54625</v>
          </cell>
          <cell r="E318">
            <v>18208</v>
          </cell>
          <cell r="F318">
            <v>72833</v>
          </cell>
        </row>
        <row r="319">
          <cell r="A319" t="str">
            <v>6987</v>
          </cell>
          <cell r="B319" t="str">
            <v>West Monona</v>
          </cell>
          <cell r="C319">
            <v>630.20000000000005</v>
          </cell>
          <cell r="D319">
            <v>42223</v>
          </cell>
          <cell r="E319">
            <v>14074</v>
          </cell>
          <cell r="F319">
            <v>56297</v>
          </cell>
        </row>
        <row r="320">
          <cell r="A320" t="str">
            <v>6990</v>
          </cell>
          <cell r="B320" t="str">
            <v>West Sioux</v>
          </cell>
          <cell r="C320">
            <v>829.8</v>
          </cell>
          <cell r="D320">
            <v>55597</v>
          </cell>
          <cell r="E320">
            <v>18532</v>
          </cell>
          <cell r="F320">
            <v>74129</v>
          </cell>
        </row>
        <row r="321">
          <cell r="A321" t="str">
            <v>6992</v>
          </cell>
          <cell r="B321" t="str">
            <v>Westwood</v>
          </cell>
          <cell r="C321">
            <v>532.4</v>
          </cell>
          <cell r="D321">
            <v>35671</v>
          </cell>
          <cell r="E321">
            <v>11890</v>
          </cell>
          <cell r="F321">
            <v>47561</v>
          </cell>
        </row>
        <row r="322">
          <cell r="A322" t="str">
            <v>7002</v>
          </cell>
          <cell r="B322" t="str">
            <v>Whiting</v>
          </cell>
          <cell r="C322">
            <v>187.1</v>
          </cell>
          <cell r="D322">
            <v>12536</v>
          </cell>
          <cell r="E322">
            <v>4179</v>
          </cell>
          <cell r="F322">
            <v>16715</v>
          </cell>
        </row>
        <row r="323">
          <cell r="A323" t="str">
            <v>7029</v>
          </cell>
          <cell r="B323" t="str">
            <v>Williamsburg</v>
          </cell>
          <cell r="C323">
            <v>1142.5999999999999</v>
          </cell>
          <cell r="D323">
            <v>76554</v>
          </cell>
          <cell r="E323">
            <v>25518</v>
          </cell>
          <cell r="F323">
            <v>102072</v>
          </cell>
        </row>
        <row r="324">
          <cell r="A324" t="str">
            <v>7038</v>
          </cell>
          <cell r="B324" t="str">
            <v>Wilton</v>
          </cell>
          <cell r="C324">
            <v>843.4</v>
          </cell>
          <cell r="D324">
            <v>56508</v>
          </cell>
          <cell r="E324">
            <v>18836</v>
          </cell>
          <cell r="F324">
            <v>75344</v>
          </cell>
        </row>
        <row r="325">
          <cell r="A325" t="str">
            <v>7047</v>
          </cell>
          <cell r="B325" t="str">
            <v>Winfield-Mt Union</v>
          </cell>
          <cell r="C325">
            <v>314</v>
          </cell>
          <cell r="D325">
            <v>21038</v>
          </cell>
          <cell r="E325">
            <v>7013</v>
          </cell>
          <cell r="F325">
            <v>28051</v>
          </cell>
        </row>
        <row r="326">
          <cell r="A326" t="str">
            <v>7056</v>
          </cell>
          <cell r="B326" t="str">
            <v>Winterset</v>
          </cell>
          <cell r="C326">
            <v>1669.6</v>
          </cell>
          <cell r="D326">
            <v>111863</v>
          </cell>
          <cell r="E326">
            <v>37288</v>
          </cell>
          <cell r="F326">
            <v>149151</v>
          </cell>
        </row>
        <row r="327">
          <cell r="A327" t="str">
            <v>7092</v>
          </cell>
          <cell r="B327" t="str">
            <v>Woodbine</v>
          </cell>
          <cell r="C327">
            <v>470.3</v>
          </cell>
          <cell r="D327">
            <v>31510</v>
          </cell>
          <cell r="E327">
            <v>10503</v>
          </cell>
          <cell r="F327">
            <v>42013</v>
          </cell>
        </row>
        <row r="328">
          <cell r="A328" t="str">
            <v>7098</v>
          </cell>
          <cell r="B328" t="str">
            <v>Woodbury Central</v>
          </cell>
          <cell r="C328">
            <v>531</v>
          </cell>
          <cell r="D328">
            <v>35577</v>
          </cell>
          <cell r="E328">
            <v>11859</v>
          </cell>
          <cell r="F328">
            <v>47436</v>
          </cell>
        </row>
        <row r="329">
          <cell r="A329" t="str">
            <v>7110</v>
          </cell>
          <cell r="B329" t="str">
            <v>Woodward-Granger</v>
          </cell>
          <cell r="C329">
            <v>1006.7</v>
          </cell>
          <cell r="D329">
            <v>67449</v>
          </cell>
          <cell r="E329">
            <v>22483</v>
          </cell>
          <cell r="F329">
            <v>89932</v>
          </cell>
        </row>
        <row r="330">
          <cell r="B330" t="str">
            <v>State Total</v>
          </cell>
          <cell r="C330">
            <v>484158.49999999965</v>
          </cell>
          <cell r="D330">
            <v>32438632</v>
          </cell>
          <cell r="E330">
            <v>10812872</v>
          </cell>
          <cell r="F330">
            <v>43251504</v>
          </cell>
        </row>
      </sheetData>
      <sheetData sheetId="7">
        <row r="1">
          <cell r="A1" t="str">
            <v>Source: Department of Management - Aid and Levy, Tax Certification, and Program Summary FY2020 Worksheet (Data_AidAndLevy tab)</v>
          </cell>
        </row>
        <row r="2">
          <cell r="C2" t="str">
            <v>1.1 &amp; 4.2</v>
          </cell>
          <cell r="D2" t="str">
            <v>4.3 &amp; 5.1</v>
          </cell>
          <cell r="E2" t="str">
            <v>4.8 &amp;5.2</v>
          </cell>
          <cell r="F2" t="str">
            <v>4.11 &amp; 5.3</v>
          </cell>
          <cell r="G2" t="str">
            <v>4.14 &amp; 5.4</v>
          </cell>
          <cell r="H2" t="str">
            <v>4.22 &amp; 5.5</v>
          </cell>
          <cell r="I2" t="str">
            <v>4.30 &amp; 5.6</v>
          </cell>
          <cell r="J2" t="str">
            <v>4.38 &amp; 5.7</v>
          </cell>
          <cell r="K2" t="str">
            <v>4.46 &amp; 5.8</v>
          </cell>
          <cell r="L2" t="str">
            <v>7.35</v>
          </cell>
          <cell r="M2" t="str">
            <v>10.25</v>
          </cell>
          <cell r="N2" t="str">
            <v>10.26</v>
          </cell>
          <cell r="O2" t="str">
            <v>11.3</v>
          </cell>
          <cell r="P2" t="str">
            <v>5.17</v>
          </cell>
          <cell r="Q2" t="str">
            <v>19.8</v>
          </cell>
          <cell r="R2" t="str">
            <v>19.9</v>
          </cell>
          <cell r="S2">
            <v>21.1</v>
          </cell>
          <cell r="T2">
            <v>21.3</v>
          </cell>
          <cell r="U2">
            <v>21.6</v>
          </cell>
        </row>
        <row r="3">
          <cell r="A3" t="str">
            <v>Dist#</v>
          </cell>
          <cell r="B3" t="str">
            <v>Dist Name</v>
          </cell>
          <cell r="C3" t="str">
            <v>L101</v>
          </cell>
          <cell r="D3" t="str">
            <v>L403</v>
          </cell>
          <cell r="E3" t="str">
            <v>L408</v>
          </cell>
          <cell r="F3" t="str">
            <v>L411</v>
          </cell>
          <cell r="G3" t="str">
            <v>L414</v>
          </cell>
          <cell r="H3" t="str">
            <v>L422</v>
          </cell>
          <cell r="I3" t="str">
            <v>L430</v>
          </cell>
          <cell r="J3" t="str">
            <v>L438</v>
          </cell>
          <cell r="K3" t="str">
            <v>L446</v>
          </cell>
          <cell r="L3" t="str">
            <v>L735</v>
          </cell>
          <cell r="M3" t="str">
            <v>L1025</v>
          </cell>
          <cell r="N3" t="str">
            <v>L1026</v>
          </cell>
          <cell r="O3" t="str">
            <v>L1103</v>
          </cell>
          <cell r="P3" t="str">
            <v>L517</v>
          </cell>
          <cell r="Q3" t="str">
            <v>L1908</v>
          </cell>
          <cell r="R3" t="str">
            <v>L1909</v>
          </cell>
          <cell r="S3" t="str">
            <v>L2101</v>
          </cell>
          <cell r="T3" t="str">
            <v>L2103</v>
          </cell>
          <cell r="U3" t="str">
            <v>L2106</v>
          </cell>
        </row>
        <row r="4">
          <cell r="A4" t="str">
            <v>0009</v>
          </cell>
          <cell r="B4" t="str">
            <v>AGWSR</v>
          </cell>
          <cell r="C4">
            <v>676.2</v>
          </cell>
          <cell r="D4">
            <v>4940993</v>
          </cell>
          <cell r="E4">
            <v>0</v>
          </cell>
          <cell r="F4">
            <v>200636</v>
          </cell>
          <cell r="G4">
            <v>696942</v>
          </cell>
          <cell r="H4">
            <v>438096</v>
          </cell>
          <cell r="I4">
            <v>47408</v>
          </cell>
          <cell r="J4">
            <v>42148</v>
          </cell>
          <cell r="K4">
            <v>236041</v>
          </cell>
          <cell r="L4">
            <v>162608</v>
          </cell>
          <cell r="M4">
            <v>0</v>
          </cell>
          <cell r="N4">
            <v>422109</v>
          </cell>
          <cell r="O4">
            <v>0</v>
          </cell>
          <cell r="P4">
            <v>159036</v>
          </cell>
          <cell r="Q4">
            <v>346600</v>
          </cell>
          <cell r="R4">
            <v>279140</v>
          </cell>
          <cell r="S4">
            <v>333031</v>
          </cell>
          <cell r="T4">
            <v>154100</v>
          </cell>
          <cell r="U4">
            <v>0</v>
          </cell>
        </row>
        <row r="5">
          <cell r="A5" t="str">
            <v>0018</v>
          </cell>
          <cell r="B5" t="str">
            <v>Adair-Casey</v>
          </cell>
          <cell r="C5">
            <v>295.2</v>
          </cell>
          <cell r="D5">
            <v>2133410</v>
          </cell>
          <cell r="E5">
            <v>0</v>
          </cell>
          <cell r="F5">
            <v>170145</v>
          </cell>
          <cell r="G5">
            <v>266098</v>
          </cell>
          <cell r="H5">
            <v>198587</v>
          </cell>
          <cell r="I5">
            <v>19956</v>
          </cell>
          <cell r="J5">
            <v>22022</v>
          </cell>
          <cell r="K5">
            <v>103045</v>
          </cell>
          <cell r="L5">
            <v>65043</v>
          </cell>
          <cell r="M5">
            <v>83022</v>
          </cell>
          <cell r="N5">
            <v>98681</v>
          </cell>
          <cell r="O5">
            <v>0</v>
          </cell>
          <cell r="P5">
            <v>65582</v>
          </cell>
          <cell r="Q5">
            <v>83022</v>
          </cell>
          <cell r="R5">
            <v>360714</v>
          </cell>
          <cell r="S5">
            <v>100000</v>
          </cell>
          <cell r="T5">
            <v>109278</v>
          </cell>
          <cell r="U5">
            <v>0</v>
          </cell>
        </row>
        <row r="6">
          <cell r="A6" t="str">
            <v>0027</v>
          </cell>
          <cell r="B6" t="str">
            <v>Adel-Desoto-Minburn</v>
          </cell>
          <cell r="C6">
            <v>2004.3</v>
          </cell>
          <cell r="D6">
            <v>14485076</v>
          </cell>
          <cell r="E6">
            <v>0</v>
          </cell>
          <cell r="F6">
            <v>160714</v>
          </cell>
          <cell r="G6">
            <v>1420250</v>
          </cell>
          <cell r="H6">
            <v>1265495</v>
          </cell>
          <cell r="I6">
            <v>137335</v>
          </cell>
          <cell r="J6">
            <v>143267</v>
          </cell>
          <cell r="K6">
            <v>699641</v>
          </cell>
          <cell r="L6">
            <v>0</v>
          </cell>
          <cell r="M6">
            <v>0</v>
          </cell>
          <cell r="N6">
            <v>932549</v>
          </cell>
          <cell r="O6">
            <v>0</v>
          </cell>
          <cell r="P6">
            <v>541925</v>
          </cell>
          <cell r="Q6">
            <v>0</v>
          </cell>
          <cell r="R6">
            <v>583241</v>
          </cell>
          <cell r="S6">
            <v>1139909</v>
          </cell>
          <cell r="T6">
            <v>192470</v>
          </cell>
          <cell r="U6">
            <v>0</v>
          </cell>
        </row>
        <row r="7">
          <cell r="A7" t="str">
            <v>0063</v>
          </cell>
          <cell r="B7" t="str">
            <v>Akron-Westfield</v>
          </cell>
          <cell r="C7">
            <v>539.5</v>
          </cell>
          <cell r="D7">
            <v>3910296</v>
          </cell>
          <cell r="E7">
            <v>217993</v>
          </cell>
          <cell r="F7">
            <v>188578</v>
          </cell>
          <cell r="G7">
            <v>527437</v>
          </cell>
          <cell r="H7">
            <v>373757</v>
          </cell>
          <cell r="I7">
            <v>42780</v>
          </cell>
          <cell r="J7">
            <v>41480</v>
          </cell>
          <cell r="K7">
            <v>196830</v>
          </cell>
          <cell r="L7">
            <v>101178</v>
          </cell>
          <cell r="M7">
            <v>115304</v>
          </cell>
          <cell r="N7">
            <v>188456</v>
          </cell>
          <cell r="O7">
            <v>0</v>
          </cell>
          <cell r="P7">
            <v>168041</v>
          </cell>
          <cell r="Q7">
            <v>0</v>
          </cell>
          <cell r="R7">
            <v>217452</v>
          </cell>
          <cell r="S7">
            <v>300000</v>
          </cell>
          <cell r="T7">
            <v>71759</v>
          </cell>
          <cell r="U7">
            <v>0</v>
          </cell>
        </row>
        <row r="8">
          <cell r="A8" t="str">
            <v>0072</v>
          </cell>
          <cell r="B8" t="str">
            <v>Albert City-Truesdale</v>
          </cell>
          <cell r="C8">
            <v>215.7</v>
          </cell>
          <cell r="D8">
            <v>1569865</v>
          </cell>
          <cell r="E8">
            <v>0</v>
          </cell>
          <cell r="F8">
            <v>190800</v>
          </cell>
          <cell r="G8">
            <v>219068</v>
          </cell>
          <cell r="H8">
            <v>116428</v>
          </cell>
          <cell r="I8">
            <v>10116</v>
          </cell>
          <cell r="J8">
            <v>10548</v>
          </cell>
          <cell r="K8">
            <v>75294</v>
          </cell>
          <cell r="L8">
            <v>39749</v>
          </cell>
          <cell r="M8">
            <v>0</v>
          </cell>
          <cell r="N8">
            <v>135731</v>
          </cell>
          <cell r="O8">
            <v>0</v>
          </cell>
          <cell r="P8">
            <v>61077</v>
          </cell>
          <cell r="Q8">
            <v>0</v>
          </cell>
          <cell r="R8">
            <v>209339</v>
          </cell>
          <cell r="S8">
            <v>60000</v>
          </cell>
          <cell r="T8">
            <v>51554</v>
          </cell>
          <cell r="U8">
            <v>0</v>
          </cell>
        </row>
        <row r="9">
          <cell r="A9" t="str">
            <v>0081</v>
          </cell>
          <cell r="B9" t="str">
            <v>Albia</v>
          </cell>
          <cell r="C9">
            <v>1149.9000000000001</v>
          </cell>
          <cell r="D9">
            <v>8310327</v>
          </cell>
          <cell r="E9">
            <v>0</v>
          </cell>
          <cell r="F9">
            <v>224868</v>
          </cell>
          <cell r="G9">
            <v>875262</v>
          </cell>
          <cell r="H9">
            <v>697092</v>
          </cell>
          <cell r="I9">
            <v>80596</v>
          </cell>
          <cell r="J9">
            <v>78699</v>
          </cell>
          <cell r="K9">
            <v>401396</v>
          </cell>
          <cell r="L9">
            <v>216810</v>
          </cell>
          <cell r="M9">
            <v>62848</v>
          </cell>
          <cell r="N9">
            <v>476742</v>
          </cell>
          <cell r="O9">
            <v>0</v>
          </cell>
          <cell r="P9">
            <v>405225</v>
          </cell>
          <cell r="Q9">
            <v>0</v>
          </cell>
          <cell r="R9">
            <v>0</v>
          </cell>
          <cell r="S9">
            <v>300000</v>
          </cell>
          <cell r="T9">
            <v>106104</v>
          </cell>
          <cell r="U9">
            <v>0</v>
          </cell>
        </row>
        <row r="10">
          <cell r="A10" t="str">
            <v>0099</v>
          </cell>
          <cell r="B10" t="str">
            <v>Alburnett</v>
          </cell>
          <cell r="C10">
            <v>516.1</v>
          </cell>
          <cell r="D10">
            <v>3729855</v>
          </cell>
          <cell r="E10">
            <v>0</v>
          </cell>
          <cell r="F10">
            <v>133064</v>
          </cell>
          <cell r="G10">
            <v>272964</v>
          </cell>
          <cell r="H10">
            <v>323822</v>
          </cell>
          <cell r="I10">
            <v>37330</v>
          </cell>
          <cell r="J10">
            <v>31740</v>
          </cell>
          <cell r="K10">
            <v>180155</v>
          </cell>
          <cell r="L10">
            <v>130086</v>
          </cell>
          <cell r="M10">
            <v>0</v>
          </cell>
          <cell r="N10">
            <v>287796</v>
          </cell>
          <cell r="O10">
            <v>0</v>
          </cell>
          <cell r="P10">
            <v>181874</v>
          </cell>
          <cell r="Q10">
            <v>90179</v>
          </cell>
          <cell r="R10">
            <v>218596</v>
          </cell>
          <cell r="S10">
            <v>100000</v>
          </cell>
          <cell r="T10">
            <v>76042</v>
          </cell>
          <cell r="U10">
            <v>0</v>
          </cell>
        </row>
        <row r="11">
          <cell r="A11" t="str">
            <v>0108</v>
          </cell>
          <cell r="B11" t="str">
            <v>Alden</v>
          </cell>
          <cell r="C11">
            <v>253.3</v>
          </cell>
          <cell r="D11">
            <v>1830599</v>
          </cell>
          <cell r="E11">
            <v>51527</v>
          </cell>
          <cell r="F11">
            <v>165816</v>
          </cell>
          <cell r="G11">
            <v>186746</v>
          </cell>
          <cell r="H11">
            <v>171699</v>
          </cell>
          <cell r="I11">
            <v>16430</v>
          </cell>
          <cell r="J11">
            <v>21289</v>
          </cell>
          <cell r="K11">
            <v>90131</v>
          </cell>
          <cell r="L11">
            <v>46976</v>
          </cell>
          <cell r="M11">
            <v>145713</v>
          </cell>
          <cell r="N11">
            <v>8659</v>
          </cell>
          <cell r="O11">
            <v>0</v>
          </cell>
          <cell r="P11">
            <v>89263</v>
          </cell>
          <cell r="Q11">
            <v>0</v>
          </cell>
          <cell r="R11">
            <v>67403</v>
          </cell>
          <cell r="S11">
            <v>50000</v>
          </cell>
          <cell r="T11">
            <v>0</v>
          </cell>
          <cell r="U11">
            <v>0</v>
          </cell>
        </row>
        <row r="12">
          <cell r="A12" t="str">
            <v>0126</v>
          </cell>
          <cell r="B12" t="str">
            <v>Algona</v>
          </cell>
          <cell r="C12">
            <v>1282.4000000000001</v>
          </cell>
          <cell r="D12">
            <v>9271752</v>
          </cell>
          <cell r="E12">
            <v>0</v>
          </cell>
          <cell r="F12">
            <v>910691</v>
          </cell>
          <cell r="G12">
            <v>1349335</v>
          </cell>
          <cell r="H12">
            <v>805732</v>
          </cell>
          <cell r="I12">
            <v>97052</v>
          </cell>
          <cell r="J12">
            <v>86088</v>
          </cell>
          <cell r="K12">
            <v>447647</v>
          </cell>
          <cell r="L12">
            <v>390258</v>
          </cell>
          <cell r="M12">
            <v>647792</v>
          </cell>
          <cell r="N12">
            <v>135300</v>
          </cell>
          <cell r="O12">
            <v>0</v>
          </cell>
          <cell r="P12">
            <v>416531</v>
          </cell>
          <cell r="Q12">
            <v>0</v>
          </cell>
          <cell r="R12">
            <v>553361</v>
          </cell>
          <cell r="S12">
            <v>700000</v>
          </cell>
          <cell r="T12">
            <v>272551</v>
          </cell>
          <cell r="U12">
            <v>0</v>
          </cell>
        </row>
        <row r="13">
          <cell r="A13" t="str">
            <v>0135</v>
          </cell>
          <cell r="B13" t="str">
            <v>Allamakee</v>
          </cell>
          <cell r="C13">
            <v>1070.9000000000001</v>
          </cell>
          <cell r="D13">
            <v>7795081</v>
          </cell>
          <cell r="E13">
            <v>68224</v>
          </cell>
          <cell r="F13">
            <v>362727</v>
          </cell>
          <cell r="G13">
            <v>977788</v>
          </cell>
          <cell r="H13">
            <v>654566</v>
          </cell>
          <cell r="I13">
            <v>69576</v>
          </cell>
          <cell r="J13">
            <v>76409</v>
          </cell>
          <cell r="K13">
            <v>373819</v>
          </cell>
          <cell r="L13">
            <v>242105</v>
          </cell>
          <cell r="M13">
            <v>0</v>
          </cell>
          <cell r="N13">
            <v>0</v>
          </cell>
          <cell r="O13">
            <v>0</v>
          </cell>
          <cell r="P13">
            <v>296950</v>
          </cell>
          <cell r="Q13">
            <v>502178</v>
          </cell>
          <cell r="R13">
            <v>140141</v>
          </cell>
          <cell r="S13">
            <v>135195</v>
          </cell>
          <cell r="T13">
            <v>192696</v>
          </cell>
          <cell r="U13">
            <v>0</v>
          </cell>
        </row>
        <row r="14">
          <cell r="A14" t="str">
            <v>0153</v>
          </cell>
          <cell r="B14" t="str">
            <v>North Butler</v>
          </cell>
          <cell r="C14">
            <v>561.4</v>
          </cell>
          <cell r="D14">
            <v>4089238</v>
          </cell>
          <cell r="E14">
            <v>0</v>
          </cell>
          <cell r="F14">
            <v>198052</v>
          </cell>
          <cell r="G14">
            <v>501868</v>
          </cell>
          <cell r="H14">
            <v>393918</v>
          </cell>
          <cell r="I14">
            <v>44115</v>
          </cell>
          <cell r="J14">
            <v>37715</v>
          </cell>
          <cell r="K14">
            <v>195968</v>
          </cell>
          <cell r="L14">
            <v>83111</v>
          </cell>
          <cell r="M14">
            <v>33189</v>
          </cell>
          <cell r="N14">
            <v>296117</v>
          </cell>
          <cell r="O14">
            <v>0</v>
          </cell>
          <cell r="P14">
            <v>142588</v>
          </cell>
          <cell r="Q14">
            <v>0</v>
          </cell>
          <cell r="R14">
            <v>191096</v>
          </cell>
          <cell r="S14">
            <v>270000</v>
          </cell>
          <cell r="T14">
            <v>94122</v>
          </cell>
          <cell r="U14">
            <v>0</v>
          </cell>
        </row>
        <row r="15">
          <cell r="A15" t="str">
            <v>0171</v>
          </cell>
          <cell r="B15" t="str">
            <v>Alta-Aurelia</v>
          </cell>
          <cell r="C15">
            <v>826</v>
          </cell>
          <cell r="D15">
            <v>5969502</v>
          </cell>
          <cell r="E15">
            <v>0</v>
          </cell>
          <cell r="F15">
            <v>610168</v>
          </cell>
          <cell r="G15">
            <v>563706</v>
          </cell>
          <cell r="H15">
            <v>560441</v>
          </cell>
          <cell r="I15">
            <v>63998</v>
          </cell>
          <cell r="J15">
            <v>68219</v>
          </cell>
          <cell r="K15">
            <v>288332</v>
          </cell>
          <cell r="L15">
            <v>216810</v>
          </cell>
          <cell r="M15">
            <v>392744</v>
          </cell>
          <cell r="N15">
            <v>102008</v>
          </cell>
          <cell r="O15">
            <v>0</v>
          </cell>
          <cell r="P15">
            <v>282392</v>
          </cell>
          <cell r="Q15">
            <v>49093</v>
          </cell>
          <cell r="R15">
            <v>269706</v>
          </cell>
          <cell r="S15">
            <v>20000</v>
          </cell>
          <cell r="T15">
            <v>157021</v>
          </cell>
          <cell r="U15">
            <v>0</v>
          </cell>
        </row>
        <row r="16">
          <cell r="A16" t="str">
            <v>0225</v>
          </cell>
          <cell r="B16" t="str">
            <v>Ames</v>
          </cell>
          <cell r="C16">
            <v>4351.1000000000004</v>
          </cell>
          <cell r="D16">
            <v>31706466</v>
          </cell>
          <cell r="E16">
            <v>482368</v>
          </cell>
          <cell r="F16">
            <v>544244</v>
          </cell>
          <cell r="G16">
            <v>3793394</v>
          </cell>
          <cell r="H16">
            <v>2711110</v>
          </cell>
          <cell r="I16">
            <v>331596</v>
          </cell>
          <cell r="J16">
            <v>302807</v>
          </cell>
          <cell r="K16">
            <v>1526301</v>
          </cell>
          <cell r="L16">
            <v>914216</v>
          </cell>
          <cell r="M16">
            <v>2161244</v>
          </cell>
          <cell r="N16">
            <v>595729</v>
          </cell>
          <cell r="O16">
            <v>0</v>
          </cell>
          <cell r="P16">
            <v>1548556</v>
          </cell>
          <cell r="Q16">
            <v>0</v>
          </cell>
          <cell r="R16">
            <v>4093394</v>
          </cell>
          <cell r="S16">
            <v>1100000</v>
          </cell>
          <cell r="T16">
            <v>1008075</v>
          </cell>
          <cell r="U16">
            <v>0</v>
          </cell>
        </row>
        <row r="17">
          <cell r="A17" t="str">
            <v>0234</v>
          </cell>
          <cell r="B17" t="str">
            <v>Anamosa</v>
          </cell>
          <cell r="C17">
            <v>1285.4000000000001</v>
          </cell>
          <cell r="D17">
            <v>9289586</v>
          </cell>
          <cell r="E17">
            <v>0</v>
          </cell>
          <cell r="F17">
            <v>191674</v>
          </cell>
          <cell r="G17">
            <v>1033822</v>
          </cell>
          <cell r="H17">
            <v>833248</v>
          </cell>
          <cell r="I17">
            <v>98796</v>
          </cell>
          <cell r="J17">
            <v>88230</v>
          </cell>
          <cell r="K17">
            <v>448695</v>
          </cell>
          <cell r="L17">
            <v>202356</v>
          </cell>
          <cell r="M17">
            <v>434513</v>
          </cell>
          <cell r="N17">
            <v>219567</v>
          </cell>
          <cell r="O17">
            <v>0</v>
          </cell>
          <cell r="P17">
            <v>199060</v>
          </cell>
          <cell r="Q17">
            <v>86903</v>
          </cell>
          <cell r="R17">
            <v>208817</v>
          </cell>
          <cell r="S17">
            <v>200000</v>
          </cell>
          <cell r="T17">
            <v>145653</v>
          </cell>
          <cell r="U17">
            <v>0</v>
          </cell>
        </row>
        <row r="18">
          <cell r="A18" t="str">
            <v>0243</v>
          </cell>
          <cell r="B18" t="str">
            <v>Andrew</v>
          </cell>
          <cell r="C18">
            <v>216.9</v>
          </cell>
          <cell r="D18">
            <v>1575128</v>
          </cell>
          <cell r="E18">
            <v>103381</v>
          </cell>
          <cell r="F18">
            <v>197570</v>
          </cell>
          <cell r="G18">
            <v>202392</v>
          </cell>
          <cell r="H18">
            <v>152293</v>
          </cell>
          <cell r="I18">
            <v>16795</v>
          </cell>
          <cell r="J18">
            <v>19206</v>
          </cell>
          <cell r="K18">
            <v>79871</v>
          </cell>
          <cell r="L18">
            <v>32522</v>
          </cell>
          <cell r="M18">
            <v>68299</v>
          </cell>
          <cell r="N18">
            <v>72142</v>
          </cell>
          <cell r="O18">
            <v>0</v>
          </cell>
          <cell r="P18">
            <v>47693</v>
          </cell>
          <cell r="Q18">
            <v>0</v>
          </cell>
          <cell r="R18">
            <v>0</v>
          </cell>
          <cell r="S18">
            <v>279000</v>
          </cell>
          <cell r="T18">
            <v>42975</v>
          </cell>
          <cell r="U18">
            <v>0</v>
          </cell>
        </row>
        <row r="19">
          <cell r="A19" t="str">
            <v>0261</v>
          </cell>
          <cell r="B19" t="str">
            <v>Ankeny</v>
          </cell>
          <cell r="C19">
            <v>12147.4</v>
          </cell>
          <cell r="D19">
            <v>87789260</v>
          </cell>
          <cell r="E19">
            <v>0</v>
          </cell>
          <cell r="F19">
            <v>1808195</v>
          </cell>
          <cell r="G19">
            <v>9183493</v>
          </cell>
          <cell r="H19">
            <v>6909077</v>
          </cell>
          <cell r="I19">
            <v>762492</v>
          </cell>
          <cell r="J19">
            <v>801728</v>
          </cell>
          <cell r="K19">
            <v>4240293</v>
          </cell>
          <cell r="L19">
            <v>939510</v>
          </cell>
          <cell r="M19">
            <v>0</v>
          </cell>
          <cell r="N19">
            <v>6416517</v>
          </cell>
          <cell r="O19">
            <v>0</v>
          </cell>
          <cell r="P19">
            <v>3253365</v>
          </cell>
          <cell r="Q19">
            <v>0</v>
          </cell>
          <cell r="R19">
            <v>6319799</v>
          </cell>
          <cell r="S19">
            <v>1500000</v>
          </cell>
          <cell r="T19">
            <v>1556368</v>
          </cell>
          <cell r="U19">
            <v>0</v>
          </cell>
        </row>
        <row r="20">
          <cell r="A20" t="str">
            <v>0279</v>
          </cell>
          <cell r="B20" t="str">
            <v>Aplington-Parkersburg</v>
          </cell>
          <cell r="C20">
            <v>795.2</v>
          </cell>
          <cell r="D20">
            <v>5746910</v>
          </cell>
          <cell r="E20">
            <v>0</v>
          </cell>
          <cell r="F20">
            <v>222989</v>
          </cell>
          <cell r="G20">
            <v>791646</v>
          </cell>
          <cell r="H20">
            <v>514208</v>
          </cell>
          <cell r="I20">
            <v>57405</v>
          </cell>
          <cell r="J20">
            <v>67139</v>
          </cell>
          <cell r="K20">
            <v>277580</v>
          </cell>
          <cell r="L20">
            <v>180675</v>
          </cell>
          <cell r="M20">
            <v>425632</v>
          </cell>
          <cell r="N20">
            <v>5789</v>
          </cell>
          <cell r="O20">
            <v>0</v>
          </cell>
          <cell r="P20">
            <v>280228</v>
          </cell>
          <cell r="Q20">
            <v>0</v>
          </cell>
          <cell r="R20">
            <v>190736</v>
          </cell>
          <cell r="S20">
            <v>450000</v>
          </cell>
          <cell r="T20">
            <v>110426</v>
          </cell>
          <cell r="U20">
            <v>0</v>
          </cell>
        </row>
        <row r="21">
          <cell r="A21" t="str">
            <v>0333</v>
          </cell>
          <cell r="B21" t="str">
            <v>North Union</v>
          </cell>
          <cell r="C21">
            <v>401</v>
          </cell>
          <cell r="D21">
            <v>2914067</v>
          </cell>
          <cell r="E21">
            <v>0</v>
          </cell>
          <cell r="F21">
            <v>201841</v>
          </cell>
          <cell r="G21">
            <v>478096</v>
          </cell>
          <cell r="H21">
            <v>287822</v>
          </cell>
          <cell r="I21">
            <v>32393</v>
          </cell>
          <cell r="J21">
            <v>34923</v>
          </cell>
          <cell r="K21">
            <v>139977</v>
          </cell>
          <cell r="L21">
            <v>46976</v>
          </cell>
          <cell r="M21">
            <v>77373</v>
          </cell>
          <cell r="N21">
            <v>183436</v>
          </cell>
          <cell r="O21">
            <v>0</v>
          </cell>
          <cell r="P21">
            <v>142315</v>
          </cell>
          <cell r="Q21">
            <v>77373</v>
          </cell>
          <cell r="R21">
            <v>425541</v>
          </cell>
          <cell r="S21">
            <v>250000</v>
          </cell>
          <cell r="T21">
            <v>123852</v>
          </cell>
          <cell r="U21">
            <v>0</v>
          </cell>
        </row>
        <row r="22">
          <cell r="A22" t="str">
            <v>0355</v>
          </cell>
          <cell r="B22" t="str">
            <v>Ar-We-Va</v>
          </cell>
          <cell r="C22">
            <v>278</v>
          </cell>
          <cell r="D22">
            <v>2009106</v>
          </cell>
          <cell r="E22">
            <v>0</v>
          </cell>
          <cell r="F22">
            <v>204857</v>
          </cell>
          <cell r="G22">
            <v>279179</v>
          </cell>
          <cell r="H22">
            <v>180339</v>
          </cell>
          <cell r="I22">
            <v>17859</v>
          </cell>
          <cell r="J22">
            <v>18356</v>
          </cell>
          <cell r="K22">
            <v>97041</v>
          </cell>
          <cell r="L22">
            <v>65043</v>
          </cell>
          <cell r="M22">
            <v>162476</v>
          </cell>
          <cell r="N22">
            <v>17842</v>
          </cell>
          <cell r="O22">
            <v>0</v>
          </cell>
          <cell r="P22">
            <v>97967</v>
          </cell>
          <cell r="Q22">
            <v>0</v>
          </cell>
          <cell r="R22">
            <v>363988</v>
          </cell>
          <cell r="S22">
            <v>150000</v>
          </cell>
          <cell r="T22">
            <v>89639</v>
          </cell>
          <cell r="U22">
            <v>0</v>
          </cell>
        </row>
        <row r="23">
          <cell r="A23" t="str">
            <v>0387</v>
          </cell>
          <cell r="B23" t="str">
            <v>Atlantic</v>
          </cell>
          <cell r="C23">
            <v>1333.3</v>
          </cell>
          <cell r="D23">
            <v>9635759</v>
          </cell>
          <cell r="E23">
            <v>0</v>
          </cell>
          <cell r="F23">
            <v>256089</v>
          </cell>
          <cell r="G23">
            <v>1609887</v>
          </cell>
          <cell r="H23">
            <v>847845</v>
          </cell>
          <cell r="I23">
            <v>99171</v>
          </cell>
          <cell r="J23">
            <v>110904</v>
          </cell>
          <cell r="K23">
            <v>465415</v>
          </cell>
          <cell r="L23">
            <v>303534</v>
          </cell>
          <cell r="M23">
            <v>643165</v>
          </cell>
          <cell r="N23">
            <v>64871</v>
          </cell>
          <cell r="O23">
            <v>0</v>
          </cell>
          <cell r="P23">
            <v>469855</v>
          </cell>
          <cell r="Q23">
            <v>321582</v>
          </cell>
          <cell r="R23">
            <v>127127</v>
          </cell>
          <cell r="S23">
            <v>0</v>
          </cell>
          <cell r="T23">
            <v>174205</v>
          </cell>
          <cell r="U23">
            <v>0</v>
          </cell>
        </row>
        <row r="24">
          <cell r="A24" t="str">
            <v>0414</v>
          </cell>
          <cell r="B24" t="str">
            <v>Audubon</v>
          </cell>
          <cell r="C24">
            <v>502.1</v>
          </cell>
          <cell r="D24">
            <v>3653280</v>
          </cell>
          <cell r="E24">
            <v>36966</v>
          </cell>
          <cell r="F24">
            <v>208334</v>
          </cell>
          <cell r="G24">
            <v>558287</v>
          </cell>
          <cell r="H24">
            <v>324999</v>
          </cell>
          <cell r="I24">
            <v>37051</v>
          </cell>
          <cell r="J24">
            <v>33601</v>
          </cell>
          <cell r="K24">
            <v>175268</v>
          </cell>
          <cell r="L24">
            <v>112019</v>
          </cell>
          <cell r="M24">
            <v>238533</v>
          </cell>
          <cell r="N24">
            <v>66835</v>
          </cell>
          <cell r="O24">
            <v>0</v>
          </cell>
          <cell r="P24">
            <v>71667</v>
          </cell>
          <cell r="Q24">
            <v>0</v>
          </cell>
          <cell r="R24">
            <v>202623</v>
          </cell>
          <cell r="S24">
            <v>330000</v>
          </cell>
          <cell r="T24">
            <v>99799</v>
          </cell>
          <cell r="U24">
            <v>0</v>
          </cell>
        </row>
        <row r="25">
          <cell r="A25" t="str">
            <v>0441</v>
          </cell>
          <cell r="B25" t="str">
            <v>AHSTW</v>
          </cell>
          <cell r="C25">
            <v>755</v>
          </cell>
          <cell r="D25">
            <v>5467710</v>
          </cell>
          <cell r="E25">
            <v>109400</v>
          </cell>
          <cell r="F25">
            <v>154407</v>
          </cell>
          <cell r="G25">
            <v>747012</v>
          </cell>
          <cell r="H25">
            <v>444812</v>
          </cell>
          <cell r="I25">
            <v>44875</v>
          </cell>
          <cell r="J25">
            <v>49910</v>
          </cell>
          <cell r="K25">
            <v>266133</v>
          </cell>
          <cell r="L25">
            <v>173448</v>
          </cell>
          <cell r="M25">
            <v>41904</v>
          </cell>
          <cell r="N25">
            <v>432150</v>
          </cell>
          <cell r="O25">
            <v>0</v>
          </cell>
          <cell r="P25">
            <v>267006</v>
          </cell>
          <cell r="Q25">
            <v>0</v>
          </cell>
          <cell r="R25">
            <v>555741</v>
          </cell>
          <cell r="S25">
            <v>500000</v>
          </cell>
          <cell r="T25">
            <v>183394</v>
          </cell>
          <cell r="U25">
            <v>0</v>
          </cell>
        </row>
        <row r="26">
          <cell r="A26" t="str">
            <v>0472</v>
          </cell>
          <cell r="B26" t="str">
            <v>Ballard</v>
          </cell>
          <cell r="C26">
            <v>1644.9</v>
          </cell>
          <cell r="D26">
            <v>11887692</v>
          </cell>
          <cell r="E26">
            <v>0</v>
          </cell>
          <cell r="F26">
            <v>282590</v>
          </cell>
          <cell r="G26">
            <v>1102045</v>
          </cell>
          <cell r="H26">
            <v>946887</v>
          </cell>
          <cell r="I26">
            <v>101425</v>
          </cell>
          <cell r="J26">
            <v>119009</v>
          </cell>
          <cell r="K26">
            <v>574185</v>
          </cell>
          <cell r="L26">
            <v>455301</v>
          </cell>
          <cell r="M26">
            <v>0</v>
          </cell>
          <cell r="N26">
            <v>768777</v>
          </cell>
          <cell r="O26">
            <v>0</v>
          </cell>
          <cell r="P26">
            <v>475323</v>
          </cell>
          <cell r="Q26">
            <v>229345</v>
          </cell>
          <cell r="R26">
            <v>531330</v>
          </cell>
          <cell r="S26">
            <v>274299</v>
          </cell>
          <cell r="T26">
            <v>187330</v>
          </cell>
          <cell r="U26">
            <v>0</v>
          </cell>
        </row>
        <row r="27">
          <cell r="A27" t="str">
            <v>0513</v>
          </cell>
          <cell r="B27" t="str">
            <v>Baxter</v>
          </cell>
          <cell r="C27">
            <v>341.3</v>
          </cell>
          <cell r="D27">
            <v>2466575</v>
          </cell>
          <cell r="E27">
            <v>0</v>
          </cell>
          <cell r="F27">
            <v>148045</v>
          </cell>
          <cell r="G27">
            <v>266749</v>
          </cell>
          <cell r="H27">
            <v>224913</v>
          </cell>
          <cell r="I27">
            <v>22710</v>
          </cell>
          <cell r="J27">
            <v>24376</v>
          </cell>
          <cell r="K27">
            <v>119138</v>
          </cell>
          <cell r="L27">
            <v>90338</v>
          </cell>
          <cell r="M27">
            <v>141055</v>
          </cell>
          <cell r="N27">
            <v>34689</v>
          </cell>
          <cell r="O27">
            <v>0</v>
          </cell>
          <cell r="P27">
            <v>89003</v>
          </cell>
          <cell r="Q27">
            <v>40301</v>
          </cell>
          <cell r="R27">
            <v>39497</v>
          </cell>
          <cell r="S27">
            <v>195000</v>
          </cell>
          <cell r="T27">
            <v>39304</v>
          </cell>
          <cell r="U27">
            <v>0</v>
          </cell>
        </row>
        <row r="28">
          <cell r="A28" t="str">
            <v>0540</v>
          </cell>
          <cell r="B28" t="str">
            <v>BCLUW</v>
          </cell>
          <cell r="C28">
            <v>492.1</v>
          </cell>
          <cell r="D28">
            <v>3581504</v>
          </cell>
          <cell r="E28">
            <v>37979</v>
          </cell>
          <cell r="F28">
            <v>151302</v>
          </cell>
          <cell r="G28">
            <v>476491</v>
          </cell>
          <cell r="H28">
            <v>309800</v>
          </cell>
          <cell r="I28">
            <v>34415</v>
          </cell>
          <cell r="J28">
            <v>33104</v>
          </cell>
          <cell r="K28">
            <v>171843</v>
          </cell>
          <cell r="L28">
            <v>75884</v>
          </cell>
          <cell r="M28">
            <v>274095</v>
          </cell>
          <cell r="N28">
            <v>30665</v>
          </cell>
          <cell r="O28">
            <v>0</v>
          </cell>
          <cell r="P28">
            <v>174917</v>
          </cell>
          <cell r="Q28">
            <v>0</v>
          </cell>
          <cell r="R28">
            <v>209249</v>
          </cell>
          <cell r="S28">
            <v>350000</v>
          </cell>
          <cell r="T28">
            <v>103063</v>
          </cell>
          <cell r="U28">
            <v>41230</v>
          </cell>
        </row>
        <row r="29">
          <cell r="A29" t="str">
            <v>0549</v>
          </cell>
          <cell r="B29" t="str">
            <v>Bedford</v>
          </cell>
          <cell r="C29">
            <v>489.5</v>
          </cell>
          <cell r="D29">
            <v>3537617</v>
          </cell>
          <cell r="E29">
            <v>14505</v>
          </cell>
          <cell r="F29">
            <v>111990</v>
          </cell>
          <cell r="G29">
            <v>422635</v>
          </cell>
          <cell r="H29">
            <v>324020</v>
          </cell>
          <cell r="I29">
            <v>34466</v>
          </cell>
          <cell r="J29">
            <v>37863</v>
          </cell>
          <cell r="K29">
            <v>170870</v>
          </cell>
          <cell r="L29">
            <v>133700</v>
          </cell>
          <cell r="M29">
            <v>210119</v>
          </cell>
          <cell r="N29">
            <v>69610</v>
          </cell>
          <cell r="O29">
            <v>0</v>
          </cell>
          <cell r="P29">
            <v>141450</v>
          </cell>
          <cell r="Q29">
            <v>0</v>
          </cell>
          <cell r="R29">
            <v>302658</v>
          </cell>
          <cell r="S29">
            <v>370000</v>
          </cell>
          <cell r="T29">
            <v>74535</v>
          </cell>
          <cell r="U29">
            <v>0</v>
          </cell>
        </row>
        <row r="30">
          <cell r="A30" t="str">
            <v>0576</v>
          </cell>
          <cell r="B30" t="str">
            <v>Belle Plaine</v>
          </cell>
          <cell r="C30">
            <v>468.1</v>
          </cell>
          <cell r="D30">
            <v>3382959</v>
          </cell>
          <cell r="E30">
            <v>64520</v>
          </cell>
          <cell r="F30">
            <v>185958</v>
          </cell>
          <cell r="G30">
            <v>228879</v>
          </cell>
          <cell r="H30">
            <v>288943</v>
          </cell>
          <cell r="I30">
            <v>28864</v>
          </cell>
          <cell r="J30">
            <v>29368</v>
          </cell>
          <cell r="K30">
            <v>165093</v>
          </cell>
          <cell r="L30">
            <v>79497</v>
          </cell>
          <cell r="M30">
            <v>90309</v>
          </cell>
          <cell r="N30">
            <v>164322</v>
          </cell>
          <cell r="O30">
            <v>0</v>
          </cell>
          <cell r="P30">
            <v>25044</v>
          </cell>
          <cell r="Q30">
            <v>30103</v>
          </cell>
          <cell r="R30">
            <v>213084</v>
          </cell>
          <cell r="S30">
            <v>350000</v>
          </cell>
          <cell r="T30">
            <v>59889</v>
          </cell>
          <cell r="U30">
            <v>0</v>
          </cell>
        </row>
        <row r="31">
          <cell r="A31" t="str">
            <v>0585</v>
          </cell>
          <cell r="B31" t="str">
            <v>Bellevue</v>
          </cell>
          <cell r="C31">
            <v>590.70000000000005</v>
          </cell>
          <cell r="D31">
            <v>4284938</v>
          </cell>
          <cell r="E31">
            <v>9288</v>
          </cell>
          <cell r="F31">
            <v>52164</v>
          </cell>
          <cell r="G31">
            <v>441551</v>
          </cell>
          <cell r="H31">
            <v>379052</v>
          </cell>
          <cell r="I31">
            <v>41839</v>
          </cell>
          <cell r="J31">
            <v>38986</v>
          </cell>
          <cell r="K31">
            <v>206196</v>
          </cell>
          <cell r="L31">
            <v>260172</v>
          </cell>
          <cell r="M31">
            <v>0</v>
          </cell>
          <cell r="N31">
            <v>345471</v>
          </cell>
          <cell r="O31">
            <v>0</v>
          </cell>
          <cell r="P31">
            <v>154849</v>
          </cell>
          <cell r="Q31">
            <v>217284</v>
          </cell>
          <cell r="R31">
            <v>202794</v>
          </cell>
          <cell r="S31">
            <v>225000</v>
          </cell>
          <cell r="T31">
            <v>103452</v>
          </cell>
          <cell r="U31">
            <v>0</v>
          </cell>
        </row>
        <row r="32">
          <cell r="A32" t="str">
            <v>0594</v>
          </cell>
          <cell r="B32" t="str">
            <v>Belmond-Klemme</v>
          </cell>
          <cell r="C32">
            <v>766</v>
          </cell>
          <cell r="D32">
            <v>5535882</v>
          </cell>
          <cell r="E32">
            <v>0</v>
          </cell>
          <cell r="F32">
            <v>153140</v>
          </cell>
          <cell r="G32">
            <v>725519</v>
          </cell>
          <cell r="H32">
            <v>469887</v>
          </cell>
          <cell r="I32">
            <v>50273</v>
          </cell>
          <cell r="J32">
            <v>58515</v>
          </cell>
          <cell r="K32">
            <v>267388</v>
          </cell>
          <cell r="L32">
            <v>93951</v>
          </cell>
          <cell r="M32">
            <v>107815</v>
          </cell>
          <cell r="N32">
            <v>316566</v>
          </cell>
          <cell r="O32">
            <v>0</v>
          </cell>
          <cell r="P32">
            <v>215951</v>
          </cell>
          <cell r="Q32">
            <v>0</v>
          </cell>
          <cell r="R32">
            <v>222219</v>
          </cell>
          <cell r="S32">
            <v>50000</v>
          </cell>
          <cell r="T32">
            <v>109451</v>
          </cell>
          <cell r="U32">
            <v>0</v>
          </cell>
        </row>
        <row r="33">
          <cell r="A33" t="str">
            <v>0603</v>
          </cell>
          <cell r="B33" t="str">
            <v>Bennett</v>
          </cell>
          <cell r="C33">
            <v>202.1</v>
          </cell>
          <cell r="D33">
            <v>1480989</v>
          </cell>
          <cell r="E33">
            <v>0</v>
          </cell>
          <cell r="F33">
            <v>173461</v>
          </cell>
          <cell r="G33">
            <v>200128</v>
          </cell>
          <cell r="H33">
            <v>117976</v>
          </cell>
          <cell r="I33">
            <v>8929</v>
          </cell>
          <cell r="J33">
            <v>14353</v>
          </cell>
          <cell r="K33">
            <v>70547</v>
          </cell>
          <cell r="L33">
            <v>25295</v>
          </cell>
          <cell r="M33">
            <v>15362</v>
          </cell>
          <cell r="N33">
            <v>108760</v>
          </cell>
          <cell r="O33">
            <v>0</v>
          </cell>
          <cell r="P33">
            <v>242</v>
          </cell>
          <cell r="Q33">
            <v>0</v>
          </cell>
          <cell r="R33">
            <v>82737</v>
          </cell>
          <cell r="S33">
            <v>150000</v>
          </cell>
          <cell r="T33">
            <v>40751</v>
          </cell>
          <cell r="U33">
            <v>0</v>
          </cell>
        </row>
        <row r="34">
          <cell r="A34" t="str">
            <v>0609</v>
          </cell>
          <cell r="B34" t="str">
            <v>Benton</v>
          </cell>
          <cell r="C34">
            <v>1500.9</v>
          </cell>
          <cell r="D34">
            <v>10899536</v>
          </cell>
          <cell r="E34">
            <v>6115</v>
          </cell>
          <cell r="F34">
            <v>136649</v>
          </cell>
          <cell r="G34">
            <v>1154658</v>
          </cell>
          <cell r="H34">
            <v>918926</v>
          </cell>
          <cell r="I34">
            <v>101266</v>
          </cell>
          <cell r="J34">
            <v>95787</v>
          </cell>
          <cell r="K34">
            <v>523919</v>
          </cell>
          <cell r="L34">
            <v>364964</v>
          </cell>
          <cell r="M34">
            <v>448454</v>
          </cell>
          <cell r="N34">
            <v>416255</v>
          </cell>
          <cell r="O34">
            <v>0</v>
          </cell>
          <cell r="P34">
            <v>266147</v>
          </cell>
          <cell r="Q34">
            <v>0</v>
          </cell>
          <cell r="R34">
            <v>0</v>
          </cell>
          <cell r="S34">
            <v>425000</v>
          </cell>
          <cell r="T34">
            <v>242335</v>
          </cell>
          <cell r="U34">
            <v>0</v>
          </cell>
        </row>
        <row r="35">
          <cell r="A35" t="str">
            <v>0621</v>
          </cell>
          <cell r="B35" t="str">
            <v>Bettendorf</v>
          </cell>
          <cell r="C35">
            <v>4071.1</v>
          </cell>
          <cell r="D35">
            <v>29600968</v>
          </cell>
          <cell r="E35">
            <v>317698</v>
          </cell>
          <cell r="F35">
            <v>373264</v>
          </cell>
          <cell r="G35">
            <v>3491825</v>
          </cell>
          <cell r="H35">
            <v>2460532</v>
          </cell>
          <cell r="I35">
            <v>281459</v>
          </cell>
          <cell r="J35">
            <v>284163</v>
          </cell>
          <cell r="K35">
            <v>1421852</v>
          </cell>
          <cell r="L35">
            <v>823878</v>
          </cell>
          <cell r="M35">
            <v>0</v>
          </cell>
          <cell r="N35">
            <v>2240609</v>
          </cell>
          <cell r="O35">
            <v>0</v>
          </cell>
          <cell r="P35">
            <v>1329996</v>
          </cell>
          <cell r="Q35">
            <v>0</v>
          </cell>
          <cell r="R35">
            <v>2257221</v>
          </cell>
          <cell r="S35">
            <v>1150000</v>
          </cell>
          <cell r="T35">
            <v>555883</v>
          </cell>
          <cell r="U35">
            <v>0</v>
          </cell>
        </row>
        <row r="36">
          <cell r="A36" t="str">
            <v>0657</v>
          </cell>
          <cell r="B36" t="str">
            <v>Eddyville-Blakesburg-Fremont</v>
          </cell>
          <cell r="C36">
            <v>870.9</v>
          </cell>
          <cell r="D36">
            <v>6293994</v>
          </cell>
          <cell r="E36">
            <v>0</v>
          </cell>
          <cell r="F36">
            <v>243658</v>
          </cell>
          <cell r="G36">
            <v>630845</v>
          </cell>
          <cell r="H36">
            <v>552421</v>
          </cell>
          <cell r="I36">
            <v>58699</v>
          </cell>
          <cell r="J36">
            <v>71048</v>
          </cell>
          <cell r="K36">
            <v>304005</v>
          </cell>
          <cell r="L36">
            <v>155381</v>
          </cell>
          <cell r="M36">
            <v>211930</v>
          </cell>
          <cell r="N36">
            <v>317017</v>
          </cell>
          <cell r="O36">
            <v>0</v>
          </cell>
          <cell r="P36">
            <v>277232</v>
          </cell>
          <cell r="Q36">
            <v>0</v>
          </cell>
          <cell r="R36">
            <v>716949</v>
          </cell>
          <cell r="S36">
            <v>550000</v>
          </cell>
          <cell r="T36">
            <v>163555</v>
          </cell>
          <cell r="U36">
            <v>0</v>
          </cell>
        </row>
        <row r="37">
          <cell r="A37" t="str">
            <v>0720</v>
          </cell>
          <cell r="B37" t="str">
            <v>Bondurant-Farrar</v>
          </cell>
          <cell r="C37">
            <v>2311.3000000000002</v>
          </cell>
          <cell r="D37">
            <v>16703765</v>
          </cell>
          <cell r="E37">
            <v>0</v>
          </cell>
          <cell r="F37">
            <v>234523</v>
          </cell>
          <cell r="G37">
            <v>1666908</v>
          </cell>
          <cell r="H37">
            <v>1367504</v>
          </cell>
          <cell r="I37">
            <v>142469</v>
          </cell>
          <cell r="J37">
            <v>166044</v>
          </cell>
          <cell r="K37">
            <v>806805</v>
          </cell>
          <cell r="L37">
            <v>368577</v>
          </cell>
          <cell r="M37">
            <v>130416</v>
          </cell>
          <cell r="N37">
            <v>885674</v>
          </cell>
          <cell r="O37">
            <v>0</v>
          </cell>
          <cell r="P37">
            <v>342447</v>
          </cell>
          <cell r="Q37">
            <v>0</v>
          </cell>
          <cell r="R37">
            <v>899417</v>
          </cell>
          <cell r="S37">
            <v>1000000</v>
          </cell>
          <cell r="T37">
            <v>221498</v>
          </cell>
          <cell r="U37">
            <v>0</v>
          </cell>
        </row>
        <row r="38">
          <cell r="A38" t="str">
            <v>0729</v>
          </cell>
          <cell r="B38" t="str">
            <v>Boone</v>
          </cell>
          <cell r="C38">
            <v>2021</v>
          </cell>
          <cell r="D38">
            <v>14605767</v>
          </cell>
          <cell r="E38">
            <v>306025</v>
          </cell>
          <cell r="F38">
            <v>195924</v>
          </cell>
          <cell r="G38">
            <v>2628604</v>
          </cell>
          <cell r="H38">
            <v>1287736</v>
          </cell>
          <cell r="I38">
            <v>159896</v>
          </cell>
          <cell r="J38">
            <v>147767</v>
          </cell>
          <cell r="K38">
            <v>714096</v>
          </cell>
          <cell r="L38">
            <v>325215</v>
          </cell>
          <cell r="M38">
            <v>139909</v>
          </cell>
          <cell r="N38">
            <v>848146</v>
          </cell>
          <cell r="O38">
            <v>0</v>
          </cell>
          <cell r="P38">
            <v>712200</v>
          </cell>
          <cell r="Q38">
            <v>0</v>
          </cell>
          <cell r="R38">
            <v>836040</v>
          </cell>
          <cell r="S38">
            <v>575000</v>
          </cell>
          <cell r="T38">
            <v>205891</v>
          </cell>
          <cell r="U38">
            <v>79295</v>
          </cell>
        </row>
        <row r="39">
          <cell r="A39" t="str">
            <v>0747</v>
          </cell>
          <cell r="B39" t="str">
            <v>Boyden-Hull</v>
          </cell>
          <cell r="C39">
            <v>594.29999999999995</v>
          </cell>
          <cell r="D39">
            <v>4295006</v>
          </cell>
          <cell r="E39">
            <v>0</v>
          </cell>
          <cell r="F39">
            <v>332702</v>
          </cell>
          <cell r="G39">
            <v>571005</v>
          </cell>
          <cell r="H39">
            <v>365120</v>
          </cell>
          <cell r="I39">
            <v>40127</v>
          </cell>
          <cell r="J39">
            <v>48560</v>
          </cell>
          <cell r="K39">
            <v>207452</v>
          </cell>
          <cell r="L39">
            <v>227651</v>
          </cell>
          <cell r="M39">
            <v>208835</v>
          </cell>
          <cell r="N39">
            <v>129784</v>
          </cell>
          <cell r="O39">
            <v>0</v>
          </cell>
          <cell r="P39">
            <v>134036</v>
          </cell>
          <cell r="Q39">
            <v>0</v>
          </cell>
          <cell r="R39">
            <v>441564</v>
          </cell>
          <cell r="S39">
            <v>140000</v>
          </cell>
          <cell r="T39">
            <v>108743</v>
          </cell>
          <cell r="U39">
            <v>0</v>
          </cell>
        </row>
        <row r="40">
          <cell r="A40" t="str">
            <v>0819</v>
          </cell>
          <cell r="B40" t="str">
            <v>West Hancock</v>
          </cell>
          <cell r="C40">
            <v>566.4</v>
          </cell>
          <cell r="D40">
            <v>4093373</v>
          </cell>
          <cell r="E40">
            <v>0</v>
          </cell>
          <cell r="F40">
            <v>239922</v>
          </cell>
          <cell r="G40">
            <v>285250</v>
          </cell>
          <cell r="H40">
            <v>354176</v>
          </cell>
          <cell r="I40">
            <v>36589</v>
          </cell>
          <cell r="J40">
            <v>40945</v>
          </cell>
          <cell r="K40">
            <v>197713</v>
          </cell>
          <cell r="L40">
            <v>148154</v>
          </cell>
          <cell r="M40">
            <v>292730</v>
          </cell>
          <cell r="N40">
            <v>45710</v>
          </cell>
          <cell r="O40">
            <v>0</v>
          </cell>
          <cell r="P40">
            <v>152201</v>
          </cell>
          <cell r="Q40">
            <v>65051</v>
          </cell>
          <cell r="R40">
            <v>149835</v>
          </cell>
          <cell r="S40">
            <v>250000</v>
          </cell>
          <cell r="T40">
            <v>105839</v>
          </cell>
          <cell r="U40">
            <v>43298</v>
          </cell>
        </row>
        <row r="41">
          <cell r="A41" t="str">
            <v>0846</v>
          </cell>
          <cell r="B41" t="str">
            <v>Brooklyn-Guernsey-Malcom</v>
          </cell>
          <cell r="C41">
            <v>536.70000000000005</v>
          </cell>
          <cell r="D41">
            <v>3878731</v>
          </cell>
          <cell r="E41">
            <v>0</v>
          </cell>
          <cell r="F41">
            <v>193460</v>
          </cell>
          <cell r="G41">
            <v>462022</v>
          </cell>
          <cell r="H41">
            <v>348549</v>
          </cell>
          <cell r="I41">
            <v>35385</v>
          </cell>
          <cell r="J41">
            <v>37805</v>
          </cell>
          <cell r="K41">
            <v>187346</v>
          </cell>
          <cell r="L41">
            <v>133700</v>
          </cell>
          <cell r="M41">
            <v>35161</v>
          </cell>
          <cell r="N41">
            <v>271685</v>
          </cell>
          <cell r="O41">
            <v>0</v>
          </cell>
          <cell r="P41">
            <v>90281</v>
          </cell>
          <cell r="Q41">
            <v>35161</v>
          </cell>
          <cell r="R41">
            <v>348059</v>
          </cell>
          <cell r="S41">
            <v>500000</v>
          </cell>
          <cell r="T41">
            <v>94375</v>
          </cell>
          <cell r="U41">
            <v>0</v>
          </cell>
        </row>
        <row r="42">
          <cell r="A42" t="str">
            <v>0873</v>
          </cell>
          <cell r="B42" t="str">
            <v>North Iowa</v>
          </cell>
          <cell r="C42">
            <v>414.6</v>
          </cell>
          <cell r="D42">
            <v>3029068</v>
          </cell>
          <cell r="E42">
            <v>180098</v>
          </cell>
          <cell r="F42">
            <v>185529</v>
          </cell>
          <cell r="G42">
            <v>347400</v>
          </cell>
          <cell r="H42">
            <v>286268</v>
          </cell>
          <cell r="I42">
            <v>31240</v>
          </cell>
          <cell r="J42">
            <v>29775</v>
          </cell>
          <cell r="K42">
            <v>151764</v>
          </cell>
          <cell r="L42">
            <v>108405</v>
          </cell>
          <cell r="M42">
            <v>25603</v>
          </cell>
          <cell r="N42">
            <v>258954</v>
          </cell>
          <cell r="O42">
            <v>0</v>
          </cell>
          <cell r="P42">
            <v>118360</v>
          </cell>
          <cell r="Q42">
            <v>25603</v>
          </cell>
          <cell r="R42">
            <v>418747</v>
          </cell>
          <cell r="S42">
            <v>300000</v>
          </cell>
          <cell r="T42">
            <v>146635</v>
          </cell>
          <cell r="U42">
            <v>48447</v>
          </cell>
        </row>
        <row r="43">
          <cell r="A43" t="str">
            <v>0882</v>
          </cell>
          <cell r="B43" t="str">
            <v>Burlington</v>
          </cell>
          <cell r="C43">
            <v>3913.1</v>
          </cell>
          <cell r="D43">
            <v>28279974</v>
          </cell>
          <cell r="E43">
            <v>803288</v>
          </cell>
          <cell r="F43">
            <v>273376</v>
          </cell>
          <cell r="G43">
            <v>5570572</v>
          </cell>
          <cell r="H43">
            <v>2434037</v>
          </cell>
          <cell r="I43">
            <v>267893</v>
          </cell>
          <cell r="J43">
            <v>332118</v>
          </cell>
          <cell r="K43">
            <v>1392740</v>
          </cell>
          <cell r="L43">
            <v>411939</v>
          </cell>
          <cell r="M43">
            <v>0</v>
          </cell>
          <cell r="N43">
            <v>1825847</v>
          </cell>
          <cell r="O43">
            <v>0</v>
          </cell>
          <cell r="P43">
            <v>910124</v>
          </cell>
          <cell r="Q43">
            <v>0</v>
          </cell>
          <cell r="R43">
            <v>776538</v>
          </cell>
          <cell r="S43">
            <v>1700000</v>
          </cell>
          <cell r="T43">
            <v>382474</v>
          </cell>
          <cell r="U43">
            <v>0</v>
          </cell>
        </row>
        <row r="44">
          <cell r="A44" t="str">
            <v>0914</v>
          </cell>
          <cell r="B44" t="str">
            <v>CAM</v>
          </cell>
          <cell r="C44">
            <v>494.2</v>
          </cell>
          <cell r="D44">
            <v>3581467</v>
          </cell>
          <cell r="E44">
            <v>35101</v>
          </cell>
          <cell r="F44">
            <v>192611</v>
          </cell>
          <cell r="G44">
            <v>350682</v>
          </cell>
          <cell r="H44">
            <v>331253</v>
          </cell>
          <cell r="I44">
            <v>33576</v>
          </cell>
          <cell r="J44">
            <v>34500</v>
          </cell>
          <cell r="K44">
            <v>172510</v>
          </cell>
          <cell r="L44">
            <v>101178</v>
          </cell>
          <cell r="M44">
            <v>225051</v>
          </cell>
          <cell r="N44">
            <v>95666</v>
          </cell>
          <cell r="O44">
            <v>0</v>
          </cell>
          <cell r="P44">
            <v>160906</v>
          </cell>
          <cell r="Q44">
            <v>0</v>
          </cell>
          <cell r="R44">
            <v>649566</v>
          </cell>
          <cell r="S44">
            <v>365000</v>
          </cell>
          <cell r="T44">
            <v>159968</v>
          </cell>
          <cell r="U44">
            <v>0</v>
          </cell>
        </row>
        <row r="45">
          <cell r="A45" t="str">
            <v>0916</v>
          </cell>
          <cell r="B45" t="str">
            <v>CAL</v>
          </cell>
          <cell r="C45">
            <v>248.8</v>
          </cell>
          <cell r="D45">
            <v>1832910</v>
          </cell>
          <cell r="E45">
            <v>0</v>
          </cell>
          <cell r="F45">
            <v>243892</v>
          </cell>
          <cell r="G45">
            <v>213127</v>
          </cell>
          <cell r="H45">
            <v>173180</v>
          </cell>
          <cell r="I45">
            <v>19108</v>
          </cell>
          <cell r="J45">
            <v>19648</v>
          </cell>
          <cell r="K45">
            <v>86849</v>
          </cell>
          <cell r="L45">
            <v>65043</v>
          </cell>
          <cell r="M45">
            <v>94759</v>
          </cell>
          <cell r="N45">
            <v>58216</v>
          </cell>
          <cell r="O45">
            <v>0</v>
          </cell>
          <cell r="P45">
            <v>80589</v>
          </cell>
          <cell r="Q45">
            <v>35534</v>
          </cell>
          <cell r="R45">
            <v>119364</v>
          </cell>
          <cell r="S45">
            <v>50000</v>
          </cell>
          <cell r="T45">
            <v>48682</v>
          </cell>
          <cell r="U45">
            <v>0</v>
          </cell>
        </row>
        <row r="46">
          <cell r="A46" t="str">
            <v>0918</v>
          </cell>
          <cell r="B46" t="str">
            <v>Calamus-Wheatland</v>
          </cell>
          <cell r="C46">
            <v>392.2</v>
          </cell>
          <cell r="D46">
            <v>2845803</v>
          </cell>
          <cell r="E46">
            <v>81766</v>
          </cell>
          <cell r="F46">
            <v>138328</v>
          </cell>
          <cell r="G46">
            <v>362437</v>
          </cell>
          <cell r="H46">
            <v>272668</v>
          </cell>
          <cell r="I46">
            <v>29853</v>
          </cell>
          <cell r="J46">
            <v>31419</v>
          </cell>
          <cell r="K46">
            <v>139424</v>
          </cell>
          <cell r="L46">
            <v>101178</v>
          </cell>
          <cell r="M46">
            <v>140422</v>
          </cell>
          <cell r="N46">
            <v>96126</v>
          </cell>
          <cell r="O46">
            <v>0</v>
          </cell>
          <cell r="P46">
            <v>45736</v>
          </cell>
          <cell r="Q46">
            <v>0</v>
          </cell>
          <cell r="R46">
            <v>134202</v>
          </cell>
          <cell r="S46">
            <v>75000</v>
          </cell>
          <cell r="T46">
            <v>66099</v>
          </cell>
          <cell r="U46">
            <v>0</v>
          </cell>
        </row>
        <row r="47">
          <cell r="A47" t="str">
            <v>0936</v>
          </cell>
          <cell r="B47" t="str">
            <v>Camanche</v>
          </cell>
          <cell r="C47">
            <v>812.1</v>
          </cell>
          <cell r="D47">
            <v>5869047</v>
          </cell>
          <cell r="E47">
            <v>53528</v>
          </cell>
          <cell r="F47">
            <v>87627</v>
          </cell>
          <cell r="G47">
            <v>623618</v>
          </cell>
          <cell r="H47">
            <v>514193</v>
          </cell>
          <cell r="I47">
            <v>54126</v>
          </cell>
          <cell r="J47">
            <v>64047</v>
          </cell>
          <cell r="K47">
            <v>283620</v>
          </cell>
          <cell r="L47">
            <v>166221</v>
          </cell>
          <cell r="M47">
            <v>0</v>
          </cell>
          <cell r="N47">
            <v>453610</v>
          </cell>
          <cell r="O47">
            <v>0</v>
          </cell>
          <cell r="P47">
            <v>143092</v>
          </cell>
          <cell r="Q47">
            <v>0</v>
          </cell>
          <cell r="R47">
            <v>469937</v>
          </cell>
          <cell r="S47">
            <v>200000</v>
          </cell>
          <cell r="T47">
            <v>115731</v>
          </cell>
          <cell r="U47">
            <v>0</v>
          </cell>
        </row>
        <row r="48">
          <cell r="A48" t="str">
            <v>0977</v>
          </cell>
          <cell r="B48" t="str">
            <v>Cardinal</v>
          </cell>
          <cell r="C48">
            <v>591</v>
          </cell>
          <cell r="D48">
            <v>4271157</v>
          </cell>
          <cell r="E48">
            <v>0</v>
          </cell>
          <cell r="F48">
            <v>200947</v>
          </cell>
          <cell r="G48">
            <v>672183</v>
          </cell>
          <cell r="H48">
            <v>383665</v>
          </cell>
          <cell r="I48">
            <v>36228</v>
          </cell>
          <cell r="J48">
            <v>47670</v>
          </cell>
          <cell r="K48">
            <v>206300</v>
          </cell>
          <cell r="L48">
            <v>220424</v>
          </cell>
          <cell r="M48">
            <v>271052</v>
          </cell>
          <cell r="N48">
            <v>14005</v>
          </cell>
          <cell r="O48">
            <v>0</v>
          </cell>
          <cell r="P48">
            <v>158284</v>
          </cell>
          <cell r="Q48">
            <v>0</v>
          </cell>
          <cell r="R48">
            <v>233439</v>
          </cell>
          <cell r="S48">
            <v>250000</v>
          </cell>
          <cell r="T48">
            <v>57489</v>
          </cell>
          <cell r="U48">
            <v>0</v>
          </cell>
        </row>
        <row r="49">
          <cell r="A49" t="str">
            <v>0981</v>
          </cell>
          <cell r="B49" t="str">
            <v>Carlisle</v>
          </cell>
          <cell r="C49">
            <v>1952.4</v>
          </cell>
          <cell r="D49">
            <v>14109995</v>
          </cell>
          <cell r="E49">
            <v>0</v>
          </cell>
          <cell r="F49">
            <v>251977</v>
          </cell>
          <cell r="G49">
            <v>1569488</v>
          </cell>
          <cell r="H49">
            <v>1176711</v>
          </cell>
          <cell r="I49">
            <v>121049</v>
          </cell>
          <cell r="J49">
            <v>143560</v>
          </cell>
          <cell r="K49">
            <v>681524</v>
          </cell>
          <cell r="L49">
            <v>375804</v>
          </cell>
          <cell r="M49">
            <v>0</v>
          </cell>
          <cell r="N49">
            <v>652745</v>
          </cell>
          <cell r="O49">
            <v>0</v>
          </cell>
          <cell r="P49">
            <v>352707</v>
          </cell>
          <cell r="Q49">
            <v>0</v>
          </cell>
          <cell r="R49">
            <v>567416</v>
          </cell>
          <cell r="S49">
            <v>399921</v>
          </cell>
          <cell r="T49">
            <v>139737</v>
          </cell>
          <cell r="U49">
            <v>0</v>
          </cell>
        </row>
        <row r="50">
          <cell r="A50" t="str">
            <v>0999</v>
          </cell>
          <cell r="B50" t="str">
            <v>Carroll</v>
          </cell>
          <cell r="C50">
            <v>1707.1</v>
          </cell>
          <cell r="D50">
            <v>12337212</v>
          </cell>
          <cell r="E50">
            <v>0</v>
          </cell>
          <cell r="F50">
            <v>267862</v>
          </cell>
          <cell r="G50">
            <v>1852497</v>
          </cell>
          <cell r="H50">
            <v>1027999</v>
          </cell>
          <cell r="I50">
            <v>118148</v>
          </cell>
          <cell r="J50">
            <v>119634</v>
          </cell>
          <cell r="K50">
            <v>595897</v>
          </cell>
          <cell r="L50">
            <v>607068</v>
          </cell>
          <cell r="M50">
            <v>497385</v>
          </cell>
          <cell r="N50">
            <v>539558</v>
          </cell>
          <cell r="O50">
            <v>0</v>
          </cell>
          <cell r="P50">
            <v>358688</v>
          </cell>
          <cell r="Q50">
            <v>0</v>
          </cell>
          <cell r="R50">
            <v>746480</v>
          </cell>
          <cell r="S50">
            <v>500000</v>
          </cell>
          <cell r="T50">
            <v>367669</v>
          </cell>
          <cell r="U50">
            <v>0</v>
          </cell>
        </row>
        <row r="51">
          <cell r="A51" t="str">
            <v>1044</v>
          </cell>
          <cell r="B51" t="str">
            <v>Cedar Falls</v>
          </cell>
          <cell r="C51">
            <v>5456.4</v>
          </cell>
          <cell r="D51">
            <v>39433403</v>
          </cell>
          <cell r="E51">
            <v>0</v>
          </cell>
          <cell r="F51">
            <v>603968</v>
          </cell>
          <cell r="G51">
            <v>5496061</v>
          </cell>
          <cell r="H51">
            <v>3322129</v>
          </cell>
          <cell r="I51">
            <v>393243</v>
          </cell>
          <cell r="J51">
            <v>394716</v>
          </cell>
          <cell r="K51">
            <v>1904666</v>
          </cell>
          <cell r="L51">
            <v>617909</v>
          </cell>
          <cell r="M51">
            <v>0</v>
          </cell>
          <cell r="N51">
            <v>2929113</v>
          </cell>
          <cell r="O51">
            <v>0</v>
          </cell>
          <cell r="P51">
            <v>961418</v>
          </cell>
          <cell r="Q51">
            <v>0</v>
          </cell>
          <cell r="R51">
            <v>3072017</v>
          </cell>
          <cell r="S51">
            <v>750000</v>
          </cell>
          <cell r="T51">
            <v>756541</v>
          </cell>
          <cell r="U51">
            <v>0</v>
          </cell>
        </row>
        <row r="52">
          <cell r="A52" t="str">
            <v>1053</v>
          </cell>
          <cell r="B52" t="str">
            <v>Cedar Rapids</v>
          </cell>
          <cell r="C52">
            <v>16236.8</v>
          </cell>
          <cell r="D52">
            <v>117343354</v>
          </cell>
          <cell r="E52">
            <v>2613712</v>
          </cell>
          <cell r="F52">
            <v>2412257</v>
          </cell>
          <cell r="G52">
            <v>17814627</v>
          </cell>
          <cell r="H52">
            <v>10018722</v>
          </cell>
          <cell r="I52">
            <v>1179774</v>
          </cell>
          <cell r="J52">
            <v>1287455</v>
          </cell>
          <cell r="K52">
            <v>5744508</v>
          </cell>
          <cell r="L52">
            <v>2439202</v>
          </cell>
          <cell r="M52">
            <v>7754594</v>
          </cell>
          <cell r="N52">
            <v>981879</v>
          </cell>
          <cell r="O52">
            <v>0</v>
          </cell>
          <cell r="P52">
            <v>5721848</v>
          </cell>
          <cell r="Q52">
            <v>0</v>
          </cell>
          <cell r="R52">
            <v>8635680</v>
          </cell>
          <cell r="S52">
            <v>8475000</v>
          </cell>
          <cell r="T52">
            <v>2126697</v>
          </cell>
          <cell r="U52">
            <v>0</v>
          </cell>
        </row>
        <row r="53">
          <cell r="A53" t="str">
            <v>1062</v>
          </cell>
          <cell r="B53" t="str">
            <v>Center Point-Urbana</v>
          </cell>
          <cell r="C53">
            <v>1280.9000000000001</v>
          </cell>
          <cell r="D53">
            <v>9257064</v>
          </cell>
          <cell r="E53">
            <v>328681</v>
          </cell>
          <cell r="F53">
            <v>259558</v>
          </cell>
          <cell r="G53">
            <v>1001951</v>
          </cell>
          <cell r="H53">
            <v>808202</v>
          </cell>
          <cell r="I53">
            <v>89737</v>
          </cell>
          <cell r="J53">
            <v>92767</v>
          </cell>
          <cell r="K53">
            <v>459042</v>
          </cell>
          <cell r="L53">
            <v>310761</v>
          </cell>
          <cell r="M53">
            <v>319387</v>
          </cell>
          <cell r="N53">
            <v>272629</v>
          </cell>
          <cell r="O53">
            <v>0</v>
          </cell>
          <cell r="P53">
            <v>225695</v>
          </cell>
          <cell r="Q53">
            <v>0</v>
          </cell>
          <cell r="R53">
            <v>462849</v>
          </cell>
          <cell r="S53">
            <v>381000</v>
          </cell>
          <cell r="T53">
            <v>113985</v>
          </cell>
          <cell r="U53">
            <v>0</v>
          </cell>
        </row>
        <row r="54">
          <cell r="A54" t="str">
            <v>1071</v>
          </cell>
          <cell r="B54" t="str">
            <v>Centerville</v>
          </cell>
          <cell r="C54">
            <v>1352.4</v>
          </cell>
          <cell r="D54">
            <v>9813014</v>
          </cell>
          <cell r="E54">
            <v>0</v>
          </cell>
          <cell r="F54">
            <v>194171</v>
          </cell>
          <cell r="G54">
            <v>1198981</v>
          </cell>
          <cell r="H54">
            <v>839191</v>
          </cell>
          <cell r="I54">
            <v>96142</v>
          </cell>
          <cell r="J54">
            <v>101822</v>
          </cell>
          <cell r="K54">
            <v>472082</v>
          </cell>
          <cell r="L54">
            <v>220424</v>
          </cell>
          <cell r="M54">
            <v>173618</v>
          </cell>
          <cell r="N54">
            <v>356873</v>
          </cell>
          <cell r="O54">
            <v>0</v>
          </cell>
          <cell r="P54">
            <v>479223</v>
          </cell>
          <cell r="Q54">
            <v>115746</v>
          </cell>
          <cell r="R54">
            <v>271082</v>
          </cell>
          <cell r="S54">
            <v>500000</v>
          </cell>
          <cell r="T54">
            <v>95264</v>
          </cell>
          <cell r="U54">
            <v>0</v>
          </cell>
        </row>
        <row r="55">
          <cell r="A55" t="str">
            <v>1079</v>
          </cell>
          <cell r="B55" t="str">
            <v>Central Lee</v>
          </cell>
          <cell r="C55">
            <v>771</v>
          </cell>
          <cell r="D55">
            <v>5572017</v>
          </cell>
          <cell r="E55">
            <v>0</v>
          </cell>
          <cell r="F55">
            <v>69907</v>
          </cell>
          <cell r="G55">
            <v>643853</v>
          </cell>
          <cell r="H55">
            <v>499022</v>
          </cell>
          <cell r="I55">
            <v>63577</v>
          </cell>
          <cell r="J55">
            <v>54965</v>
          </cell>
          <cell r="K55">
            <v>269133</v>
          </cell>
          <cell r="L55">
            <v>231264</v>
          </cell>
          <cell r="M55">
            <v>215373</v>
          </cell>
          <cell r="N55">
            <v>228940</v>
          </cell>
          <cell r="O55">
            <v>0</v>
          </cell>
          <cell r="P55">
            <v>135850</v>
          </cell>
          <cell r="Q55">
            <v>0</v>
          </cell>
          <cell r="R55">
            <v>0</v>
          </cell>
          <cell r="S55">
            <v>0</v>
          </cell>
          <cell r="T55">
            <v>123107</v>
          </cell>
          <cell r="U55">
            <v>0</v>
          </cell>
        </row>
        <row r="56">
          <cell r="A56" t="str">
            <v>1080</v>
          </cell>
          <cell r="B56" t="str">
            <v>Central Clayton</v>
          </cell>
          <cell r="C56">
            <v>425</v>
          </cell>
          <cell r="D56">
            <v>3071475</v>
          </cell>
          <cell r="E56">
            <v>0</v>
          </cell>
          <cell r="F56">
            <v>176426</v>
          </cell>
          <cell r="G56">
            <v>408976</v>
          </cell>
          <cell r="H56">
            <v>270219</v>
          </cell>
          <cell r="I56">
            <v>28139</v>
          </cell>
          <cell r="J56">
            <v>27974</v>
          </cell>
          <cell r="K56">
            <v>148355</v>
          </cell>
          <cell r="L56">
            <v>97565</v>
          </cell>
          <cell r="M56">
            <v>38178</v>
          </cell>
          <cell r="N56">
            <v>206803</v>
          </cell>
          <cell r="O56">
            <v>0</v>
          </cell>
          <cell r="P56">
            <v>85734</v>
          </cell>
          <cell r="Q56">
            <v>0</v>
          </cell>
          <cell r="R56">
            <v>142245</v>
          </cell>
          <cell r="S56">
            <v>0</v>
          </cell>
          <cell r="T56">
            <v>70061</v>
          </cell>
          <cell r="U56">
            <v>0</v>
          </cell>
        </row>
        <row r="57">
          <cell r="A57" t="str">
            <v>1082</v>
          </cell>
          <cell r="B57" t="str">
            <v>Central De Witt</v>
          </cell>
          <cell r="C57">
            <v>1462.3</v>
          </cell>
          <cell r="D57">
            <v>10568042</v>
          </cell>
          <cell r="E57">
            <v>0</v>
          </cell>
          <cell r="F57">
            <v>182467</v>
          </cell>
          <cell r="G57">
            <v>1289225</v>
          </cell>
          <cell r="H57">
            <v>928414</v>
          </cell>
          <cell r="I57">
            <v>100855</v>
          </cell>
          <cell r="J57">
            <v>96263</v>
          </cell>
          <cell r="K57">
            <v>510445</v>
          </cell>
          <cell r="L57">
            <v>307148</v>
          </cell>
          <cell r="M57">
            <v>715772</v>
          </cell>
          <cell r="N57">
            <v>73766</v>
          </cell>
          <cell r="O57">
            <v>0</v>
          </cell>
          <cell r="P57">
            <v>350414</v>
          </cell>
          <cell r="Q57">
            <v>0</v>
          </cell>
          <cell r="R57">
            <v>432110</v>
          </cell>
          <cell r="S57">
            <v>500000</v>
          </cell>
          <cell r="T57">
            <v>212830</v>
          </cell>
          <cell r="U57">
            <v>0</v>
          </cell>
        </row>
        <row r="58">
          <cell r="A58" t="str">
            <v>1089</v>
          </cell>
          <cell r="B58" t="str">
            <v>Central City</v>
          </cell>
          <cell r="C58">
            <v>481</v>
          </cell>
          <cell r="D58">
            <v>3491098</v>
          </cell>
          <cell r="E58">
            <v>0</v>
          </cell>
          <cell r="F58">
            <v>210838</v>
          </cell>
          <cell r="G58">
            <v>304255</v>
          </cell>
          <cell r="H58">
            <v>319788</v>
          </cell>
          <cell r="I58">
            <v>31635</v>
          </cell>
          <cell r="J58">
            <v>35984</v>
          </cell>
          <cell r="K58">
            <v>167903</v>
          </cell>
          <cell r="L58">
            <v>86724</v>
          </cell>
          <cell r="M58">
            <v>0</v>
          </cell>
          <cell r="N58">
            <v>246716</v>
          </cell>
          <cell r="O58">
            <v>0</v>
          </cell>
          <cell r="P58">
            <v>30729</v>
          </cell>
          <cell r="Q58">
            <v>0</v>
          </cell>
          <cell r="R58">
            <v>217007</v>
          </cell>
          <cell r="S58">
            <v>404873</v>
          </cell>
          <cell r="T58">
            <v>53442</v>
          </cell>
          <cell r="U58">
            <v>0</v>
          </cell>
        </row>
        <row r="59">
          <cell r="A59" t="str">
            <v>1093</v>
          </cell>
          <cell r="B59" t="str">
            <v>Central Decatur</v>
          </cell>
          <cell r="C59">
            <v>648.20000000000005</v>
          </cell>
          <cell r="D59">
            <v>4684541</v>
          </cell>
          <cell r="E59">
            <v>0</v>
          </cell>
          <cell r="F59">
            <v>235109</v>
          </cell>
          <cell r="G59">
            <v>656428</v>
          </cell>
          <cell r="H59">
            <v>417784</v>
          </cell>
          <cell r="I59">
            <v>43442</v>
          </cell>
          <cell r="J59">
            <v>55829</v>
          </cell>
          <cell r="K59">
            <v>226267</v>
          </cell>
          <cell r="L59">
            <v>112019</v>
          </cell>
          <cell r="M59">
            <v>23682</v>
          </cell>
          <cell r="N59">
            <v>264464</v>
          </cell>
          <cell r="O59">
            <v>0</v>
          </cell>
          <cell r="P59">
            <v>44600</v>
          </cell>
          <cell r="Q59">
            <v>0</v>
          </cell>
          <cell r="R59">
            <v>0</v>
          </cell>
          <cell r="S59">
            <v>250000</v>
          </cell>
          <cell r="T59">
            <v>54492</v>
          </cell>
          <cell r="U59">
            <v>0</v>
          </cell>
        </row>
        <row r="60">
          <cell r="A60" t="str">
            <v>1095</v>
          </cell>
          <cell r="B60" t="str">
            <v>Central Lyon</v>
          </cell>
          <cell r="C60">
            <v>748.6</v>
          </cell>
          <cell r="D60">
            <v>5410132</v>
          </cell>
          <cell r="E60">
            <v>0</v>
          </cell>
          <cell r="F60">
            <v>168266</v>
          </cell>
          <cell r="G60">
            <v>665173</v>
          </cell>
          <cell r="H60">
            <v>452319</v>
          </cell>
          <cell r="I60">
            <v>52050</v>
          </cell>
          <cell r="J60">
            <v>48652</v>
          </cell>
          <cell r="K60">
            <v>261314</v>
          </cell>
          <cell r="L60">
            <v>162697</v>
          </cell>
          <cell r="M60">
            <v>386272</v>
          </cell>
          <cell r="N60">
            <v>28847</v>
          </cell>
          <cell r="O60">
            <v>0</v>
          </cell>
          <cell r="P60">
            <v>242702</v>
          </cell>
          <cell r="Q60">
            <v>0</v>
          </cell>
          <cell r="R60">
            <v>222780</v>
          </cell>
          <cell r="S60">
            <v>300000</v>
          </cell>
          <cell r="T60">
            <v>109728</v>
          </cell>
          <cell r="U60">
            <v>42577</v>
          </cell>
        </row>
        <row r="61">
          <cell r="A61" t="str">
            <v>1107</v>
          </cell>
          <cell r="B61" t="str">
            <v>Chariton</v>
          </cell>
          <cell r="C61">
            <v>1255</v>
          </cell>
          <cell r="D61">
            <v>9069885</v>
          </cell>
          <cell r="E61">
            <v>0</v>
          </cell>
          <cell r="F61">
            <v>214909</v>
          </cell>
          <cell r="G61">
            <v>1023705</v>
          </cell>
          <cell r="H61">
            <v>766253</v>
          </cell>
          <cell r="I61">
            <v>82240</v>
          </cell>
          <cell r="J61">
            <v>104981</v>
          </cell>
          <cell r="K61">
            <v>438083</v>
          </cell>
          <cell r="L61">
            <v>191516</v>
          </cell>
          <cell r="M61">
            <v>66934</v>
          </cell>
          <cell r="N61">
            <v>529411</v>
          </cell>
          <cell r="O61">
            <v>0</v>
          </cell>
          <cell r="P61">
            <v>238821</v>
          </cell>
          <cell r="Q61">
            <v>66934</v>
          </cell>
          <cell r="R61">
            <v>428923</v>
          </cell>
          <cell r="S61">
            <v>300000</v>
          </cell>
          <cell r="T61">
            <v>122114</v>
          </cell>
          <cell r="U61">
            <v>0</v>
          </cell>
        </row>
        <row r="62">
          <cell r="A62" t="str">
            <v>1116</v>
          </cell>
          <cell r="B62" t="str">
            <v>Charles City</v>
          </cell>
          <cell r="C62">
            <v>1563.1</v>
          </cell>
          <cell r="D62">
            <v>11343417</v>
          </cell>
          <cell r="E62">
            <v>0</v>
          </cell>
          <cell r="F62">
            <v>192579</v>
          </cell>
          <cell r="G62">
            <v>2100756</v>
          </cell>
          <cell r="H62">
            <v>966793</v>
          </cell>
          <cell r="I62">
            <v>113919</v>
          </cell>
          <cell r="J62">
            <v>113122</v>
          </cell>
          <cell r="K62">
            <v>545631</v>
          </cell>
          <cell r="L62">
            <v>296307</v>
          </cell>
          <cell r="M62">
            <v>566119</v>
          </cell>
          <cell r="N62">
            <v>32269</v>
          </cell>
          <cell r="O62">
            <v>0</v>
          </cell>
          <cell r="P62">
            <v>476408</v>
          </cell>
          <cell r="Q62">
            <v>94353</v>
          </cell>
          <cell r="R62">
            <v>828429</v>
          </cell>
          <cell r="S62">
            <v>350000</v>
          </cell>
          <cell r="T62">
            <v>227252</v>
          </cell>
          <cell r="U62">
            <v>0</v>
          </cell>
        </row>
        <row r="63">
          <cell r="A63" t="str">
            <v>1134</v>
          </cell>
          <cell r="B63" t="str">
            <v>Charter Oak-Ute</v>
          </cell>
          <cell r="C63">
            <v>265</v>
          </cell>
          <cell r="D63">
            <v>1915155</v>
          </cell>
          <cell r="E63">
            <v>0</v>
          </cell>
          <cell r="F63">
            <v>173925</v>
          </cell>
          <cell r="G63">
            <v>333960</v>
          </cell>
          <cell r="H63">
            <v>182124</v>
          </cell>
          <cell r="I63">
            <v>19165</v>
          </cell>
          <cell r="J63">
            <v>20993</v>
          </cell>
          <cell r="K63">
            <v>92504</v>
          </cell>
          <cell r="L63">
            <v>54203</v>
          </cell>
          <cell r="M63">
            <v>16718</v>
          </cell>
          <cell r="N63">
            <v>148522</v>
          </cell>
          <cell r="O63">
            <v>0</v>
          </cell>
          <cell r="P63">
            <v>46693</v>
          </cell>
          <cell r="Q63">
            <v>16718</v>
          </cell>
          <cell r="R63">
            <v>110148</v>
          </cell>
          <cell r="S63">
            <v>175000</v>
          </cell>
          <cell r="T63">
            <v>62486</v>
          </cell>
          <cell r="U63">
            <v>0</v>
          </cell>
        </row>
        <row r="64">
          <cell r="A64" t="str">
            <v>1152</v>
          </cell>
          <cell r="B64" t="str">
            <v>Cherokee</v>
          </cell>
          <cell r="C64">
            <v>1028.7</v>
          </cell>
          <cell r="D64">
            <v>7456018</v>
          </cell>
          <cell r="E64">
            <v>0</v>
          </cell>
          <cell r="F64">
            <v>136560</v>
          </cell>
          <cell r="G64">
            <v>963477</v>
          </cell>
          <cell r="H64">
            <v>651311</v>
          </cell>
          <cell r="I64">
            <v>73285</v>
          </cell>
          <cell r="J64">
            <v>78438</v>
          </cell>
          <cell r="K64">
            <v>359088</v>
          </cell>
          <cell r="L64">
            <v>130086</v>
          </cell>
          <cell r="M64">
            <v>303948</v>
          </cell>
          <cell r="N64">
            <v>119554</v>
          </cell>
          <cell r="O64">
            <v>0</v>
          </cell>
          <cell r="P64">
            <v>182054</v>
          </cell>
          <cell r="Q64">
            <v>0</v>
          </cell>
          <cell r="R64">
            <v>297721</v>
          </cell>
          <cell r="S64">
            <v>440000</v>
          </cell>
          <cell r="T64">
            <v>115586</v>
          </cell>
          <cell r="U64">
            <v>0</v>
          </cell>
        </row>
        <row r="65">
          <cell r="A65" t="str">
            <v>1197</v>
          </cell>
          <cell r="B65" t="str">
            <v>Clarinda</v>
          </cell>
          <cell r="C65">
            <v>944.3</v>
          </cell>
          <cell r="D65">
            <v>6824456</v>
          </cell>
          <cell r="E65">
            <v>234229</v>
          </cell>
          <cell r="F65">
            <v>196314</v>
          </cell>
          <cell r="G65">
            <v>823589</v>
          </cell>
          <cell r="H65">
            <v>580969</v>
          </cell>
          <cell r="I65">
            <v>55282</v>
          </cell>
          <cell r="J65">
            <v>64395</v>
          </cell>
          <cell r="K65">
            <v>338027</v>
          </cell>
          <cell r="L65">
            <v>126473</v>
          </cell>
          <cell r="M65">
            <v>426946</v>
          </cell>
          <cell r="N65">
            <v>81562</v>
          </cell>
          <cell r="O65">
            <v>0</v>
          </cell>
          <cell r="P65">
            <v>166386</v>
          </cell>
          <cell r="Q65">
            <v>0</v>
          </cell>
          <cell r="R65">
            <v>0</v>
          </cell>
          <cell r="S65">
            <v>235000</v>
          </cell>
          <cell r="T65">
            <v>110281</v>
          </cell>
          <cell r="U65">
            <v>0</v>
          </cell>
        </row>
        <row r="66">
          <cell r="A66" t="str">
            <v>1206</v>
          </cell>
          <cell r="B66" t="str">
            <v>Clarion-Goldfield-Dows</v>
          </cell>
          <cell r="C66">
            <v>946.2</v>
          </cell>
          <cell r="D66">
            <v>6842918</v>
          </cell>
          <cell r="E66">
            <v>100957</v>
          </cell>
          <cell r="F66">
            <v>387086</v>
          </cell>
          <cell r="G66">
            <v>884763</v>
          </cell>
          <cell r="H66">
            <v>599400</v>
          </cell>
          <cell r="I66">
            <v>67544</v>
          </cell>
          <cell r="J66">
            <v>73667</v>
          </cell>
          <cell r="K66">
            <v>331822</v>
          </cell>
          <cell r="L66">
            <v>205970</v>
          </cell>
          <cell r="M66">
            <v>369267</v>
          </cell>
          <cell r="N66">
            <v>200201</v>
          </cell>
          <cell r="O66">
            <v>0</v>
          </cell>
          <cell r="P66">
            <v>334151</v>
          </cell>
          <cell r="Q66">
            <v>0</v>
          </cell>
          <cell r="R66">
            <v>731798</v>
          </cell>
          <cell r="S66">
            <v>600000</v>
          </cell>
          <cell r="T66">
            <v>180219</v>
          </cell>
          <cell r="U66">
            <v>0</v>
          </cell>
        </row>
        <row r="67">
          <cell r="A67" t="str">
            <v>1211</v>
          </cell>
          <cell r="B67" t="str">
            <v>Clarke</v>
          </cell>
          <cell r="C67">
            <v>1413.6</v>
          </cell>
          <cell r="D67">
            <v>10216087</v>
          </cell>
          <cell r="E67">
            <v>37371</v>
          </cell>
          <cell r="F67">
            <v>328250</v>
          </cell>
          <cell r="G67">
            <v>1369589</v>
          </cell>
          <cell r="H67">
            <v>876178</v>
          </cell>
          <cell r="I67">
            <v>91078</v>
          </cell>
          <cell r="J67">
            <v>114530</v>
          </cell>
          <cell r="K67">
            <v>493445</v>
          </cell>
          <cell r="L67">
            <v>140927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308625</v>
          </cell>
          <cell r="R67">
            <v>227859</v>
          </cell>
          <cell r="S67">
            <v>200000</v>
          </cell>
          <cell r="T67">
            <v>132119</v>
          </cell>
          <cell r="U67">
            <v>0</v>
          </cell>
        </row>
        <row r="68">
          <cell r="A68" t="str">
            <v>1215</v>
          </cell>
          <cell r="B68" t="str">
            <v>Clarksville</v>
          </cell>
          <cell r="C68">
            <v>299.60000000000002</v>
          </cell>
          <cell r="D68">
            <v>2165209</v>
          </cell>
          <cell r="E68">
            <v>0</v>
          </cell>
          <cell r="F68">
            <v>165592</v>
          </cell>
          <cell r="G68">
            <v>239575</v>
          </cell>
          <cell r="H68">
            <v>212434</v>
          </cell>
          <cell r="I68">
            <v>22800</v>
          </cell>
          <cell r="J68">
            <v>23507</v>
          </cell>
          <cell r="K68">
            <v>104581</v>
          </cell>
          <cell r="L68">
            <v>39749</v>
          </cell>
          <cell r="M68">
            <v>34179</v>
          </cell>
          <cell r="N68">
            <v>124271</v>
          </cell>
          <cell r="O68">
            <v>0</v>
          </cell>
          <cell r="P68">
            <v>103467</v>
          </cell>
          <cell r="Q68">
            <v>17089</v>
          </cell>
          <cell r="R68">
            <v>129708</v>
          </cell>
          <cell r="S68">
            <v>110000</v>
          </cell>
          <cell r="T68">
            <v>36152</v>
          </cell>
          <cell r="U68">
            <v>0</v>
          </cell>
        </row>
        <row r="69">
          <cell r="A69" t="str">
            <v>1218</v>
          </cell>
          <cell r="B69" t="str">
            <v>Clay Central-Everly</v>
          </cell>
          <cell r="C69">
            <v>314</v>
          </cell>
          <cell r="D69">
            <v>2300050</v>
          </cell>
          <cell r="E69">
            <v>0</v>
          </cell>
          <cell r="F69">
            <v>189879</v>
          </cell>
          <cell r="G69">
            <v>307357</v>
          </cell>
          <cell r="H69">
            <v>212606</v>
          </cell>
          <cell r="I69">
            <v>23418</v>
          </cell>
          <cell r="J69">
            <v>21625</v>
          </cell>
          <cell r="K69">
            <v>109608</v>
          </cell>
          <cell r="L69">
            <v>18068</v>
          </cell>
          <cell r="M69">
            <v>22380</v>
          </cell>
          <cell r="N69">
            <v>182485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100000</v>
          </cell>
          <cell r="T69">
            <v>93059</v>
          </cell>
          <cell r="U69">
            <v>0</v>
          </cell>
        </row>
        <row r="70">
          <cell r="A70" t="str">
            <v>1221</v>
          </cell>
          <cell r="B70" t="str">
            <v>Clear Creek-Amana</v>
          </cell>
          <cell r="C70">
            <v>2624.4</v>
          </cell>
          <cell r="D70">
            <v>18982285</v>
          </cell>
          <cell r="E70">
            <v>0</v>
          </cell>
          <cell r="F70">
            <v>388470</v>
          </cell>
          <cell r="G70">
            <v>2204618</v>
          </cell>
          <cell r="H70">
            <v>1633951</v>
          </cell>
          <cell r="I70">
            <v>178118</v>
          </cell>
          <cell r="J70">
            <v>163421</v>
          </cell>
          <cell r="K70">
            <v>916099</v>
          </cell>
          <cell r="L70">
            <v>578160</v>
          </cell>
          <cell r="M70">
            <v>1324389</v>
          </cell>
          <cell r="N70">
            <v>163063</v>
          </cell>
          <cell r="O70">
            <v>0</v>
          </cell>
          <cell r="P70">
            <v>926938</v>
          </cell>
          <cell r="Q70">
            <v>756794</v>
          </cell>
          <cell r="R70">
            <v>242119</v>
          </cell>
          <cell r="S70">
            <v>900000</v>
          </cell>
          <cell r="T70">
            <v>492002</v>
          </cell>
          <cell r="U70">
            <v>0</v>
          </cell>
        </row>
        <row r="71">
          <cell r="A71" t="str">
            <v>1233</v>
          </cell>
          <cell r="B71" t="str">
            <v>Clear Lake</v>
          </cell>
          <cell r="C71">
            <v>1216.5</v>
          </cell>
          <cell r="D71">
            <v>8791646</v>
          </cell>
          <cell r="E71">
            <v>72997</v>
          </cell>
          <cell r="F71">
            <v>112510</v>
          </cell>
          <cell r="G71">
            <v>1321385</v>
          </cell>
          <cell r="H71">
            <v>728379</v>
          </cell>
          <cell r="I71">
            <v>80167</v>
          </cell>
          <cell r="J71">
            <v>83902</v>
          </cell>
          <cell r="K71">
            <v>424644</v>
          </cell>
          <cell r="L71">
            <v>231264</v>
          </cell>
          <cell r="M71">
            <v>592013</v>
          </cell>
          <cell r="N71">
            <v>173360</v>
          </cell>
          <cell r="O71">
            <v>0</v>
          </cell>
          <cell r="P71">
            <v>291512</v>
          </cell>
          <cell r="Q71">
            <v>0</v>
          </cell>
          <cell r="R71">
            <v>662542</v>
          </cell>
          <cell r="S71">
            <v>440000</v>
          </cell>
          <cell r="T71">
            <v>326327</v>
          </cell>
          <cell r="U71">
            <v>0</v>
          </cell>
        </row>
        <row r="72">
          <cell r="A72" t="str">
            <v>1278</v>
          </cell>
          <cell r="B72" t="str">
            <v>Clinton</v>
          </cell>
          <cell r="C72">
            <v>3652.7</v>
          </cell>
          <cell r="D72">
            <v>26456506</v>
          </cell>
          <cell r="E72">
            <v>0</v>
          </cell>
          <cell r="F72">
            <v>334627</v>
          </cell>
          <cell r="G72">
            <v>5761155</v>
          </cell>
          <cell r="H72">
            <v>2270117</v>
          </cell>
          <cell r="I72">
            <v>261314</v>
          </cell>
          <cell r="J72">
            <v>303247</v>
          </cell>
          <cell r="K72">
            <v>1275048</v>
          </cell>
          <cell r="L72">
            <v>614295</v>
          </cell>
          <cell r="M72">
            <v>581446</v>
          </cell>
          <cell r="N72">
            <v>1036105</v>
          </cell>
          <cell r="O72">
            <v>0</v>
          </cell>
          <cell r="P72">
            <v>1169080</v>
          </cell>
          <cell r="Q72">
            <v>0</v>
          </cell>
          <cell r="R72">
            <v>696207</v>
          </cell>
          <cell r="S72">
            <v>1000000</v>
          </cell>
          <cell r="T72">
            <v>306331</v>
          </cell>
          <cell r="U72">
            <v>0</v>
          </cell>
        </row>
        <row r="73">
          <cell r="A73" t="str">
            <v>1332</v>
          </cell>
          <cell r="B73" t="str">
            <v>Colfax-Mingo</v>
          </cell>
          <cell r="C73">
            <v>729.8</v>
          </cell>
          <cell r="D73">
            <v>5274265</v>
          </cell>
          <cell r="E73">
            <v>162830</v>
          </cell>
          <cell r="F73">
            <v>115979</v>
          </cell>
          <cell r="G73">
            <v>721688</v>
          </cell>
          <cell r="H73">
            <v>462236</v>
          </cell>
          <cell r="I73">
            <v>45553</v>
          </cell>
          <cell r="J73">
            <v>53275</v>
          </cell>
          <cell r="K73">
            <v>260372</v>
          </cell>
          <cell r="L73">
            <v>148064</v>
          </cell>
          <cell r="M73">
            <v>44198</v>
          </cell>
          <cell r="N73">
            <v>347436</v>
          </cell>
          <cell r="O73">
            <v>0</v>
          </cell>
          <cell r="P73">
            <v>163314</v>
          </cell>
          <cell r="Q73">
            <v>0</v>
          </cell>
          <cell r="R73">
            <v>172178</v>
          </cell>
          <cell r="S73">
            <v>175000</v>
          </cell>
          <cell r="T73">
            <v>84804</v>
          </cell>
          <cell r="U73">
            <v>0</v>
          </cell>
        </row>
        <row r="74">
          <cell r="A74" t="str">
            <v>1337</v>
          </cell>
          <cell r="B74" t="str">
            <v>College Community</v>
          </cell>
          <cell r="C74">
            <v>5089.3</v>
          </cell>
          <cell r="D74">
            <v>36780371</v>
          </cell>
          <cell r="E74">
            <v>193726</v>
          </cell>
          <cell r="F74">
            <v>581615</v>
          </cell>
          <cell r="G74">
            <v>4258076</v>
          </cell>
          <cell r="H74">
            <v>3008794</v>
          </cell>
          <cell r="I74">
            <v>369687</v>
          </cell>
          <cell r="J74">
            <v>387805</v>
          </cell>
          <cell r="K74">
            <v>1776522</v>
          </cell>
          <cell r="L74">
            <v>863627</v>
          </cell>
          <cell r="M74">
            <v>0</v>
          </cell>
          <cell r="N74">
            <v>2894333</v>
          </cell>
          <cell r="O74">
            <v>0</v>
          </cell>
          <cell r="P74">
            <v>1649992</v>
          </cell>
          <cell r="Q74">
            <v>0</v>
          </cell>
          <cell r="R74">
            <v>1612834</v>
          </cell>
          <cell r="S74">
            <v>2350000</v>
          </cell>
          <cell r="T74">
            <v>794381</v>
          </cell>
          <cell r="U74">
            <v>0</v>
          </cell>
        </row>
        <row r="75">
          <cell r="A75" t="str">
            <v>1350</v>
          </cell>
          <cell r="B75" t="str">
            <v>Collins-Maxwell</v>
          </cell>
          <cell r="C75">
            <v>439.2</v>
          </cell>
          <cell r="D75">
            <v>3174098</v>
          </cell>
          <cell r="E75">
            <v>3591</v>
          </cell>
          <cell r="F75">
            <v>145573</v>
          </cell>
          <cell r="G75">
            <v>477560</v>
          </cell>
          <cell r="H75">
            <v>280565</v>
          </cell>
          <cell r="I75">
            <v>28851</v>
          </cell>
          <cell r="J75">
            <v>31513</v>
          </cell>
          <cell r="K75">
            <v>153312</v>
          </cell>
          <cell r="L75">
            <v>57816</v>
          </cell>
          <cell r="M75">
            <v>216474</v>
          </cell>
          <cell r="N75">
            <v>30623</v>
          </cell>
          <cell r="O75">
            <v>0</v>
          </cell>
          <cell r="P75">
            <v>111437</v>
          </cell>
          <cell r="Q75">
            <v>0</v>
          </cell>
          <cell r="R75">
            <v>267743</v>
          </cell>
          <cell r="S75">
            <v>416547</v>
          </cell>
          <cell r="T75">
            <v>65937</v>
          </cell>
          <cell r="U75">
            <v>0</v>
          </cell>
        </row>
        <row r="76">
          <cell r="A76" t="str">
            <v>1359</v>
          </cell>
          <cell r="B76" t="str">
            <v>Colo-Nesco</v>
          </cell>
          <cell r="C76">
            <v>487.2</v>
          </cell>
          <cell r="D76">
            <v>3520994</v>
          </cell>
          <cell r="E76">
            <v>125219</v>
          </cell>
          <cell r="F76">
            <v>163330</v>
          </cell>
          <cell r="G76">
            <v>269639</v>
          </cell>
          <cell r="H76">
            <v>335191</v>
          </cell>
          <cell r="I76">
            <v>33690</v>
          </cell>
          <cell r="J76">
            <v>35799</v>
          </cell>
          <cell r="K76">
            <v>174536</v>
          </cell>
          <cell r="L76">
            <v>101178</v>
          </cell>
          <cell r="M76">
            <v>0</v>
          </cell>
          <cell r="N76">
            <v>306683</v>
          </cell>
          <cell r="O76">
            <v>0</v>
          </cell>
          <cell r="P76">
            <v>85881</v>
          </cell>
          <cell r="Q76">
            <v>0</v>
          </cell>
          <cell r="R76">
            <v>463890</v>
          </cell>
          <cell r="S76">
            <v>0</v>
          </cell>
          <cell r="T76">
            <v>114242</v>
          </cell>
          <cell r="U76">
            <v>0</v>
          </cell>
        </row>
        <row r="77">
          <cell r="A77" t="str">
            <v>1368</v>
          </cell>
          <cell r="B77" t="str">
            <v>Columbus</v>
          </cell>
          <cell r="C77">
            <v>745</v>
          </cell>
          <cell r="D77">
            <v>5384115</v>
          </cell>
          <cell r="E77">
            <v>45150</v>
          </cell>
          <cell r="F77">
            <v>335579</v>
          </cell>
          <cell r="G77">
            <v>741346</v>
          </cell>
          <cell r="H77">
            <v>488692</v>
          </cell>
          <cell r="I77">
            <v>58072</v>
          </cell>
          <cell r="J77">
            <v>60337</v>
          </cell>
          <cell r="K77">
            <v>260057</v>
          </cell>
          <cell r="L77">
            <v>119246</v>
          </cell>
          <cell r="M77">
            <v>306173</v>
          </cell>
          <cell r="N77">
            <v>90761</v>
          </cell>
          <cell r="O77">
            <v>0</v>
          </cell>
          <cell r="P77">
            <v>0</v>
          </cell>
          <cell r="Q77">
            <v>0</v>
          </cell>
          <cell r="R77">
            <v>182710</v>
          </cell>
          <cell r="S77">
            <v>350000</v>
          </cell>
          <cell r="T77">
            <v>89991</v>
          </cell>
          <cell r="U77">
            <v>36679</v>
          </cell>
        </row>
        <row r="78">
          <cell r="A78" t="str">
            <v>1413</v>
          </cell>
          <cell r="B78" t="str">
            <v>Coon Rapids-Bayard</v>
          </cell>
          <cell r="C78">
            <v>424.9</v>
          </cell>
          <cell r="D78">
            <v>3120466</v>
          </cell>
          <cell r="E78">
            <v>0</v>
          </cell>
          <cell r="F78">
            <v>188432</v>
          </cell>
          <cell r="G78">
            <v>455695</v>
          </cell>
          <cell r="H78">
            <v>296041</v>
          </cell>
          <cell r="I78">
            <v>31761</v>
          </cell>
          <cell r="J78">
            <v>34132</v>
          </cell>
          <cell r="K78">
            <v>148320</v>
          </cell>
          <cell r="L78">
            <v>75884</v>
          </cell>
          <cell r="M78">
            <v>97706</v>
          </cell>
          <cell r="N78">
            <v>155707</v>
          </cell>
          <cell r="O78">
            <v>0</v>
          </cell>
          <cell r="P78">
            <v>112800</v>
          </cell>
          <cell r="Q78">
            <v>0</v>
          </cell>
          <cell r="R78">
            <v>303074</v>
          </cell>
          <cell r="S78">
            <v>100000</v>
          </cell>
          <cell r="T78">
            <v>74638</v>
          </cell>
          <cell r="U78">
            <v>0</v>
          </cell>
        </row>
        <row r="79">
          <cell r="A79" t="str">
            <v>1431</v>
          </cell>
          <cell r="B79" t="str">
            <v>Corning</v>
          </cell>
          <cell r="C79">
            <v>408.4</v>
          </cell>
          <cell r="D79">
            <v>2958450</v>
          </cell>
          <cell r="E79">
            <v>0</v>
          </cell>
          <cell r="F79">
            <v>441254</v>
          </cell>
          <cell r="G79">
            <v>386395</v>
          </cell>
          <cell r="H79">
            <v>287154</v>
          </cell>
          <cell r="I79">
            <v>29180</v>
          </cell>
          <cell r="J79">
            <v>34355</v>
          </cell>
          <cell r="K79">
            <v>142560</v>
          </cell>
          <cell r="L79">
            <v>93951</v>
          </cell>
          <cell r="M79">
            <v>140318</v>
          </cell>
          <cell r="N79">
            <v>115854</v>
          </cell>
          <cell r="O79">
            <v>0</v>
          </cell>
          <cell r="P79">
            <v>130024</v>
          </cell>
          <cell r="Q79">
            <v>0</v>
          </cell>
          <cell r="R79">
            <v>200071</v>
          </cell>
          <cell r="S79">
            <v>450000</v>
          </cell>
          <cell r="T79">
            <v>98542</v>
          </cell>
          <cell r="U79">
            <v>0</v>
          </cell>
        </row>
        <row r="80">
          <cell r="A80" t="str">
            <v>1476</v>
          </cell>
          <cell r="B80" t="str">
            <v>Council Bluffs</v>
          </cell>
          <cell r="C80">
            <v>8884.7999999999993</v>
          </cell>
          <cell r="D80">
            <v>64556957</v>
          </cell>
          <cell r="E80">
            <v>829982</v>
          </cell>
          <cell r="F80">
            <v>1483790</v>
          </cell>
          <cell r="G80">
            <v>15067650</v>
          </cell>
          <cell r="H80">
            <v>5315995</v>
          </cell>
          <cell r="I80">
            <v>616380</v>
          </cell>
          <cell r="J80">
            <v>783862</v>
          </cell>
          <cell r="K80">
            <v>3109633</v>
          </cell>
          <cell r="L80">
            <v>1181615</v>
          </cell>
          <cell r="M80">
            <v>0</v>
          </cell>
          <cell r="N80">
            <v>4163840</v>
          </cell>
          <cell r="O80">
            <v>0</v>
          </cell>
          <cell r="P80">
            <v>3152771</v>
          </cell>
          <cell r="Q80">
            <v>0</v>
          </cell>
          <cell r="R80">
            <v>3361157</v>
          </cell>
          <cell r="S80">
            <v>1600000</v>
          </cell>
          <cell r="T80">
            <v>827748</v>
          </cell>
          <cell r="U80">
            <v>0</v>
          </cell>
        </row>
        <row r="81">
          <cell r="A81" t="str">
            <v>1503</v>
          </cell>
          <cell r="B81" t="str">
            <v>Creston</v>
          </cell>
          <cell r="C81">
            <v>1462</v>
          </cell>
          <cell r="D81">
            <v>10565874</v>
          </cell>
          <cell r="E81">
            <v>0</v>
          </cell>
          <cell r="F81">
            <v>239734</v>
          </cell>
          <cell r="G81">
            <v>1442871</v>
          </cell>
          <cell r="H81">
            <v>926206</v>
          </cell>
          <cell r="I81">
            <v>101507</v>
          </cell>
          <cell r="J81">
            <v>115776</v>
          </cell>
          <cell r="K81">
            <v>510340</v>
          </cell>
          <cell r="L81">
            <v>303534</v>
          </cell>
          <cell r="M81">
            <v>456727</v>
          </cell>
          <cell r="N81">
            <v>285631</v>
          </cell>
          <cell r="O81">
            <v>0</v>
          </cell>
          <cell r="P81">
            <v>515209</v>
          </cell>
          <cell r="Q81">
            <v>152242</v>
          </cell>
          <cell r="R81">
            <v>173022</v>
          </cell>
          <cell r="S81">
            <v>1230000</v>
          </cell>
          <cell r="T81">
            <v>160205</v>
          </cell>
          <cell r="U81">
            <v>0</v>
          </cell>
        </row>
        <row r="82">
          <cell r="A82" t="str">
            <v>1576</v>
          </cell>
          <cell r="B82" t="str">
            <v>Dallas Center-Grimes</v>
          </cell>
          <cell r="C82">
            <v>3223.6</v>
          </cell>
          <cell r="D82">
            <v>23296957</v>
          </cell>
          <cell r="E82">
            <v>0</v>
          </cell>
          <cell r="F82">
            <v>319636</v>
          </cell>
          <cell r="G82">
            <v>2368649</v>
          </cell>
          <cell r="H82">
            <v>1914303</v>
          </cell>
          <cell r="I82">
            <v>202829</v>
          </cell>
          <cell r="J82">
            <v>227780</v>
          </cell>
          <cell r="K82">
            <v>1125262</v>
          </cell>
          <cell r="L82">
            <v>574547</v>
          </cell>
          <cell r="M82">
            <v>0</v>
          </cell>
          <cell r="N82">
            <v>1669693</v>
          </cell>
          <cell r="O82">
            <v>0</v>
          </cell>
          <cell r="P82">
            <v>1135997</v>
          </cell>
          <cell r="Q82">
            <v>0</v>
          </cell>
          <cell r="R82">
            <v>1785505</v>
          </cell>
          <cell r="S82">
            <v>0</v>
          </cell>
          <cell r="T82">
            <v>439714</v>
          </cell>
          <cell r="U82">
            <v>0</v>
          </cell>
        </row>
        <row r="83">
          <cell r="A83" t="str">
            <v>1602</v>
          </cell>
          <cell r="B83" t="str">
            <v>Danville</v>
          </cell>
          <cell r="C83">
            <v>483.9</v>
          </cell>
          <cell r="D83">
            <v>3497145</v>
          </cell>
          <cell r="E83">
            <v>116196</v>
          </cell>
          <cell r="F83">
            <v>109005</v>
          </cell>
          <cell r="G83">
            <v>350148</v>
          </cell>
          <cell r="H83">
            <v>314981</v>
          </cell>
          <cell r="I83">
            <v>34248</v>
          </cell>
          <cell r="J83">
            <v>38146</v>
          </cell>
          <cell r="K83">
            <v>173036</v>
          </cell>
          <cell r="L83">
            <v>122859</v>
          </cell>
          <cell r="M83">
            <v>59476</v>
          </cell>
          <cell r="N83">
            <v>197505</v>
          </cell>
          <cell r="O83">
            <v>0</v>
          </cell>
          <cell r="P83">
            <v>70328</v>
          </cell>
          <cell r="Q83">
            <v>0</v>
          </cell>
          <cell r="R83">
            <v>0</v>
          </cell>
          <cell r="S83">
            <v>102724</v>
          </cell>
          <cell r="T83">
            <v>54211</v>
          </cell>
          <cell r="U83">
            <v>0</v>
          </cell>
        </row>
        <row r="84">
          <cell r="A84" t="str">
            <v>1611</v>
          </cell>
          <cell r="B84" t="str">
            <v>Davenport</v>
          </cell>
          <cell r="C84">
            <v>14470.6</v>
          </cell>
          <cell r="D84">
            <v>104579026</v>
          </cell>
          <cell r="E84">
            <v>1703440</v>
          </cell>
          <cell r="F84">
            <v>1655185</v>
          </cell>
          <cell r="G84">
            <v>19833490</v>
          </cell>
          <cell r="H84">
            <v>8856026</v>
          </cell>
          <cell r="I84">
            <v>1087538</v>
          </cell>
          <cell r="J84">
            <v>1277155</v>
          </cell>
          <cell r="K84">
            <v>5089658</v>
          </cell>
          <cell r="L84">
            <v>2327273</v>
          </cell>
          <cell r="M84">
            <v>0</v>
          </cell>
          <cell r="N84">
            <v>7515233</v>
          </cell>
          <cell r="O84">
            <v>0</v>
          </cell>
          <cell r="P84">
            <v>5099439</v>
          </cell>
          <cell r="Q84">
            <v>0</v>
          </cell>
          <cell r="R84">
            <v>6697482</v>
          </cell>
          <cell r="S84">
            <v>4819162</v>
          </cell>
          <cell r="T84">
            <v>1649380</v>
          </cell>
          <cell r="U84">
            <v>0</v>
          </cell>
        </row>
        <row r="85">
          <cell r="A85" t="str">
            <v>1619</v>
          </cell>
          <cell r="B85" t="str">
            <v>Davis County</v>
          </cell>
          <cell r="C85">
            <v>1168.5999999999999</v>
          </cell>
          <cell r="D85">
            <v>8445472</v>
          </cell>
          <cell r="E85">
            <v>0</v>
          </cell>
          <cell r="F85">
            <v>182634</v>
          </cell>
          <cell r="G85">
            <v>871576</v>
          </cell>
          <cell r="H85">
            <v>729569</v>
          </cell>
          <cell r="I85">
            <v>80505</v>
          </cell>
          <cell r="J85">
            <v>81673</v>
          </cell>
          <cell r="K85">
            <v>407923</v>
          </cell>
          <cell r="L85">
            <v>158994</v>
          </cell>
          <cell r="M85">
            <v>65136</v>
          </cell>
          <cell r="N85">
            <v>549525</v>
          </cell>
          <cell r="O85">
            <v>0</v>
          </cell>
          <cell r="P85">
            <v>405791</v>
          </cell>
          <cell r="Q85">
            <v>0</v>
          </cell>
          <cell r="R85">
            <v>0</v>
          </cell>
          <cell r="S85">
            <v>575000</v>
          </cell>
          <cell r="T85">
            <v>138957</v>
          </cell>
          <cell r="U85">
            <v>0</v>
          </cell>
        </row>
        <row r="86">
          <cell r="A86" t="str">
            <v>1638</v>
          </cell>
          <cell r="B86" t="str">
            <v>Decorah</v>
          </cell>
          <cell r="C86">
            <v>1547.5</v>
          </cell>
          <cell r="D86">
            <v>11183783</v>
          </cell>
          <cell r="E86">
            <v>273271</v>
          </cell>
          <cell r="F86">
            <v>200607</v>
          </cell>
          <cell r="G86">
            <v>1451326</v>
          </cell>
          <cell r="H86">
            <v>974060</v>
          </cell>
          <cell r="I86">
            <v>113629</v>
          </cell>
          <cell r="J86">
            <v>110415</v>
          </cell>
          <cell r="K86">
            <v>547878</v>
          </cell>
          <cell r="L86">
            <v>285198</v>
          </cell>
          <cell r="M86">
            <v>804896</v>
          </cell>
          <cell r="N86">
            <v>128739</v>
          </cell>
          <cell r="O86">
            <v>0</v>
          </cell>
          <cell r="P86">
            <v>483877</v>
          </cell>
          <cell r="Q86">
            <v>0</v>
          </cell>
          <cell r="R86">
            <v>1104864</v>
          </cell>
          <cell r="S86">
            <v>400000</v>
          </cell>
          <cell r="T86">
            <v>272093</v>
          </cell>
          <cell r="U86">
            <v>0</v>
          </cell>
        </row>
        <row r="87">
          <cell r="A87" t="str">
            <v>1675</v>
          </cell>
          <cell r="B87" t="str">
            <v>Delwood</v>
          </cell>
          <cell r="C87">
            <v>211.7</v>
          </cell>
          <cell r="D87">
            <v>1560652</v>
          </cell>
          <cell r="E87">
            <v>0</v>
          </cell>
          <cell r="F87">
            <v>96345</v>
          </cell>
          <cell r="G87">
            <v>200297</v>
          </cell>
          <cell r="H87">
            <v>117428</v>
          </cell>
          <cell r="I87">
            <v>9884</v>
          </cell>
          <cell r="J87">
            <v>15446</v>
          </cell>
          <cell r="K87">
            <v>73898</v>
          </cell>
          <cell r="L87">
            <v>36135</v>
          </cell>
          <cell r="M87">
            <v>74976</v>
          </cell>
          <cell r="N87">
            <v>48877</v>
          </cell>
          <cell r="O87">
            <v>390163</v>
          </cell>
          <cell r="P87">
            <v>0</v>
          </cell>
          <cell r="Q87">
            <v>0</v>
          </cell>
          <cell r="R87">
            <v>67393</v>
          </cell>
          <cell r="S87">
            <v>55000</v>
          </cell>
          <cell r="T87">
            <v>33193</v>
          </cell>
          <cell r="U87">
            <v>0</v>
          </cell>
        </row>
        <row r="88">
          <cell r="A88" t="str">
            <v>1701</v>
          </cell>
          <cell r="B88" t="str">
            <v>Denison</v>
          </cell>
          <cell r="C88">
            <v>2068.6</v>
          </cell>
          <cell r="D88">
            <v>14949772</v>
          </cell>
          <cell r="E88">
            <v>490211</v>
          </cell>
          <cell r="F88">
            <v>1276295</v>
          </cell>
          <cell r="G88">
            <v>1805016</v>
          </cell>
          <cell r="H88">
            <v>1236373</v>
          </cell>
          <cell r="I88">
            <v>150615</v>
          </cell>
          <cell r="J88">
            <v>183215</v>
          </cell>
          <cell r="K88">
            <v>739390</v>
          </cell>
          <cell r="L88">
            <v>379418</v>
          </cell>
          <cell r="M88">
            <v>560577</v>
          </cell>
          <cell r="N88">
            <v>286306</v>
          </cell>
          <cell r="O88">
            <v>0</v>
          </cell>
          <cell r="P88">
            <v>364487</v>
          </cell>
          <cell r="Q88">
            <v>0</v>
          </cell>
          <cell r="R88">
            <v>0</v>
          </cell>
          <cell r="S88">
            <v>300000</v>
          </cell>
          <cell r="T88">
            <v>150282</v>
          </cell>
          <cell r="U88">
            <v>0</v>
          </cell>
        </row>
        <row r="89">
          <cell r="A89" t="str">
            <v>1719</v>
          </cell>
          <cell r="B89" t="str">
            <v>Denver</v>
          </cell>
          <cell r="C89">
            <v>846.1</v>
          </cell>
          <cell r="D89">
            <v>6114765</v>
          </cell>
          <cell r="E89">
            <v>0</v>
          </cell>
          <cell r="F89">
            <v>143666</v>
          </cell>
          <cell r="G89">
            <v>542314</v>
          </cell>
          <cell r="H89">
            <v>528017</v>
          </cell>
          <cell r="I89">
            <v>50783</v>
          </cell>
          <cell r="J89">
            <v>50495</v>
          </cell>
          <cell r="K89">
            <v>295348</v>
          </cell>
          <cell r="L89">
            <v>195040</v>
          </cell>
          <cell r="M89">
            <v>231498</v>
          </cell>
          <cell r="N89">
            <v>172566</v>
          </cell>
          <cell r="O89">
            <v>0</v>
          </cell>
          <cell r="P89">
            <v>97978</v>
          </cell>
          <cell r="Q89">
            <v>0</v>
          </cell>
          <cell r="R89">
            <v>342965</v>
          </cell>
          <cell r="S89">
            <v>134250</v>
          </cell>
          <cell r="T89">
            <v>84462</v>
          </cell>
          <cell r="U89">
            <v>0</v>
          </cell>
        </row>
        <row r="90">
          <cell r="A90" t="str">
            <v>1737</v>
          </cell>
          <cell r="B90" t="str">
            <v>Des Moines</v>
          </cell>
          <cell r="C90">
            <v>31621.5</v>
          </cell>
          <cell r="D90">
            <v>229730198</v>
          </cell>
          <cell r="E90">
            <v>3960716</v>
          </cell>
          <cell r="F90">
            <v>10733732</v>
          </cell>
          <cell r="G90">
            <v>41657147</v>
          </cell>
          <cell r="H90">
            <v>20663518</v>
          </cell>
          <cell r="I90">
            <v>2563865</v>
          </cell>
          <cell r="J90">
            <v>3079377</v>
          </cell>
          <cell r="K90">
            <v>11115298</v>
          </cell>
          <cell r="L90">
            <v>4408470</v>
          </cell>
          <cell r="M90">
            <v>0</v>
          </cell>
          <cell r="N90">
            <v>14823014</v>
          </cell>
          <cell r="O90">
            <v>0</v>
          </cell>
          <cell r="P90">
            <v>10969484</v>
          </cell>
          <cell r="Q90">
            <v>0</v>
          </cell>
          <cell r="R90">
            <v>12701409</v>
          </cell>
          <cell r="S90">
            <v>20000000</v>
          </cell>
          <cell r="T90">
            <v>3127959</v>
          </cell>
          <cell r="U90">
            <v>1144549</v>
          </cell>
        </row>
        <row r="91">
          <cell r="A91" t="str">
            <v>1782</v>
          </cell>
          <cell r="B91" t="str">
            <v>Diagonal</v>
          </cell>
          <cell r="C91">
            <v>102</v>
          </cell>
          <cell r="D91">
            <v>737154</v>
          </cell>
          <cell r="E91">
            <v>0</v>
          </cell>
          <cell r="F91">
            <v>161473</v>
          </cell>
          <cell r="G91">
            <v>86869</v>
          </cell>
          <cell r="H91">
            <v>90090</v>
          </cell>
          <cell r="I91">
            <v>10091</v>
          </cell>
          <cell r="J91">
            <v>11112</v>
          </cell>
          <cell r="K91">
            <v>35605</v>
          </cell>
          <cell r="L91">
            <v>39749</v>
          </cell>
          <cell r="M91">
            <v>13940</v>
          </cell>
          <cell r="N91">
            <v>45659</v>
          </cell>
          <cell r="O91">
            <v>0</v>
          </cell>
          <cell r="P91">
            <v>35945</v>
          </cell>
          <cell r="Q91">
            <v>0</v>
          </cell>
          <cell r="R91">
            <v>69981</v>
          </cell>
          <cell r="S91">
            <v>0</v>
          </cell>
          <cell r="T91">
            <v>17234</v>
          </cell>
          <cell r="U91">
            <v>0</v>
          </cell>
        </row>
        <row r="92">
          <cell r="A92" t="str">
            <v>1791</v>
          </cell>
          <cell r="B92" t="str">
            <v>Dike-New Hartford</v>
          </cell>
          <cell r="C92">
            <v>868.7</v>
          </cell>
          <cell r="D92">
            <v>6278095</v>
          </cell>
          <cell r="E92">
            <v>0</v>
          </cell>
          <cell r="F92">
            <v>232124</v>
          </cell>
          <cell r="G92">
            <v>816362</v>
          </cell>
          <cell r="H92">
            <v>558201</v>
          </cell>
          <cell r="I92">
            <v>59167</v>
          </cell>
          <cell r="J92">
            <v>56648</v>
          </cell>
          <cell r="K92">
            <v>303237</v>
          </cell>
          <cell r="L92">
            <v>177062</v>
          </cell>
          <cell r="M92">
            <v>445924</v>
          </cell>
          <cell r="N92">
            <v>14010</v>
          </cell>
          <cell r="O92">
            <v>0</v>
          </cell>
          <cell r="P92">
            <v>153065</v>
          </cell>
          <cell r="Q92">
            <v>0</v>
          </cell>
          <cell r="R92">
            <v>161420</v>
          </cell>
          <cell r="S92">
            <v>544500</v>
          </cell>
          <cell r="T92">
            <v>106537</v>
          </cell>
          <cell r="U92">
            <v>0</v>
          </cell>
        </row>
        <row r="93">
          <cell r="A93" t="str">
            <v>1863</v>
          </cell>
          <cell r="B93" t="str">
            <v>Dubuque</v>
          </cell>
          <cell r="C93">
            <v>10309.799999999999</v>
          </cell>
          <cell r="D93">
            <v>74508925</v>
          </cell>
          <cell r="E93">
            <v>156812</v>
          </cell>
          <cell r="F93">
            <v>862817</v>
          </cell>
          <cell r="G93">
            <v>14108044</v>
          </cell>
          <cell r="H93">
            <v>6598581</v>
          </cell>
          <cell r="I93">
            <v>780555</v>
          </cell>
          <cell r="J93">
            <v>791586</v>
          </cell>
          <cell r="K93">
            <v>3598842</v>
          </cell>
          <cell r="L93">
            <v>2265844</v>
          </cell>
          <cell r="M93">
            <v>0</v>
          </cell>
          <cell r="N93">
            <v>5543931</v>
          </cell>
          <cell r="O93">
            <v>0</v>
          </cell>
          <cell r="P93">
            <v>3633174</v>
          </cell>
          <cell r="Q93">
            <v>0</v>
          </cell>
          <cell r="R93">
            <v>2926236</v>
          </cell>
          <cell r="S93">
            <v>5000000</v>
          </cell>
          <cell r="T93">
            <v>1441280</v>
          </cell>
          <cell r="U93">
            <v>0</v>
          </cell>
        </row>
        <row r="94">
          <cell r="A94" t="str">
            <v>1908</v>
          </cell>
          <cell r="B94" t="str">
            <v>Dunkerton</v>
          </cell>
          <cell r="C94">
            <v>378.5</v>
          </cell>
          <cell r="D94">
            <v>2735420</v>
          </cell>
          <cell r="E94">
            <v>12313</v>
          </cell>
          <cell r="F94">
            <v>160230</v>
          </cell>
          <cell r="G94">
            <v>324420</v>
          </cell>
          <cell r="H94">
            <v>245866</v>
          </cell>
          <cell r="I94">
            <v>25776</v>
          </cell>
          <cell r="J94">
            <v>27740</v>
          </cell>
          <cell r="K94">
            <v>132123</v>
          </cell>
          <cell r="L94">
            <v>101178</v>
          </cell>
          <cell r="M94">
            <v>195890</v>
          </cell>
          <cell r="N94">
            <v>19257</v>
          </cell>
          <cell r="O94">
            <v>0</v>
          </cell>
          <cell r="P94">
            <v>47354</v>
          </cell>
          <cell r="Q94">
            <v>0</v>
          </cell>
          <cell r="R94">
            <v>232433</v>
          </cell>
          <cell r="S94">
            <v>443711</v>
          </cell>
          <cell r="T94">
            <v>57241</v>
          </cell>
          <cell r="U94">
            <v>0</v>
          </cell>
        </row>
        <row r="95">
          <cell r="A95" t="str">
            <v>1917</v>
          </cell>
          <cell r="B95" t="str">
            <v>Boyer Valley</v>
          </cell>
          <cell r="C95">
            <v>386.6</v>
          </cell>
          <cell r="D95">
            <v>2793958</v>
          </cell>
          <cell r="E95">
            <v>62688</v>
          </cell>
          <cell r="F95">
            <v>228409</v>
          </cell>
          <cell r="G95">
            <v>369661</v>
          </cell>
          <cell r="H95">
            <v>272186</v>
          </cell>
          <cell r="I95">
            <v>32521</v>
          </cell>
          <cell r="J95">
            <v>31012</v>
          </cell>
          <cell r="K95">
            <v>136799</v>
          </cell>
          <cell r="L95">
            <v>72270</v>
          </cell>
          <cell r="M95">
            <v>129616</v>
          </cell>
          <cell r="N95">
            <v>110343</v>
          </cell>
          <cell r="O95">
            <v>0</v>
          </cell>
          <cell r="P95">
            <v>68119</v>
          </cell>
          <cell r="Q95">
            <v>21603</v>
          </cell>
          <cell r="R95">
            <v>131796</v>
          </cell>
          <cell r="S95">
            <v>305000</v>
          </cell>
          <cell r="T95">
            <v>80352</v>
          </cell>
          <cell r="U95">
            <v>0</v>
          </cell>
        </row>
        <row r="96">
          <cell r="A96" t="str">
            <v>1926</v>
          </cell>
          <cell r="B96" t="str">
            <v>Durant</v>
          </cell>
          <cell r="C96">
            <v>530.79999999999995</v>
          </cell>
          <cell r="D96">
            <v>3844584</v>
          </cell>
          <cell r="E96">
            <v>137179</v>
          </cell>
          <cell r="F96">
            <v>167263</v>
          </cell>
          <cell r="G96">
            <v>428279</v>
          </cell>
          <cell r="H96">
            <v>394886</v>
          </cell>
          <cell r="I96">
            <v>44679</v>
          </cell>
          <cell r="J96">
            <v>36459</v>
          </cell>
          <cell r="K96">
            <v>189978</v>
          </cell>
          <cell r="L96">
            <v>137313</v>
          </cell>
          <cell r="M96">
            <v>219918</v>
          </cell>
          <cell r="N96">
            <v>100653</v>
          </cell>
          <cell r="O96">
            <v>0</v>
          </cell>
          <cell r="P96">
            <v>135176</v>
          </cell>
          <cell r="Q96">
            <v>0</v>
          </cell>
          <cell r="R96">
            <v>0</v>
          </cell>
          <cell r="S96">
            <v>300000</v>
          </cell>
          <cell r="T96">
            <v>88484</v>
          </cell>
          <cell r="U96">
            <v>0</v>
          </cell>
        </row>
        <row r="97">
          <cell r="A97" t="str">
            <v>1944</v>
          </cell>
          <cell r="B97" t="str">
            <v>Eagle Grove</v>
          </cell>
          <cell r="C97">
            <v>946.6</v>
          </cell>
          <cell r="D97">
            <v>6924379</v>
          </cell>
          <cell r="E97">
            <v>0</v>
          </cell>
          <cell r="F97">
            <v>428169</v>
          </cell>
          <cell r="G97">
            <v>947805</v>
          </cell>
          <cell r="H97">
            <v>601063</v>
          </cell>
          <cell r="I97">
            <v>65940</v>
          </cell>
          <cell r="J97">
            <v>74128</v>
          </cell>
          <cell r="K97">
            <v>330430</v>
          </cell>
          <cell r="L97">
            <v>231264</v>
          </cell>
          <cell r="M97">
            <v>34486</v>
          </cell>
          <cell r="N97">
            <v>300786</v>
          </cell>
          <cell r="O97">
            <v>0</v>
          </cell>
          <cell r="P97">
            <v>338220</v>
          </cell>
          <cell r="Q97">
            <v>0</v>
          </cell>
          <cell r="R97">
            <v>276088</v>
          </cell>
          <cell r="S97">
            <v>400000</v>
          </cell>
          <cell r="T97">
            <v>135984</v>
          </cell>
          <cell r="U97">
            <v>0</v>
          </cell>
        </row>
        <row r="98">
          <cell r="A98" t="str">
            <v>1953</v>
          </cell>
          <cell r="B98" t="str">
            <v>Earlham</v>
          </cell>
          <cell r="C98">
            <v>577.1</v>
          </cell>
          <cell r="D98">
            <v>4170702</v>
          </cell>
          <cell r="E98">
            <v>0</v>
          </cell>
          <cell r="F98">
            <v>160512</v>
          </cell>
          <cell r="G98">
            <v>379707</v>
          </cell>
          <cell r="H98">
            <v>377735</v>
          </cell>
          <cell r="I98">
            <v>38493</v>
          </cell>
          <cell r="J98">
            <v>43606</v>
          </cell>
          <cell r="K98">
            <v>201448</v>
          </cell>
          <cell r="L98">
            <v>151767</v>
          </cell>
          <cell r="M98">
            <v>0</v>
          </cell>
          <cell r="N98">
            <v>306338</v>
          </cell>
          <cell r="O98">
            <v>0</v>
          </cell>
          <cell r="P98">
            <v>84904</v>
          </cell>
          <cell r="Q98">
            <v>0</v>
          </cell>
          <cell r="R98">
            <v>213130</v>
          </cell>
          <cell r="S98">
            <v>350000</v>
          </cell>
          <cell r="T98">
            <v>70333</v>
          </cell>
          <cell r="U98">
            <v>0</v>
          </cell>
        </row>
        <row r="99">
          <cell r="A99" t="str">
            <v>1963</v>
          </cell>
          <cell r="B99" t="str">
            <v>East Buchanan</v>
          </cell>
          <cell r="C99">
            <v>553.4</v>
          </cell>
          <cell r="D99">
            <v>3999422</v>
          </cell>
          <cell r="E99">
            <v>0</v>
          </cell>
          <cell r="F99">
            <v>149751</v>
          </cell>
          <cell r="G99">
            <v>667919</v>
          </cell>
          <cell r="H99">
            <v>375748</v>
          </cell>
          <cell r="I99">
            <v>37947</v>
          </cell>
          <cell r="J99">
            <v>39978</v>
          </cell>
          <cell r="K99">
            <v>193175</v>
          </cell>
          <cell r="L99">
            <v>90338</v>
          </cell>
          <cell r="M99">
            <v>153339</v>
          </cell>
          <cell r="N99">
            <v>147017</v>
          </cell>
          <cell r="O99">
            <v>0</v>
          </cell>
          <cell r="P99">
            <v>128712</v>
          </cell>
          <cell r="Q99">
            <v>0</v>
          </cell>
          <cell r="R99">
            <v>292061</v>
          </cell>
          <cell r="S99">
            <v>50000</v>
          </cell>
          <cell r="T99">
            <v>71925</v>
          </cell>
          <cell r="U99">
            <v>0</v>
          </cell>
        </row>
        <row r="100">
          <cell r="A100" t="str">
            <v>1965</v>
          </cell>
          <cell r="B100" t="str">
            <v>Easton Valley</v>
          </cell>
          <cell r="C100">
            <v>563</v>
          </cell>
          <cell r="D100">
            <v>4068801</v>
          </cell>
          <cell r="E100">
            <v>44256</v>
          </cell>
          <cell r="F100">
            <v>276953</v>
          </cell>
          <cell r="G100">
            <v>736070</v>
          </cell>
          <cell r="H100">
            <v>356526</v>
          </cell>
          <cell r="I100">
            <v>39169</v>
          </cell>
          <cell r="J100">
            <v>36668</v>
          </cell>
          <cell r="K100">
            <v>196966</v>
          </cell>
          <cell r="L100">
            <v>130086</v>
          </cell>
          <cell r="M100">
            <v>136760</v>
          </cell>
          <cell r="N100">
            <v>192203</v>
          </cell>
          <cell r="O100">
            <v>0</v>
          </cell>
          <cell r="P100">
            <v>25000</v>
          </cell>
          <cell r="Q100">
            <v>0</v>
          </cell>
          <cell r="R100">
            <v>372147</v>
          </cell>
          <cell r="S100">
            <v>448000</v>
          </cell>
          <cell r="T100">
            <v>91648</v>
          </cell>
          <cell r="U100">
            <v>0</v>
          </cell>
        </row>
        <row r="101">
          <cell r="A101" t="str">
            <v>1968</v>
          </cell>
          <cell r="B101" t="str">
            <v>East Marshall</v>
          </cell>
          <cell r="C101">
            <v>576.29999999999995</v>
          </cell>
          <cell r="D101">
            <v>4196040</v>
          </cell>
          <cell r="E101">
            <v>141846</v>
          </cell>
          <cell r="F101">
            <v>130104</v>
          </cell>
          <cell r="G101">
            <v>460232</v>
          </cell>
          <cell r="H101">
            <v>395168</v>
          </cell>
          <cell r="I101">
            <v>44906</v>
          </cell>
          <cell r="J101">
            <v>45365</v>
          </cell>
          <cell r="K101">
            <v>205863</v>
          </cell>
          <cell r="L101">
            <v>75884</v>
          </cell>
          <cell r="M101">
            <v>325193</v>
          </cell>
          <cell r="N101">
            <v>28909</v>
          </cell>
          <cell r="O101">
            <v>0</v>
          </cell>
          <cell r="P101">
            <v>193550</v>
          </cell>
          <cell r="Q101">
            <v>0</v>
          </cell>
          <cell r="R101">
            <v>206131</v>
          </cell>
          <cell r="S101">
            <v>857318</v>
          </cell>
          <cell r="T101">
            <v>101527</v>
          </cell>
          <cell r="U101">
            <v>41534</v>
          </cell>
        </row>
        <row r="102">
          <cell r="A102" t="str">
            <v>1970</v>
          </cell>
          <cell r="B102" t="str">
            <v>East Union</v>
          </cell>
          <cell r="C102">
            <v>505</v>
          </cell>
          <cell r="D102">
            <v>3649635</v>
          </cell>
          <cell r="E102">
            <v>0</v>
          </cell>
          <cell r="F102">
            <v>221768</v>
          </cell>
          <cell r="G102">
            <v>408036</v>
          </cell>
          <cell r="H102">
            <v>323947</v>
          </cell>
          <cell r="I102">
            <v>31739</v>
          </cell>
          <cell r="J102">
            <v>39173</v>
          </cell>
          <cell r="K102">
            <v>176280</v>
          </cell>
          <cell r="L102">
            <v>97565</v>
          </cell>
          <cell r="M102">
            <v>237209</v>
          </cell>
          <cell r="N102">
            <v>18594</v>
          </cell>
          <cell r="O102">
            <v>0</v>
          </cell>
          <cell r="P102">
            <v>178063</v>
          </cell>
          <cell r="Q102">
            <v>0</v>
          </cell>
          <cell r="R102">
            <v>221848</v>
          </cell>
          <cell r="S102">
            <v>455000</v>
          </cell>
          <cell r="T102">
            <v>54634</v>
          </cell>
          <cell r="U102">
            <v>0</v>
          </cell>
        </row>
        <row r="103">
          <cell r="A103" t="str">
            <v>1972</v>
          </cell>
          <cell r="B103" t="str">
            <v>Eastern Allamakee</v>
          </cell>
          <cell r="C103">
            <v>322</v>
          </cell>
          <cell r="D103">
            <v>2327094</v>
          </cell>
          <cell r="E103">
            <v>0</v>
          </cell>
          <cell r="F103">
            <v>172017</v>
          </cell>
          <cell r="G103">
            <v>238346</v>
          </cell>
          <cell r="H103">
            <v>223497</v>
          </cell>
          <cell r="I103">
            <v>21481</v>
          </cell>
          <cell r="J103">
            <v>25927</v>
          </cell>
          <cell r="K103">
            <v>112401</v>
          </cell>
          <cell r="L103">
            <v>83111</v>
          </cell>
          <cell r="M103">
            <v>166769</v>
          </cell>
          <cell r="N103">
            <v>33687</v>
          </cell>
          <cell r="O103">
            <v>0</v>
          </cell>
          <cell r="P103">
            <v>93048</v>
          </cell>
          <cell r="Q103">
            <v>0</v>
          </cell>
          <cell r="R103">
            <v>0</v>
          </cell>
          <cell r="S103">
            <v>225000</v>
          </cell>
          <cell r="T103">
            <v>75159</v>
          </cell>
          <cell r="U103">
            <v>0</v>
          </cell>
        </row>
        <row r="104">
          <cell r="A104" t="str">
            <v>1975</v>
          </cell>
          <cell r="B104" t="str">
            <v>River Valley</v>
          </cell>
          <cell r="C104">
            <v>407.1</v>
          </cell>
          <cell r="D104">
            <v>2942112</v>
          </cell>
          <cell r="E104">
            <v>0</v>
          </cell>
          <cell r="F104">
            <v>129175</v>
          </cell>
          <cell r="G104">
            <v>399219</v>
          </cell>
          <cell r="H104">
            <v>273241</v>
          </cell>
          <cell r="I104">
            <v>29897</v>
          </cell>
          <cell r="J104">
            <v>33574</v>
          </cell>
          <cell r="K104">
            <v>142106</v>
          </cell>
          <cell r="L104">
            <v>93951</v>
          </cell>
          <cell r="M104">
            <v>21084</v>
          </cell>
          <cell r="N104">
            <v>225024</v>
          </cell>
          <cell r="O104">
            <v>0</v>
          </cell>
          <cell r="P104">
            <v>77470</v>
          </cell>
          <cell r="Q104">
            <v>21084</v>
          </cell>
          <cell r="R104">
            <v>306821</v>
          </cell>
          <cell r="S104">
            <v>468340</v>
          </cell>
          <cell r="T104">
            <v>80753</v>
          </cell>
          <cell r="U104">
            <v>0</v>
          </cell>
        </row>
        <row r="105">
          <cell r="A105" t="str">
            <v>1989</v>
          </cell>
          <cell r="B105" t="str">
            <v>Edgewood-Colesburg</v>
          </cell>
          <cell r="C105">
            <v>401</v>
          </cell>
          <cell r="D105">
            <v>2898027</v>
          </cell>
          <cell r="E105">
            <v>56142</v>
          </cell>
          <cell r="F105">
            <v>177220</v>
          </cell>
          <cell r="G105">
            <v>294067</v>
          </cell>
          <cell r="H105">
            <v>274684</v>
          </cell>
          <cell r="I105">
            <v>30669</v>
          </cell>
          <cell r="J105">
            <v>32943</v>
          </cell>
          <cell r="K105">
            <v>141469</v>
          </cell>
          <cell r="L105">
            <v>115632</v>
          </cell>
          <cell r="M105">
            <v>25002</v>
          </cell>
          <cell r="N105">
            <v>208082</v>
          </cell>
          <cell r="O105">
            <v>0</v>
          </cell>
          <cell r="P105">
            <v>43179</v>
          </cell>
          <cell r="Q105">
            <v>25002</v>
          </cell>
          <cell r="R105">
            <v>232573</v>
          </cell>
          <cell r="S105">
            <v>443300</v>
          </cell>
          <cell r="T105">
            <v>63433</v>
          </cell>
          <cell r="U105">
            <v>0</v>
          </cell>
        </row>
        <row r="106">
          <cell r="A106" t="str">
            <v>2007</v>
          </cell>
          <cell r="B106" t="str">
            <v>Eldora-New Providence</v>
          </cell>
          <cell r="C106">
            <v>572.70000000000005</v>
          </cell>
          <cell r="D106">
            <v>4138903</v>
          </cell>
          <cell r="E106">
            <v>162083</v>
          </cell>
          <cell r="F106">
            <v>158076</v>
          </cell>
          <cell r="G106">
            <v>798367</v>
          </cell>
          <cell r="H106">
            <v>383371</v>
          </cell>
          <cell r="I106">
            <v>44584</v>
          </cell>
          <cell r="J106">
            <v>44463</v>
          </cell>
          <cell r="K106">
            <v>205966</v>
          </cell>
          <cell r="L106">
            <v>122859</v>
          </cell>
          <cell r="M106">
            <v>147696</v>
          </cell>
          <cell r="N106">
            <v>173846</v>
          </cell>
          <cell r="O106">
            <v>0</v>
          </cell>
          <cell r="P106">
            <v>201819</v>
          </cell>
          <cell r="Q106">
            <v>0</v>
          </cell>
          <cell r="R106">
            <v>298153</v>
          </cell>
          <cell r="S106">
            <v>355500</v>
          </cell>
          <cell r="T106">
            <v>73426</v>
          </cell>
          <cell r="U106">
            <v>0</v>
          </cell>
        </row>
        <row r="107">
          <cell r="A107" t="str">
            <v>2088</v>
          </cell>
          <cell r="B107" t="str">
            <v>Emmetsburg</v>
          </cell>
          <cell r="C107">
            <v>652.79999999999995</v>
          </cell>
          <cell r="D107">
            <v>4778496</v>
          </cell>
          <cell r="E107">
            <v>141478</v>
          </cell>
          <cell r="F107">
            <v>82496</v>
          </cell>
          <cell r="G107">
            <v>823354</v>
          </cell>
          <cell r="H107">
            <v>412957</v>
          </cell>
          <cell r="I107">
            <v>48215</v>
          </cell>
          <cell r="J107">
            <v>49550</v>
          </cell>
          <cell r="K107">
            <v>232214</v>
          </cell>
          <cell r="L107">
            <v>148154</v>
          </cell>
          <cell r="M107">
            <v>299167</v>
          </cell>
          <cell r="N107">
            <v>110814</v>
          </cell>
          <cell r="O107">
            <v>0</v>
          </cell>
          <cell r="P107">
            <v>117929</v>
          </cell>
          <cell r="Q107">
            <v>256429</v>
          </cell>
          <cell r="R107">
            <v>306707</v>
          </cell>
          <cell r="S107">
            <v>400000</v>
          </cell>
          <cell r="T107">
            <v>138683</v>
          </cell>
          <cell r="U107">
            <v>0</v>
          </cell>
        </row>
        <row r="108">
          <cell r="A108" t="str">
            <v>2097</v>
          </cell>
          <cell r="B108" t="str">
            <v>English Valleys</v>
          </cell>
          <cell r="C108">
            <v>473</v>
          </cell>
          <cell r="D108">
            <v>3438710</v>
          </cell>
          <cell r="E108">
            <v>0</v>
          </cell>
          <cell r="F108">
            <v>192102</v>
          </cell>
          <cell r="G108">
            <v>458374</v>
          </cell>
          <cell r="H108">
            <v>340664</v>
          </cell>
          <cell r="I108">
            <v>36085</v>
          </cell>
          <cell r="J108">
            <v>37154</v>
          </cell>
          <cell r="K108">
            <v>165110</v>
          </cell>
          <cell r="L108">
            <v>54203</v>
          </cell>
          <cell r="M108">
            <v>131451</v>
          </cell>
          <cell r="N108">
            <v>141858</v>
          </cell>
          <cell r="O108">
            <v>0</v>
          </cell>
          <cell r="P108">
            <v>167939</v>
          </cell>
          <cell r="Q108">
            <v>131451</v>
          </cell>
          <cell r="R108">
            <v>19976</v>
          </cell>
          <cell r="S108">
            <v>350000</v>
          </cell>
          <cell r="T108">
            <v>74583</v>
          </cell>
          <cell r="U108">
            <v>0</v>
          </cell>
        </row>
        <row r="109">
          <cell r="A109" t="str">
            <v>2113</v>
          </cell>
          <cell r="B109" t="str">
            <v>Essex</v>
          </cell>
          <cell r="C109">
            <v>192.3</v>
          </cell>
          <cell r="D109">
            <v>1389752</v>
          </cell>
          <cell r="E109">
            <v>0</v>
          </cell>
          <cell r="F109">
            <v>168967</v>
          </cell>
          <cell r="G109">
            <v>176339</v>
          </cell>
          <cell r="H109">
            <v>135129</v>
          </cell>
          <cell r="I109">
            <v>13226</v>
          </cell>
          <cell r="J109">
            <v>19159</v>
          </cell>
          <cell r="K109">
            <v>67126</v>
          </cell>
          <cell r="L109">
            <v>36135</v>
          </cell>
          <cell r="M109">
            <v>89622</v>
          </cell>
          <cell r="N109">
            <v>22739</v>
          </cell>
          <cell r="O109">
            <v>0</v>
          </cell>
          <cell r="P109">
            <v>50709</v>
          </cell>
          <cell r="Q109">
            <v>0</v>
          </cell>
          <cell r="R109">
            <v>132970</v>
          </cell>
          <cell r="S109">
            <v>99900</v>
          </cell>
          <cell r="T109">
            <v>32746</v>
          </cell>
          <cell r="U109">
            <v>0</v>
          </cell>
        </row>
        <row r="110">
          <cell r="A110" t="str">
            <v>2124</v>
          </cell>
          <cell r="B110" t="str">
            <v>Estherville-Lincoln Central</v>
          </cell>
          <cell r="C110">
            <v>1228.4000000000001</v>
          </cell>
          <cell r="D110">
            <v>8877647</v>
          </cell>
          <cell r="E110">
            <v>200550</v>
          </cell>
          <cell r="F110">
            <v>234588</v>
          </cell>
          <cell r="G110">
            <v>1066199</v>
          </cell>
          <cell r="H110">
            <v>780586</v>
          </cell>
          <cell r="I110">
            <v>87486</v>
          </cell>
          <cell r="J110">
            <v>99244</v>
          </cell>
          <cell r="K110">
            <v>434737</v>
          </cell>
          <cell r="L110">
            <v>213197</v>
          </cell>
          <cell r="M110">
            <v>559829</v>
          </cell>
          <cell r="N110">
            <v>80547</v>
          </cell>
          <cell r="O110">
            <v>0</v>
          </cell>
          <cell r="P110">
            <v>328995</v>
          </cell>
          <cell r="Q110">
            <v>0</v>
          </cell>
          <cell r="R110">
            <v>553325</v>
          </cell>
          <cell r="S110">
            <v>500000</v>
          </cell>
          <cell r="T110">
            <v>136267</v>
          </cell>
          <cell r="U110">
            <v>0</v>
          </cell>
        </row>
        <row r="111">
          <cell r="A111" t="str">
            <v>2151</v>
          </cell>
          <cell r="B111" t="str">
            <v>Exira-Elk Horn-Kimballton</v>
          </cell>
          <cell r="C111">
            <v>401.2</v>
          </cell>
          <cell r="D111">
            <v>2921137</v>
          </cell>
          <cell r="E111">
            <v>73506</v>
          </cell>
          <cell r="F111">
            <v>180867</v>
          </cell>
          <cell r="G111">
            <v>476687</v>
          </cell>
          <cell r="H111">
            <v>288737</v>
          </cell>
          <cell r="I111">
            <v>30517</v>
          </cell>
          <cell r="J111">
            <v>29396</v>
          </cell>
          <cell r="K111">
            <v>142117</v>
          </cell>
          <cell r="L111">
            <v>50589</v>
          </cell>
          <cell r="M111">
            <v>176777</v>
          </cell>
          <cell r="N111">
            <v>75701</v>
          </cell>
          <cell r="O111">
            <v>0</v>
          </cell>
          <cell r="P111">
            <v>142667</v>
          </cell>
          <cell r="Q111">
            <v>0</v>
          </cell>
          <cell r="R111">
            <v>269585</v>
          </cell>
          <cell r="S111">
            <v>305000</v>
          </cell>
          <cell r="T111">
            <v>88963</v>
          </cell>
          <cell r="U111">
            <v>0</v>
          </cell>
        </row>
        <row r="112">
          <cell r="A112" t="str">
            <v>2169</v>
          </cell>
          <cell r="B112" t="str">
            <v>Fairfield</v>
          </cell>
          <cell r="C112">
            <v>1602.7</v>
          </cell>
          <cell r="D112">
            <v>11582713</v>
          </cell>
          <cell r="E112">
            <v>0</v>
          </cell>
          <cell r="F112">
            <v>240594</v>
          </cell>
          <cell r="G112">
            <v>2047481</v>
          </cell>
          <cell r="H112">
            <v>1020824</v>
          </cell>
          <cell r="I112">
            <v>107381</v>
          </cell>
          <cell r="J112">
            <v>117798</v>
          </cell>
          <cell r="K112">
            <v>559454</v>
          </cell>
          <cell r="L112">
            <v>245629</v>
          </cell>
          <cell r="M112">
            <v>126220</v>
          </cell>
          <cell r="N112">
            <v>824373</v>
          </cell>
          <cell r="O112">
            <v>0</v>
          </cell>
          <cell r="P112">
            <v>508312</v>
          </cell>
          <cell r="Q112">
            <v>0</v>
          </cell>
          <cell r="R112">
            <v>593953</v>
          </cell>
          <cell r="S112">
            <v>800000</v>
          </cell>
          <cell r="T112">
            <v>292544</v>
          </cell>
          <cell r="U112">
            <v>0</v>
          </cell>
        </row>
        <row r="113">
          <cell r="A113" t="str">
            <v>2295</v>
          </cell>
          <cell r="B113" t="str">
            <v>Forest City</v>
          </cell>
          <cell r="C113">
            <v>1045.9000000000001</v>
          </cell>
          <cell r="D113">
            <v>7558719</v>
          </cell>
          <cell r="E113">
            <v>38123</v>
          </cell>
          <cell r="F113">
            <v>236316</v>
          </cell>
          <cell r="G113">
            <v>988003</v>
          </cell>
          <cell r="H113">
            <v>684280</v>
          </cell>
          <cell r="I113">
            <v>79530</v>
          </cell>
          <cell r="J113">
            <v>77459</v>
          </cell>
          <cell r="K113">
            <v>365092</v>
          </cell>
          <cell r="L113">
            <v>220424</v>
          </cell>
          <cell r="M113">
            <v>547812</v>
          </cell>
          <cell r="N113">
            <v>43754</v>
          </cell>
          <cell r="O113">
            <v>0</v>
          </cell>
          <cell r="P113">
            <v>368575</v>
          </cell>
          <cell r="Q113">
            <v>136953</v>
          </cell>
          <cell r="R113">
            <v>578480</v>
          </cell>
          <cell r="S113">
            <v>450000</v>
          </cell>
          <cell r="T113">
            <v>176189</v>
          </cell>
          <cell r="U113">
            <v>0</v>
          </cell>
        </row>
        <row r="114">
          <cell r="A114" t="str">
            <v>2313</v>
          </cell>
          <cell r="B114" t="str">
            <v>Fort Dodge</v>
          </cell>
          <cell r="C114">
            <v>3674.6</v>
          </cell>
          <cell r="D114">
            <v>26556334</v>
          </cell>
          <cell r="E114">
            <v>0</v>
          </cell>
          <cell r="F114">
            <v>371106</v>
          </cell>
          <cell r="G114">
            <v>4884512</v>
          </cell>
          <cell r="H114">
            <v>2322421</v>
          </cell>
          <cell r="I114">
            <v>269789</v>
          </cell>
          <cell r="J114">
            <v>305249</v>
          </cell>
          <cell r="K114">
            <v>1282693</v>
          </cell>
          <cell r="L114">
            <v>729927</v>
          </cell>
          <cell r="M114">
            <v>242529</v>
          </cell>
          <cell r="N114">
            <v>1542853</v>
          </cell>
          <cell r="O114">
            <v>0</v>
          </cell>
          <cell r="P114">
            <v>1296215</v>
          </cell>
          <cell r="Q114">
            <v>242529</v>
          </cell>
          <cell r="R114">
            <v>1343421</v>
          </cell>
          <cell r="S114">
            <v>950000</v>
          </cell>
          <cell r="T114">
            <v>390570</v>
          </cell>
          <cell r="U114">
            <v>0</v>
          </cell>
        </row>
        <row r="115">
          <cell r="A115" t="str">
            <v>2322</v>
          </cell>
          <cell r="B115" t="str">
            <v>Fort Madison</v>
          </cell>
          <cell r="C115">
            <v>2079.5</v>
          </cell>
          <cell r="D115">
            <v>15028547</v>
          </cell>
          <cell r="E115">
            <v>0</v>
          </cell>
          <cell r="F115">
            <v>161632</v>
          </cell>
          <cell r="G115">
            <v>2630628</v>
          </cell>
          <cell r="H115">
            <v>1234869</v>
          </cell>
          <cell r="I115">
            <v>138495</v>
          </cell>
          <cell r="J115">
            <v>154216</v>
          </cell>
          <cell r="K115">
            <v>725891</v>
          </cell>
          <cell r="L115">
            <v>213197</v>
          </cell>
          <cell r="M115">
            <v>545998</v>
          </cell>
          <cell r="N115">
            <v>564462</v>
          </cell>
          <cell r="O115">
            <v>0</v>
          </cell>
          <cell r="P115">
            <v>732816</v>
          </cell>
          <cell r="Q115">
            <v>0</v>
          </cell>
          <cell r="R115">
            <v>1057464</v>
          </cell>
          <cell r="S115">
            <v>467000</v>
          </cell>
          <cell r="T115">
            <v>260420</v>
          </cell>
          <cell r="U115">
            <v>0</v>
          </cell>
        </row>
        <row r="116">
          <cell r="A116" t="str">
            <v>2369</v>
          </cell>
          <cell r="B116" t="str">
            <v>Fremont-Mills</v>
          </cell>
          <cell r="C116">
            <v>446.1</v>
          </cell>
          <cell r="D116">
            <v>3223965</v>
          </cell>
          <cell r="E116">
            <v>79722</v>
          </cell>
          <cell r="F116">
            <v>178818</v>
          </cell>
          <cell r="G116">
            <v>509214</v>
          </cell>
          <cell r="H116">
            <v>281588</v>
          </cell>
          <cell r="I116">
            <v>27549</v>
          </cell>
          <cell r="J116">
            <v>36186</v>
          </cell>
          <cell r="K116">
            <v>158207</v>
          </cell>
          <cell r="L116">
            <v>108405</v>
          </cell>
          <cell r="M116">
            <v>190621</v>
          </cell>
          <cell r="N116">
            <v>66208</v>
          </cell>
          <cell r="O116">
            <v>0</v>
          </cell>
          <cell r="P116">
            <v>75731</v>
          </cell>
          <cell r="Q116">
            <v>152497</v>
          </cell>
          <cell r="R116">
            <v>110806</v>
          </cell>
          <cell r="S116">
            <v>85000</v>
          </cell>
          <cell r="T116">
            <v>64843</v>
          </cell>
          <cell r="U116">
            <v>0</v>
          </cell>
        </row>
        <row r="117">
          <cell r="A117" t="str">
            <v>2376</v>
          </cell>
          <cell r="B117" t="str">
            <v>Galva-Holstein</v>
          </cell>
          <cell r="C117">
            <v>468</v>
          </cell>
          <cell r="D117">
            <v>3382704</v>
          </cell>
          <cell r="E117">
            <v>0</v>
          </cell>
          <cell r="F117">
            <v>211419</v>
          </cell>
          <cell r="G117">
            <v>355039</v>
          </cell>
          <cell r="H117">
            <v>312619</v>
          </cell>
          <cell r="I117">
            <v>32666</v>
          </cell>
          <cell r="J117">
            <v>34197</v>
          </cell>
          <cell r="K117">
            <v>163365</v>
          </cell>
          <cell r="L117">
            <v>122859</v>
          </cell>
          <cell r="M117">
            <v>172138</v>
          </cell>
          <cell r="N117">
            <v>109032</v>
          </cell>
          <cell r="O117">
            <v>0</v>
          </cell>
          <cell r="P117">
            <v>82590</v>
          </cell>
          <cell r="Q117">
            <v>172138</v>
          </cell>
          <cell r="R117">
            <v>20675</v>
          </cell>
          <cell r="S117">
            <v>68000</v>
          </cell>
          <cell r="T117">
            <v>94968</v>
          </cell>
          <cell r="U117">
            <v>0</v>
          </cell>
        </row>
        <row r="118">
          <cell r="A118" t="str">
            <v>2403</v>
          </cell>
          <cell r="B118" t="str">
            <v>Garner-Hayfield-Ventura</v>
          </cell>
          <cell r="C118">
            <v>839</v>
          </cell>
          <cell r="D118">
            <v>6063453</v>
          </cell>
          <cell r="E118">
            <v>0</v>
          </cell>
          <cell r="F118">
            <v>95425</v>
          </cell>
          <cell r="G118">
            <v>549180</v>
          </cell>
          <cell r="H118">
            <v>550124</v>
          </cell>
          <cell r="I118">
            <v>61138</v>
          </cell>
          <cell r="J118">
            <v>63571</v>
          </cell>
          <cell r="K118">
            <v>292870</v>
          </cell>
          <cell r="L118">
            <v>249332</v>
          </cell>
          <cell r="M118">
            <v>177321</v>
          </cell>
          <cell r="N118">
            <v>345409</v>
          </cell>
          <cell r="O118">
            <v>0</v>
          </cell>
          <cell r="P118">
            <v>249500</v>
          </cell>
          <cell r="Q118">
            <v>177321</v>
          </cell>
          <cell r="R118">
            <v>232247</v>
          </cell>
          <cell r="S118">
            <v>450000</v>
          </cell>
          <cell r="T118">
            <v>201727</v>
          </cell>
          <cell r="U118">
            <v>0</v>
          </cell>
        </row>
        <row r="119">
          <cell r="A119" t="str">
            <v>2457</v>
          </cell>
          <cell r="B119" t="str">
            <v>George-Little Rock</v>
          </cell>
          <cell r="C119">
            <v>425</v>
          </cell>
          <cell r="D119">
            <v>3071475</v>
          </cell>
          <cell r="E119">
            <v>0</v>
          </cell>
          <cell r="F119">
            <v>148789</v>
          </cell>
          <cell r="G119">
            <v>325432</v>
          </cell>
          <cell r="H119">
            <v>273972</v>
          </cell>
          <cell r="I119">
            <v>30494</v>
          </cell>
          <cell r="J119">
            <v>31191</v>
          </cell>
          <cell r="K119">
            <v>148355</v>
          </cell>
          <cell r="L119">
            <v>61430</v>
          </cell>
          <cell r="M119">
            <v>177820</v>
          </cell>
          <cell r="N119">
            <v>78526</v>
          </cell>
          <cell r="O119">
            <v>0</v>
          </cell>
          <cell r="P119">
            <v>149770</v>
          </cell>
          <cell r="Q119">
            <v>118547</v>
          </cell>
          <cell r="R119">
            <v>224031</v>
          </cell>
          <cell r="S119">
            <v>475000</v>
          </cell>
          <cell r="T119">
            <v>84366</v>
          </cell>
          <cell r="U119">
            <v>34009</v>
          </cell>
        </row>
        <row r="120">
          <cell r="A120" t="str">
            <v>2466</v>
          </cell>
          <cell r="B120" t="str">
            <v>Gilbert</v>
          </cell>
          <cell r="C120">
            <v>1534</v>
          </cell>
          <cell r="D120">
            <v>11086218</v>
          </cell>
          <cell r="E120">
            <v>0</v>
          </cell>
          <cell r="F120">
            <v>150473</v>
          </cell>
          <cell r="G120">
            <v>865650</v>
          </cell>
          <cell r="H120">
            <v>903971</v>
          </cell>
          <cell r="I120">
            <v>100354</v>
          </cell>
          <cell r="J120">
            <v>88880</v>
          </cell>
          <cell r="K120">
            <v>535473</v>
          </cell>
          <cell r="L120">
            <v>216810</v>
          </cell>
          <cell r="M120">
            <v>0</v>
          </cell>
          <cell r="N120">
            <v>846876</v>
          </cell>
          <cell r="O120">
            <v>0</v>
          </cell>
          <cell r="P120">
            <v>324349</v>
          </cell>
          <cell r="Q120">
            <v>0</v>
          </cell>
          <cell r="R120">
            <v>853534</v>
          </cell>
          <cell r="S120">
            <v>700000</v>
          </cell>
          <cell r="T120">
            <v>210199</v>
          </cell>
          <cell r="U120">
            <v>0</v>
          </cell>
        </row>
        <row r="121">
          <cell r="A121" t="str">
            <v>2493</v>
          </cell>
          <cell r="B121" t="str">
            <v>Gilmore City-Bradgate</v>
          </cell>
          <cell r="C121">
            <v>166</v>
          </cell>
          <cell r="D121">
            <v>1222424</v>
          </cell>
          <cell r="E121">
            <v>0</v>
          </cell>
          <cell r="F121">
            <v>167752</v>
          </cell>
          <cell r="G121">
            <v>263189</v>
          </cell>
          <cell r="H121">
            <v>115305</v>
          </cell>
          <cell r="I121">
            <v>13582</v>
          </cell>
          <cell r="J121">
            <v>9608</v>
          </cell>
          <cell r="K121">
            <v>57946</v>
          </cell>
          <cell r="L121">
            <v>65043</v>
          </cell>
          <cell r="M121">
            <v>33440</v>
          </cell>
          <cell r="N121">
            <v>71798</v>
          </cell>
          <cell r="O121">
            <v>0</v>
          </cell>
          <cell r="P121">
            <v>29859</v>
          </cell>
          <cell r="Q121">
            <v>0</v>
          </cell>
          <cell r="R121">
            <v>113509</v>
          </cell>
          <cell r="S121">
            <v>107000</v>
          </cell>
          <cell r="T121">
            <v>38616</v>
          </cell>
          <cell r="U121">
            <v>0</v>
          </cell>
        </row>
        <row r="122">
          <cell r="A122" t="str">
            <v>2502</v>
          </cell>
          <cell r="B122" t="str">
            <v>Gladbrook-Reinbeck</v>
          </cell>
          <cell r="C122">
            <v>588.9</v>
          </cell>
          <cell r="D122">
            <v>4297203</v>
          </cell>
          <cell r="E122">
            <v>60521</v>
          </cell>
          <cell r="F122">
            <v>207629</v>
          </cell>
          <cell r="G122">
            <v>652644</v>
          </cell>
          <cell r="H122">
            <v>396617</v>
          </cell>
          <cell r="I122">
            <v>41021</v>
          </cell>
          <cell r="J122">
            <v>35528</v>
          </cell>
          <cell r="K122">
            <v>206341</v>
          </cell>
          <cell r="L122">
            <v>122859</v>
          </cell>
          <cell r="M122">
            <v>91925</v>
          </cell>
          <cell r="N122">
            <v>270681</v>
          </cell>
          <cell r="O122">
            <v>0</v>
          </cell>
          <cell r="P122">
            <v>141494</v>
          </cell>
          <cell r="Q122">
            <v>45962</v>
          </cell>
          <cell r="R122">
            <v>200575</v>
          </cell>
          <cell r="S122">
            <v>244576</v>
          </cell>
          <cell r="T122">
            <v>121429</v>
          </cell>
          <cell r="U122">
            <v>0</v>
          </cell>
        </row>
        <row r="123">
          <cell r="A123" t="str">
            <v>2511</v>
          </cell>
          <cell r="B123" t="str">
            <v>Glenwood</v>
          </cell>
          <cell r="C123">
            <v>1926.9</v>
          </cell>
          <cell r="D123">
            <v>13925706</v>
          </cell>
          <cell r="E123">
            <v>0</v>
          </cell>
          <cell r="F123">
            <v>143449</v>
          </cell>
          <cell r="G123">
            <v>1611693</v>
          </cell>
          <cell r="H123">
            <v>1147970</v>
          </cell>
          <cell r="I123">
            <v>124613</v>
          </cell>
          <cell r="J123">
            <v>142070</v>
          </cell>
          <cell r="K123">
            <v>672623</v>
          </cell>
          <cell r="L123">
            <v>198743</v>
          </cell>
          <cell r="M123">
            <v>760214</v>
          </cell>
          <cell r="N123">
            <v>125252</v>
          </cell>
          <cell r="O123">
            <v>0</v>
          </cell>
          <cell r="P123">
            <v>434289</v>
          </cell>
          <cell r="Q123">
            <v>0</v>
          </cell>
          <cell r="R123">
            <v>566378</v>
          </cell>
          <cell r="S123">
            <v>900000</v>
          </cell>
          <cell r="T123">
            <v>219888</v>
          </cell>
          <cell r="U123">
            <v>0</v>
          </cell>
        </row>
        <row r="124">
          <cell r="A124" t="str">
            <v>2520</v>
          </cell>
          <cell r="B124" t="str">
            <v>Glidden-Ralston</v>
          </cell>
          <cell r="C124">
            <v>279.2</v>
          </cell>
          <cell r="D124">
            <v>2017778</v>
          </cell>
          <cell r="E124">
            <v>32344</v>
          </cell>
          <cell r="F124">
            <v>181918</v>
          </cell>
          <cell r="G124">
            <v>216232</v>
          </cell>
          <cell r="H124">
            <v>189400</v>
          </cell>
          <cell r="I124">
            <v>20097</v>
          </cell>
          <cell r="J124">
            <v>20612</v>
          </cell>
          <cell r="K124">
            <v>98176</v>
          </cell>
          <cell r="L124">
            <v>119246</v>
          </cell>
          <cell r="M124">
            <v>95406</v>
          </cell>
          <cell r="N124">
            <v>76743</v>
          </cell>
          <cell r="O124">
            <v>0</v>
          </cell>
          <cell r="P124">
            <v>55098</v>
          </cell>
          <cell r="Q124">
            <v>0</v>
          </cell>
          <cell r="R124">
            <v>0</v>
          </cell>
          <cell r="S124">
            <v>320000</v>
          </cell>
          <cell r="T124">
            <v>58772</v>
          </cell>
          <cell r="U124">
            <v>0</v>
          </cell>
        </row>
        <row r="125">
          <cell r="A125" t="str">
            <v>2556</v>
          </cell>
          <cell r="B125" t="str">
            <v>Graettinger-Terril</v>
          </cell>
          <cell r="C125">
            <v>387</v>
          </cell>
          <cell r="D125">
            <v>2796849</v>
          </cell>
          <cell r="E125">
            <v>0</v>
          </cell>
          <cell r="F125">
            <v>190945</v>
          </cell>
          <cell r="G125">
            <v>280480</v>
          </cell>
          <cell r="H125">
            <v>253679</v>
          </cell>
          <cell r="I125">
            <v>24311</v>
          </cell>
          <cell r="J125">
            <v>29547</v>
          </cell>
          <cell r="K125">
            <v>135090</v>
          </cell>
          <cell r="L125">
            <v>104702</v>
          </cell>
          <cell r="M125">
            <v>19717</v>
          </cell>
          <cell r="N125">
            <v>221344</v>
          </cell>
          <cell r="O125">
            <v>0</v>
          </cell>
          <cell r="P125">
            <v>110815</v>
          </cell>
          <cell r="Q125">
            <v>19717</v>
          </cell>
          <cell r="R125">
            <v>256881</v>
          </cell>
          <cell r="S125">
            <v>300000</v>
          </cell>
          <cell r="T125">
            <v>91277</v>
          </cell>
          <cell r="U125">
            <v>0</v>
          </cell>
        </row>
        <row r="126">
          <cell r="A126" t="str">
            <v>2673</v>
          </cell>
          <cell r="B126" t="str">
            <v>Nodaway Valley</v>
          </cell>
          <cell r="C126">
            <v>626.4</v>
          </cell>
          <cell r="D126">
            <v>4531378</v>
          </cell>
          <cell r="E126">
            <v>46855</v>
          </cell>
          <cell r="F126">
            <v>255302</v>
          </cell>
          <cell r="G126">
            <v>559984</v>
          </cell>
          <cell r="H126">
            <v>413158</v>
          </cell>
          <cell r="I126">
            <v>47292</v>
          </cell>
          <cell r="J126">
            <v>46736</v>
          </cell>
          <cell r="K126">
            <v>218715</v>
          </cell>
          <cell r="L126">
            <v>75794</v>
          </cell>
          <cell r="M126">
            <v>69179</v>
          </cell>
          <cell r="N126">
            <v>289754</v>
          </cell>
          <cell r="O126">
            <v>0</v>
          </cell>
          <cell r="P126">
            <v>59878</v>
          </cell>
          <cell r="Q126">
            <v>0</v>
          </cell>
          <cell r="R126">
            <v>0</v>
          </cell>
          <cell r="S126">
            <v>400500</v>
          </cell>
          <cell r="T126">
            <v>101877</v>
          </cell>
          <cell r="U126">
            <v>0</v>
          </cell>
        </row>
        <row r="127">
          <cell r="A127" t="str">
            <v>2682</v>
          </cell>
          <cell r="B127" t="str">
            <v>GMG</v>
          </cell>
          <cell r="C127">
            <v>250.4</v>
          </cell>
          <cell r="D127">
            <v>1809641</v>
          </cell>
          <cell r="E127">
            <v>35469</v>
          </cell>
          <cell r="F127">
            <v>141042</v>
          </cell>
          <cell r="G127">
            <v>138903</v>
          </cell>
          <cell r="H127">
            <v>182358</v>
          </cell>
          <cell r="I127">
            <v>21534</v>
          </cell>
          <cell r="J127">
            <v>21687</v>
          </cell>
          <cell r="K127">
            <v>88359</v>
          </cell>
          <cell r="L127">
            <v>68657</v>
          </cell>
          <cell r="M127">
            <v>152280</v>
          </cell>
          <cell r="N127">
            <v>8853</v>
          </cell>
          <cell r="O127">
            <v>0</v>
          </cell>
          <cell r="P127">
            <v>88241</v>
          </cell>
          <cell r="Q127">
            <v>0</v>
          </cell>
          <cell r="R127">
            <v>131825</v>
          </cell>
          <cell r="S127">
            <v>138100</v>
          </cell>
          <cell r="T127">
            <v>64929</v>
          </cell>
          <cell r="U127">
            <v>0</v>
          </cell>
        </row>
        <row r="128">
          <cell r="A128" t="str">
            <v>2709</v>
          </cell>
          <cell r="B128" t="str">
            <v>Grinnell-Newburg</v>
          </cell>
          <cell r="C128">
            <v>1571.6</v>
          </cell>
          <cell r="D128">
            <v>11357953</v>
          </cell>
          <cell r="E128">
            <v>173908</v>
          </cell>
          <cell r="F128">
            <v>183255</v>
          </cell>
          <cell r="G128">
            <v>1781456</v>
          </cell>
          <cell r="H128">
            <v>965637</v>
          </cell>
          <cell r="I128">
            <v>105789</v>
          </cell>
          <cell r="J128">
            <v>117610</v>
          </cell>
          <cell r="K128">
            <v>552003</v>
          </cell>
          <cell r="L128">
            <v>209583</v>
          </cell>
          <cell r="M128">
            <v>115712</v>
          </cell>
          <cell r="N128">
            <v>762785</v>
          </cell>
          <cell r="O128">
            <v>0</v>
          </cell>
          <cell r="P128">
            <v>554068</v>
          </cell>
          <cell r="Q128">
            <v>115712</v>
          </cell>
          <cell r="R128">
            <v>371333</v>
          </cell>
          <cell r="S128">
            <v>899997</v>
          </cell>
          <cell r="T128">
            <v>239888</v>
          </cell>
          <cell r="U128">
            <v>0</v>
          </cell>
        </row>
        <row r="129">
          <cell r="A129" t="str">
            <v>2718</v>
          </cell>
          <cell r="B129" t="str">
            <v>Griswold</v>
          </cell>
          <cell r="C129">
            <v>452.2</v>
          </cell>
          <cell r="D129">
            <v>3283876</v>
          </cell>
          <cell r="E129">
            <v>0</v>
          </cell>
          <cell r="F129">
            <v>235122</v>
          </cell>
          <cell r="G129">
            <v>673986</v>
          </cell>
          <cell r="H129">
            <v>275336</v>
          </cell>
          <cell r="I129">
            <v>28814</v>
          </cell>
          <cell r="J129">
            <v>29257</v>
          </cell>
          <cell r="K129">
            <v>157849</v>
          </cell>
          <cell r="L129">
            <v>104792</v>
          </cell>
          <cell r="M129">
            <v>26654</v>
          </cell>
          <cell r="N129">
            <v>249652</v>
          </cell>
          <cell r="O129">
            <v>0</v>
          </cell>
          <cell r="P129">
            <v>110455</v>
          </cell>
          <cell r="Q129">
            <v>0</v>
          </cell>
          <cell r="R129">
            <v>0</v>
          </cell>
          <cell r="S129">
            <v>425000</v>
          </cell>
          <cell r="T129">
            <v>92708</v>
          </cell>
          <cell r="U129">
            <v>0</v>
          </cell>
        </row>
        <row r="130">
          <cell r="A130" t="str">
            <v>2727</v>
          </cell>
          <cell r="B130" t="str">
            <v>Grundy Center</v>
          </cell>
          <cell r="C130">
            <v>659.1</v>
          </cell>
          <cell r="D130">
            <v>4763316</v>
          </cell>
          <cell r="E130">
            <v>0</v>
          </cell>
          <cell r="F130">
            <v>191877</v>
          </cell>
          <cell r="G130">
            <v>582207</v>
          </cell>
          <cell r="H130">
            <v>443449</v>
          </cell>
          <cell r="I130">
            <v>47600</v>
          </cell>
          <cell r="J130">
            <v>43481</v>
          </cell>
          <cell r="K130">
            <v>230072</v>
          </cell>
          <cell r="L130">
            <v>144540</v>
          </cell>
          <cell r="M130">
            <v>308432</v>
          </cell>
          <cell r="N130">
            <v>50389</v>
          </cell>
          <cell r="O130">
            <v>0</v>
          </cell>
          <cell r="P130">
            <v>195104</v>
          </cell>
          <cell r="Q130">
            <v>0</v>
          </cell>
          <cell r="R130">
            <v>376147</v>
          </cell>
          <cell r="S130">
            <v>225000</v>
          </cell>
          <cell r="T130">
            <v>92633</v>
          </cell>
          <cell r="U130">
            <v>0</v>
          </cell>
        </row>
        <row r="131">
          <cell r="A131" t="str">
            <v>2754</v>
          </cell>
          <cell r="B131" t="str">
            <v>Guthrie Center</v>
          </cell>
          <cell r="C131">
            <v>406.1</v>
          </cell>
          <cell r="D131">
            <v>2934885</v>
          </cell>
          <cell r="E131">
            <v>175519</v>
          </cell>
          <cell r="F131">
            <v>244171</v>
          </cell>
          <cell r="G131">
            <v>307581</v>
          </cell>
          <cell r="H131">
            <v>276597</v>
          </cell>
          <cell r="I131">
            <v>28368</v>
          </cell>
          <cell r="J131">
            <v>33678</v>
          </cell>
          <cell r="K131">
            <v>148867</v>
          </cell>
          <cell r="L131">
            <v>86724</v>
          </cell>
          <cell r="M131">
            <v>197506</v>
          </cell>
          <cell r="N131">
            <v>51388</v>
          </cell>
          <cell r="O131">
            <v>0</v>
          </cell>
          <cell r="P131">
            <v>60502</v>
          </cell>
          <cell r="Q131">
            <v>0</v>
          </cell>
          <cell r="R131">
            <v>270363</v>
          </cell>
          <cell r="S131">
            <v>150000</v>
          </cell>
          <cell r="T131">
            <v>66582</v>
          </cell>
          <cell r="U131">
            <v>0</v>
          </cell>
        </row>
        <row r="132">
          <cell r="A132" t="str">
            <v>2763</v>
          </cell>
          <cell r="B132" t="str">
            <v>Clayton Ridge</v>
          </cell>
          <cell r="C132">
            <v>594.6</v>
          </cell>
          <cell r="D132">
            <v>4334039</v>
          </cell>
          <cell r="E132">
            <v>0</v>
          </cell>
          <cell r="F132">
            <v>64646</v>
          </cell>
          <cell r="G132">
            <v>530348</v>
          </cell>
          <cell r="H132">
            <v>371274</v>
          </cell>
          <cell r="I132">
            <v>42020</v>
          </cell>
          <cell r="J132">
            <v>38251</v>
          </cell>
          <cell r="K132">
            <v>207557</v>
          </cell>
          <cell r="L132">
            <v>104792</v>
          </cell>
          <cell r="M132">
            <v>0</v>
          </cell>
          <cell r="N132">
            <v>366876</v>
          </cell>
          <cell r="O132">
            <v>0</v>
          </cell>
          <cell r="P132">
            <v>160875</v>
          </cell>
          <cell r="Q132">
            <v>0</v>
          </cell>
          <cell r="R132">
            <v>518328</v>
          </cell>
          <cell r="S132">
            <v>275000</v>
          </cell>
          <cell r="T132">
            <v>127648</v>
          </cell>
          <cell r="U132">
            <v>0</v>
          </cell>
        </row>
        <row r="133">
          <cell r="A133" t="str">
            <v>2766</v>
          </cell>
          <cell r="B133" t="str">
            <v>HLV</v>
          </cell>
          <cell r="C133">
            <v>335.7</v>
          </cell>
          <cell r="D133">
            <v>2449603</v>
          </cell>
          <cell r="E133">
            <v>24790</v>
          </cell>
          <cell r="F133">
            <v>204053</v>
          </cell>
          <cell r="G133">
            <v>297791</v>
          </cell>
          <cell r="H133">
            <v>216799</v>
          </cell>
          <cell r="I133">
            <v>22489</v>
          </cell>
          <cell r="J133">
            <v>22955</v>
          </cell>
          <cell r="K133">
            <v>117183</v>
          </cell>
          <cell r="L133">
            <v>68657</v>
          </cell>
          <cell r="M133">
            <v>20110</v>
          </cell>
          <cell r="N133">
            <v>182592</v>
          </cell>
          <cell r="O133">
            <v>0</v>
          </cell>
          <cell r="P133">
            <v>61232</v>
          </cell>
          <cell r="Q133">
            <v>20110</v>
          </cell>
          <cell r="R133">
            <v>223891</v>
          </cell>
          <cell r="S133">
            <v>400000</v>
          </cell>
          <cell r="T133">
            <v>60090</v>
          </cell>
          <cell r="U133">
            <v>24582</v>
          </cell>
        </row>
        <row r="134">
          <cell r="A134" t="str">
            <v>2772</v>
          </cell>
          <cell r="B134" t="str">
            <v>Hamburg</v>
          </cell>
          <cell r="C134">
            <v>196</v>
          </cell>
          <cell r="D134">
            <v>1438248</v>
          </cell>
          <cell r="E134">
            <v>2649</v>
          </cell>
          <cell r="F134">
            <v>170308</v>
          </cell>
          <cell r="G134">
            <v>257711</v>
          </cell>
          <cell r="H134">
            <v>124211</v>
          </cell>
          <cell r="I134">
            <v>12901</v>
          </cell>
          <cell r="J134">
            <v>14547</v>
          </cell>
          <cell r="K134">
            <v>68418</v>
          </cell>
          <cell r="L134">
            <v>50589</v>
          </cell>
          <cell r="M134">
            <v>37724</v>
          </cell>
          <cell r="N134">
            <v>87116</v>
          </cell>
          <cell r="O134">
            <v>0</v>
          </cell>
          <cell r="P134">
            <v>56057</v>
          </cell>
          <cell r="Q134">
            <v>50299</v>
          </cell>
          <cell r="R134">
            <v>142530</v>
          </cell>
          <cell r="S134">
            <v>250000</v>
          </cell>
          <cell r="T134">
            <v>47488</v>
          </cell>
          <cell r="U134">
            <v>19427</v>
          </cell>
        </row>
        <row r="135">
          <cell r="A135" t="str">
            <v>2781</v>
          </cell>
          <cell r="B135" t="str">
            <v>Hampton-Dumont</v>
          </cell>
          <cell r="C135">
            <v>1120.7</v>
          </cell>
          <cell r="D135">
            <v>8099299</v>
          </cell>
          <cell r="E135">
            <v>226475</v>
          </cell>
          <cell r="F135">
            <v>457469</v>
          </cell>
          <cell r="G135">
            <v>1075089</v>
          </cell>
          <cell r="H135">
            <v>737211</v>
          </cell>
          <cell r="I135">
            <v>79989</v>
          </cell>
          <cell r="J135">
            <v>94890</v>
          </cell>
          <cell r="K135">
            <v>398705</v>
          </cell>
          <cell r="L135">
            <v>187902</v>
          </cell>
          <cell r="M135">
            <v>172291</v>
          </cell>
          <cell r="N135">
            <v>422002</v>
          </cell>
          <cell r="O135">
            <v>0</v>
          </cell>
          <cell r="P135">
            <v>236961</v>
          </cell>
          <cell r="Q135">
            <v>0</v>
          </cell>
          <cell r="R135">
            <v>301294</v>
          </cell>
          <cell r="S135">
            <v>350000</v>
          </cell>
          <cell r="T135">
            <v>147299</v>
          </cell>
          <cell r="U135">
            <v>0</v>
          </cell>
        </row>
        <row r="136">
          <cell r="A136" t="str">
            <v>2826</v>
          </cell>
          <cell r="B136" t="str">
            <v>Harlan</v>
          </cell>
          <cell r="C136">
            <v>1354.7</v>
          </cell>
          <cell r="D136">
            <v>9803964</v>
          </cell>
          <cell r="E136">
            <v>77397</v>
          </cell>
          <cell r="F136">
            <v>252752</v>
          </cell>
          <cell r="G136">
            <v>1247297</v>
          </cell>
          <cell r="H136">
            <v>840320</v>
          </cell>
          <cell r="I136">
            <v>98446</v>
          </cell>
          <cell r="J136">
            <v>98121</v>
          </cell>
          <cell r="K136">
            <v>472885</v>
          </cell>
          <cell r="L136">
            <v>220424</v>
          </cell>
          <cell r="M136">
            <v>641066</v>
          </cell>
          <cell r="N136">
            <v>118909</v>
          </cell>
          <cell r="O136">
            <v>0</v>
          </cell>
          <cell r="P136">
            <v>478751</v>
          </cell>
          <cell r="Q136">
            <v>0</v>
          </cell>
          <cell r="R136">
            <v>393761</v>
          </cell>
          <cell r="S136">
            <v>487500</v>
          </cell>
          <cell r="T136">
            <v>193942</v>
          </cell>
          <cell r="U136">
            <v>0</v>
          </cell>
        </row>
        <row r="137">
          <cell r="A137" t="str">
            <v>2846</v>
          </cell>
          <cell r="B137" t="str">
            <v>Harris-Lake Park</v>
          </cell>
          <cell r="C137">
            <v>295</v>
          </cell>
          <cell r="D137">
            <v>2144060</v>
          </cell>
          <cell r="E137">
            <v>0</v>
          </cell>
          <cell r="F137">
            <v>99797</v>
          </cell>
          <cell r="G137">
            <v>234175</v>
          </cell>
          <cell r="H137">
            <v>190974</v>
          </cell>
          <cell r="I137">
            <v>20019</v>
          </cell>
          <cell r="J137">
            <v>25697</v>
          </cell>
          <cell r="K137">
            <v>102976</v>
          </cell>
          <cell r="L137">
            <v>72270</v>
          </cell>
          <cell r="M137">
            <v>0</v>
          </cell>
          <cell r="N137">
            <v>192258</v>
          </cell>
          <cell r="O137">
            <v>0</v>
          </cell>
          <cell r="P137">
            <v>75000</v>
          </cell>
          <cell r="Q137">
            <v>0</v>
          </cell>
          <cell r="R137">
            <v>0</v>
          </cell>
          <cell r="S137">
            <v>250000</v>
          </cell>
          <cell r="T137">
            <v>92843</v>
          </cell>
          <cell r="U137">
            <v>0</v>
          </cell>
        </row>
        <row r="138">
          <cell r="A138" t="str">
            <v>2862</v>
          </cell>
          <cell r="B138" t="str">
            <v>Hartley-Melvin-Sanborn</v>
          </cell>
          <cell r="C138">
            <v>612.20000000000005</v>
          </cell>
          <cell r="D138">
            <v>4434777</v>
          </cell>
          <cell r="E138">
            <v>0</v>
          </cell>
          <cell r="F138">
            <v>125285</v>
          </cell>
          <cell r="G138">
            <v>857038</v>
          </cell>
          <cell r="H138">
            <v>400495</v>
          </cell>
          <cell r="I138">
            <v>43338</v>
          </cell>
          <cell r="J138">
            <v>40846</v>
          </cell>
          <cell r="K138">
            <v>213701</v>
          </cell>
          <cell r="L138">
            <v>119246</v>
          </cell>
          <cell r="M138">
            <v>195484</v>
          </cell>
          <cell r="N138">
            <v>188391</v>
          </cell>
          <cell r="O138">
            <v>0</v>
          </cell>
          <cell r="P138">
            <v>216566</v>
          </cell>
          <cell r="Q138">
            <v>39097</v>
          </cell>
          <cell r="R138">
            <v>287053</v>
          </cell>
          <cell r="S138">
            <v>751307</v>
          </cell>
          <cell r="T138">
            <v>160641</v>
          </cell>
          <cell r="U138">
            <v>0</v>
          </cell>
        </row>
        <row r="139">
          <cell r="A139" t="str">
            <v>2977</v>
          </cell>
          <cell r="B139" t="str">
            <v>Highland</v>
          </cell>
          <cell r="C139">
            <v>609.1</v>
          </cell>
          <cell r="D139">
            <v>4401966</v>
          </cell>
          <cell r="E139">
            <v>17898</v>
          </cell>
          <cell r="F139">
            <v>225063</v>
          </cell>
          <cell r="G139">
            <v>473296</v>
          </cell>
          <cell r="H139">
            <v>397523</v>
          </cell>
          <cell r="I139">
            <v>42205</v>
          </cell>
          <cell r="J139">
            <v>47016</v>
          </cell>
          <cell r="K139">
            <v>212619</v>
          </cell>
          <cell r="L139">
            <v>104792</v>
          </cell>
          <cell r="M139">
            <v>97998</v>
          </cell>
          <cell r="N139">
            <v>264784</v>
          </cell>
          <cell r="O139">
            <v>0</v>
          </cell>
          <cell r="P139">
            <v>150253</v>
          </cell>
          <cell r="Q139">
            <v>0</v>
          </cell>
          <cell r="R139">
            <v>333302</v>
          </cell>
          <cell r="S139">
            <v>135000</v>
          </cell>
          <cell r="T139">
            <v>109990</v>
          </cell>
          <cell r="U139">
            <v>0</v>
          </cell>
        </row>
        <row r="140">
          <cell r="A140" t="str">
            <v>2988</v>
          </cell>
          <cell r="B140" t="str">
            <v>Hinton</v>
          </cell>
          <cell r="C140">
            <v>521</v>
          </cell>
          <cell r="D140">
            <v>3765267</v>
          </cell>
          <cell r="E140">
            <v>1121</v>
          </cell>
          <cell r="F140">
            <v>203426</v>
          </cell>
          <cell r="G140">
            <v>248247</v>
          </cell>
          <cell r="H140">
            <v>335222</v>
          </cell>
          <cell r="I140">
            <v>37658</v>
          </cell>
          <cell r="J140">
            <v>40575</v>
          </cell>
          <cell r="K140">
            <v>181865</v>
          </cell>
          <cell r="L140">
            <v>130086</v>
          </cell>
          <cell r="M140">
            <v>296403</v>
          </cell>
          <cell r="N140">
            <v>4419</v>
          </cell>
          <cell r="O140">
            <v>0</v>
          </cell>
          <cell r="P140">
            <v>179928</v>
          </cell>
          <cell r="Q140">
            <v>0</v>
          </cell>
          <cell r="R140">
            <v>172681</v>
          </cell>
          <cell r="S140">
            <v>370000</v>
          </cell>
          <cell r="T140">
            <v>85052</v>
          </cell>
          <cell r="U140">
            <v>0</v>
          </cell>
        </row>
        <row r="141">
          <cell r="A141" t="str">
            <v>3029</v>
          </cell>
          <cell r="B141" t="str">
            <v>Howard-Winneshiek</v>
          </cell>
          <cell r="C141">
            <v>1124.5</v>
          </cell>
          <cell r="D141">
            <v>8231340</v>
          </cell>
          <cell r="E141">
            <v>0</v>
          </cell>
          <cell r="F141">
            <v>248155</v>
          </cell>
          <cell r="G141">
            <v>1385530</v>
          </cell>
          <cell r="H141">
            <v>722368</v>
          </cell>
          <cell r="I141">
            <v>78007</v>
          </cell>
          <cell r="J141">
            <v>77208</v>
          </cell>
          <cell r="K141">
            <v>392529</v>
          </cell>
          <cell r="L141">
            <v>220424</v>
          </cell>
          <cell r="M141">
            <v>200170</v>
          </cell>
          <cell r="N141">
            <v>466157</v>
          </cell>
          <cell r="O141">
            <v>0</v>
          </cell>
          <cell r="P141">
            <v>402065</v>
          </cell>
          <cell r="Q141">
            <v>200170</v>
          </cell>
          <cell r="R141">
            <v>191729</v>
          </cell>
          <cell r="S141">
            <v>435000</v>
          </cell>
          <cell r="T141">
            <v>193025</v>
          </cell>
          <cell r="U141">
            <v>0</v>
          </cell>
        </row>
        <row r="142">
          <cell r="A142" t="str">
            <v>3033</v>
          </cell>
          <cell r="B142" t="str">
            <v>Hubbard-Radcliffe</v>
          </cell>
          <cell r="C142">
            <v>419.6</v>
          </cell>
          <cell r="D142">
            <v>3066856</v>
          </cell>
          <cell r="E142">
            <v>0</v>
          </cell>
          <cell r="F142">
            <v>142102</v>
          </cell>
          <cell r="G142">
            <v>288559</v>
          </cell>
          <cell r="H142">
            <v>258088</v>
          </cell>
          <cell r="I142">
            <v>22537</v>
          </cell>
          <cell r="J142">
            <v>26024</v>
          </cell>
          <cell r="K142">
            <v>146470</v>
          </cell>
          <cell r="L142">
            <v>86724</v>
          </cell>
          <cell r="M142">
            <v>0</v>
          </cell>
          <cell r="N142">
            <v>264394</v>
          </cell>
          <cell r="O142">
            <v>0</v>
          </cell>
          <cell r="P142">
            <v>149797</v>
          </cell>
          <cell r="Q142">
            <v>0</v>
          </cell>
          <cell r="R142">
            <v>401913</v>
          </cell>
          <cell r="S142">
            <v>90000</v>
          </cell>
          <cell r="T142">
            <v>98979</v>
          </cell>
          <cell r="U142">
            <v>0</v>
          </cell>
        </row>
        <row r="143">
          <cell r="A143" t="str">
            <v>3042</v>
          </cell>
          <cell r="B143" t="str">
            <v>Hudson</v>
          </cell>
          <cell r="C143">
            <v>681.9</v>
          </cell>
          <cell r="D143">
            <v>5026967</v>
          </cell>
          <cell r="E143">
            <v>90289</v>
          </cell>
          <cell r="F143">
            <v>159478</v>
          </cell>
          <cell r="G143">
            <v>485741</v>
          </cell>
          <cell r="H143">
            <v>458828</v>
          </cell>
          <cell r="I143">
            <v>51932</v>
          </cell>
          <cell r="J143">
            <v>41079</v>
          </cell>
          <cell r="K143">
            <v>239782</v>
          </cell>
          <cell r="L143">
            <v>97565</v>
          </cell>
          <cell r="M143">
            <v>95127</v>
          </cell>
          <cell r="N143">
            <v>252386</v>
          </cell>
          <cell r="O143">
            <v>0</v>
          </cell>
          <cell r="P143">
            <v>216116</v>
          </cell>
          <cell r="Q143">
            <v>0</v>
          </cell>
          <cell r="R143">
            <v>340300</v>
          </cell>
          <cell r="S143">
            <v>275000</v>
          </cell>
          <cell r="T143">
            <v>83805</v>
          </cell>
          <cell r="U143">
            <v>0</v>
          </cell>
        </row>
        <row r="144">
          <cell r="A144" t="str">
            <v>3060</v>
          </cell>
          <cell r="B144" t="str">
            <v>Humboldt</v>
          </cell>
          <cell r="C144">
            <v>1242.0999999999999</v>
          </cell>
          <cell r="D144">
            <v>8976657</v>
          </cell>
          <cell r="E144">
            <v>0</v>
          </cell>
          <cell r="F144">
            <v>345212</v>
          </cell>
          <cell r="G144">
            <v>983233</v>
          </cell>
          <cell r="H144">
            <v>789007</v>
          </cell>
          <cell r="I144">
            <v>86550</v>
          </cell>
          <cell r="J144">
            <v>96002</v>
          </cell>
          <cell r="K144">
            <v>433580</v>
          </cell>
          <cell r="L144">
            <v>260172</v>
          </cell>
          <cell r="M144">
            <v>607257</v>
          </cell>
          <cell r="N144">
            <v>80984</v>
          </cell>
          <cell r="O144">
            <v>0</v>
          </cell>
          <cell r="P144">
            <v>437100</v>
          </cell>
          <cell r="Q144">
            <v>0</v>
          </cell>
          <cell r="R144">
            <v>368370</v>
          </cell>
          <cell r="S144">
            <v>150000</v>
          </cell>
          <cell r="T144">
            <v>181436</v>
          </cell>
          <cell r="U144">
            <v>0</v>
          </cell>
        </row>
        <row r="145">
          <cell r="A145" t="str">
            <v>3105</v>
          </cell>
          <cell r="B145" t="str">
            <v>Independence</v>
          </cell>
          <cell r="C145">
            <v>1390.7</v>
          </cell>
          <cell r="D145">
            <v>10050589</v>
          </cell>
          <cell r="E145">
            <v>104635</v>
          </cell>
          <cell r="F145">
            <v>202334</v>
          </cell>
          <cell r="G145">
            <v>1364891</v>
          </cell>
          <cell r="H145">
            <v>902111</v>
          </cell>
          <cell r="I145">
            <v>106011</v>
          </cell>
          <cell r="J145">
            <v>100918</v>
          </cell>
          <cell r="K145">
            <v>486314</v>
          </cell>
          <cell r="L145">
            <v>325215</v>
          </cell>
          <cell r="M145">
            <v>686353</v>
          </cell>
          <cell r="N145">
            <v>37511</v>
          </cell>
          <cell r="O145">
            <v>0</v>
          </cell>
          <cell r="P145">
            <v>432109</v>
          </cell>
          <cell r="Q145">
            <v>0</v>
          </cell>
          <cell r="R145">
            <v>198560</v>
          </cell>
          <cell r="S145">
            <v>425000</v>
          </cell>
          <cell r="T145">
            <v>163812</v>
          </cell>
          <cell r="U145">
            <v>0</v>
          </cell>
        </row>
        <row r="146">
          <cell r="A146" t="str">
            <v>3114</v>
          </cell>
          <cell r="B146" t="str">
            <v>Indianola</v>
          </cell>
          <cell r="C146">
            <v>3475.9</v>
          </cell>
          <cell r="D146">
            <v>25120329</v>
          </cell>
          <cell r="E146">
            <v>0</v>
          </cell>
          <cell r="F146">
            <v>372581</v>
          </cell>
          <cell r="G146">
            <v>3061357</v>
          </cell>
          <cell r="H146">
            <v>2010565</v>
          </cell>
          <cell r="I146">
            <v>237578</v>
          </cell>
          <cell r="J146">
            <v>229722</v>
          </cell>
          <cell r="K146">
            <v>1213332</v>
          </cell>
          <cell r="L146">
            <v>368577</v>
          </cell>
          <cell r="M146">
            <v>1256896</v>
          </cell>
          <cell r="N146">
            <v>385974</v>
          </cell>
          <cell r="O146">
            <v>0</v>
          </cell>
          <cell r="P146">
            <v>1224907</v>
          </cell>
          <cell r="Q146">
            <v>0</v>
          </cell>
          <cell r="R146">
            <v>1383251</v>
          </cell>
          <cell r="S146">
            <v>900000</v>
          </cell>
          <cell r="T146">
            <v>340651</v>
          </cell>
          <cell r="U146">
            <v>132985</v>
          </cell>
        </row>
        <row r="147">
          <cell r="A147" t="str">
            <v>3119</v>
          </cell>
          <cell r="B147" t="str">
            <v>Interstate 35</v>
          </cell>
          <cell r="C147">
            <v>812.1</v>
          </cell>
          <cell r="D147">
            <v>5869047</v>
          </cell>
          <cell r="E147">
            <v>168848</v>
          </cell>
          <cell r="F147">
            <v>183797</v>
          </cell>
          <cell r="G147">
            <v>567825</v>
          </cell>
          <cell r="H147">
            <v>522245</v>
          </cell>
          <cell r="I147">
            <v>48822</v>
          </cell>
          <cell r="J147">
            <v>55591</v>
          </cell>
          <cell r="K147">
            <v>289143</v>
          </cell>
          <cell r="L147">
            <v>126383</v>
          </cell>
          <cell r="M147">
            <v>0</v>
          </cell>
          <cell r="N147">
            <v>431408</v>
          </cell>
          <cell r="O147">
            <v>0</v>
          </cell>
          <cell r="P147">
            <v>211776</v>
          </cell>
          <cell r="Q147">
            <v>0</v>
          </cell>
          <cell r="R147">
            <v>373693</v>
          </cell>
          <cell r="S147">
            <v>425935</v>
          </cell>
          <cell r="T147">
            <v>92029</v>
          </cell>
          <cell r="U147">
            <v>0</v>
          </cell>
        </row>
        <row r="148">
          <cell r="A148" t="str">
            <v>3141</v>
          </cell>
          <cell r="B148" t="str">
            <v>Iowa City</v>
          </cell>
          <cell r="C148">
            <v>14283.8</v>
          </cell>
          <cell r="D148">
            <v>103229023</v>
          </cell>
          <cell r="E148">
            <v>498620</v>
          </cell>
          <cell r="F148">
            <v>2696574</v>
          </cell>
          <cell r="G148">
            <v>10418877</v>
          </cell>
          <cell r="H148">
            <v>8540427</v>
          </cell>
          <cell r="I148">
            <v>1049574</v>
          </cell>
          <cell r="J148">
            <v>1080427</v>
          </cell>
          <cell r="K148">
            <v>4986046</v>
          </cell>
          <cell r="L148">
            <v>1488852</v>
          </cell>
          <cell r="M148">
            <v>7824520</v>
          </cell>
          <cell r="N148">
            <v>436349</v>
          </cell>
          <cell r="O148">
            <v>0</v>
          </cell>
          <cell r="P148">
            <v>4950347</v>
          </cell>
          <cell r="Q148">
            <v>0</v>
          </cell>
          <cell r="R148">
            <v>10036239</v>
          </cell>
          <cell r="S148">
            <v>6450000</v>
          </cell>
          <cell r="T148">
            <v>2471611</v>
          </cell>
          <cell r="U148">
            <v>0</v>
          </cell>
        </row>
        <row r="149">
          <cell r="A149" t="str">
            <v>3150</v>
          </cell>
          <cell r="B149" t="str">
            <v>Iowa Falls</v>
          </cell>
          <cell r="C149">
            <v>1035.0999999999999</v>
          </cell>
          <cell r="D149">
            <v>7480668</v>
          </cell>
          <cell r="E149">
            <v>0</v>
          </cell>
          <cell r="F149">
            <v>233201</v>
          </cell>
          <cell r="G149">
            <v>854520</v>
          </cell>
          <cell r="H149">
            <v>651916</v>
          </cell>
          <cell r="I149">
            <v>75676</v>
          </cell>
          <cell r="J149">
            <v>81680</v>
          </cell>
          <cell r="K149">
            <v>361322</v>
          </cell>
          <cell r="L149">
            <v>177062</v>
          </cell>
          <cell r="M149">
            <v>507412</v>
          </cell>
          <cell r="N149">
            <v>32019</v>
          </cell>
          <cell r="O149">
            <v>0</v>
          </cell>
          <cell r="P149">
            <v>339301</v>
          </cell>
          <cell r="Q149">
            <v>0</v>
          </cell>
          <cell r="R149">
            <v>301775</v>
          </cell>
          <cell r="S149">
            <v>600000</v>
          </cell>
          <cell r="T149">
            <v>148635</v>
          </cell>
          <cell r="U149">
            <v>0</v>
          </cell>
        </row>
        <row r="150">
          <cell r="A150" t="str">
            <v>3154</v>
          </cell>
          <cell r="B150" t="str">
            <v>Iowa Valley</v>
          </cell>
          <cell r="C150">
            <v>519.4</v>
          </cell>
          <cell r="D150">
            <v>3753704</v>
          </cell>
          <cell r="E150">
            <v>36887</v>
          </cell>
          <cell r="F150">
            <v>234090</v>
          </cell>
          <cell r="G150">
            <v>379273</v>
          </cell>
          <cell r="H150">
            <v>308019</v>
          </cell>
          <cell r="I150">
            <v>35864</v>
          </cell>
          <cell r="J150">
            <v>30930</v>
          </cell>
          <cell r="K150">
            <v>181524</v>
          </cell>
          <cell r="L150">
            <v>101178</v>
          </cell>
          <cell r="M150">
            <v>203917</v>
          </cell>
          <cell r="N150">
            <v>66200</v>
          </cell>
          <cell r="O150">
            <v>0</v>
          </cell>
          <cell r="P150">
            <v>131786</v>
          </cell>
          <cell r="Q150">
            <v>203917</v>
          </cell>
          <cell r="R150">
            <v>42303</v>
          </cell>
          <cell r="S150">
            <v>235000</v>
          </cell>
          <cell r="T150">
            <v>60636</v>
          </cell>
          <cell r="U150">
            <v>23921</v>
          </cell>
        </row>
        <row r="151">
          <cell r="A151" t="str">
            <v>3168</v>
          </cell>
          <cell r="B151" t="str">
            <v>IKM-Manning</v>
          </cell>
          <cell r="C151">
            <v>677.9</v>
          </cell>
          <cell r="D151">
            <v>4947314</v>
          </cell>
          <cell r="E151">
            <v>0</v>
          </cell>
          <cell r="F151">
            <v>225523</v>
          </cell>
          <cell r="G151">
            <v>720896</v>
          </cell>
          <cell r="H151">
            <v>455251</v>
          </cell>
          <cell r="I151">
            <v>52097</v>
          </cell>
          <cell r="J151">
            <v>47514</v>
          </cell>
          <cell r="K151">
            <v>236635</v>
          </cell>
          <cell r="L151">
            <v>126473</v>
          </cell>
          <cell r="M151">
            <v>173571</v>
          </cell>
          <cell r="N151">
            <v>243685</v>
          </cell>
          <cell r="O151">
            <v>0</v>
          </cell>
          <cell r="P151">
            <v>241637</v>
          </cell>
          <cell r="Q151">
            <v>0</v>
          </cell>
          <cell r="R151">
            <v>0</v>
          </cell>
          <cell r="S151">
            <v>360000</v>
          </cell>
          <cell r="T151">
            <v>143359</v>
          </cell>
          <cell r="U151">
            <v>0</v>
          </cell>
        </row>
        <row r="152">
          <cell r="A152" t="str">
            <v>3186</v>
          </cell>
          <cell r="B152" t="str">
            <v>Janesville</v>
          </cell>
          <cell r="C152">
            <v>442</v>
          </cell>
          <cell r="D152">
            <v>3214224</v>
          </cell>
          <cell r="E152">
            <v>0</v>
          </cell>
          <cell r="F152">
            <v>64423</v>
          </cell>
          <cell r="G152">
            <v>393270</v>
          </cell>
          <cell r="H152">
            <v>269545</v>
          </cell>
          <cell r="I152">
            <v>26162</v>
          </cell>
          <cell r="J152">
            <v>23563</v>
          </cell>
          <cell r="K152">
            <v>154289</v>
          </cell>
          <cell r="L152">
            <v>108405</v>
          </cell>
          <cell r="M152">
            <v>161644</v>
          </cell>
          <cell r="N152">
            <v>71387</v>
          </cell>
          <cell r="O152">
            <v>0</v>
          </cell>
          <cell r="P152">
            <v>72242</v>
          </cell>
          <cell r="Q152">
            <v>0</v>
          </cell>
          <cell r="R152">
            <v>0</v>
          </cell>
          <cell r="S152">
            <v>0</v>
          </cell>
          <cell r="T152">
            <v>52302</v>
          </cell>
          <cell r="U152">
            <v>0</v>
          </cell>
        </row>
        <row r="153">
          <cell r="A153" t="str">
            <v>3195</v>
          </cell>
          <cell r="B153" t="str">
            <v>Greene County</v>
          </cell>
          <cell r="C153">
            <v>1159.5999999999999</v>
          </cell>
          <cell r="D153">
            <v>8431452</v>
          </cell>
          <cell r="E153">
            <v>173303</v>
          </cell>
          <cell r="F153">
            <v>222616</v>
          </cell>
          <cell r="G153">
            <v>1280787</v>
          </cell>
          <cell r="H153">
            <v>738150</v>
          </cell>
          <cell r="I153">
            <v>83948</v>
          </cell>
          <cell r="J153">
            <v>90942</v>
          </cell>
          <cell r="K153">
            <v>408932</v>
          </cell>
          <cell r="L153">
            <v>285467</v>
          </cell>
          <cell r="M153">
            <v>521633</v>
          </cell>
          <cell r="N153">
            <v>167694</v>
          </cell>
          <cell r="O153">
            <v>0</v>
          </cell>
          <cell r="P153">
            <v>411774</v>
          </cell>
          <cell r="Q153">
            <v>260816</v>
          </cell>
          <cell r="R153">
            <v>569112</v>
          </cell>
          <cell r="S153">
            <v>700000</v>
          </cell>
          <cell r="T153">
            <v>204385</v>
          </cell>
          <cell r="U153">
            <v>0</v>
          </cell>
        </row>
        <row r="154">
          <cell r="A154" t="str">
            <v>3204</v>
          </cell>
          <cell r="B154" t="str">
            <v>Jesup</v>
          </cell>
          <cell r="C154">
            <v>897.8</v>
          </cell>
          <cell r="D154">
            <v>6488401</v>
          </cell>
          <cell r="E154">
            <v>0</v>
          </cell>
          <cell r="F154">
            <v>180400</v>
          </cell>
          <cell r="G154">
            <v>728409</v>
          </cell>
          <cell r="H154">
            <v>509232</v>
          </cell>
          <cell r="I154">
            <v>55394</v>
          </cell>
          <cell r="J154">
            <v>67102</v>
          </cell>
          <cell r="K154">
            <v>313395</v>
          </cell>
          <cell r="L154">
            <v>0</v>
          </cell>
          <cell r="M154">
            <v>0</v>
          </cell>
          <cell r="N154">
            <v>467879</v>
          </cell>
          <cell r="O154">
            <v>0</v>
          </cell>
          <cell r="P154">
            <v>14857</v>
          </cell>
          <cell r="Q154">
            <v>0</v>
          </cell>
          <cell r="R154">
            <v>0</v>
          </cell>
          <cell r="S154">
            <v>1000000</v>
          </cell>
          <cell r="T154">
            <v>104201</v>
          </cell>
          <cell r="U154">
            <v>0</v>
          </cell>
        </row>
        <row r="155">
          <cell r="A155" t="str">
            <v>3231</v>
          </cell>
          <cell r="B155" t="str">
            <v>Johnston</v>
          </cell>
          <cell r="C155">
            <v>7004.2</v>
          </cell>
          <cell r="D155">
            <v>50619353</v>
          </cell>
          <cell r="E155">
            <v>0</v>
          </cell>
          <cell r="F155">
            <v>1174416</v>
          </cell>
          <cell r="G155">
            <v>5618270</v>
          </cell>
          <cell r="H155">
            <v>4066288</v>
          </cell>
          <cell r="I155">
            <v>451841</v>
          </cell>
          <cell r="J155">
            <v>446448</v>
          </cell>
          <cell r="K155">
            <v>2444956</v>
          </cell>
          <cell r="L155">
            <v>975645</v>
          </cell>
          <cell r="M155">
            <v>0</v>
          </cell>
          <cell r="N155">
            <v>3703818</v>
          </cell>
          <cell r="O155">
            <v>0</v>
          </cell>
          <cell r="P155">
            <v>1544465</v>
          </cell>
          <cell r="Q155">
            <v>0</v>
          </cell>
          <cell r="R155">
            <v>3951046</v>
          </cell>
          <cell r="S155">
            <v>940000</v>
          </cell>
          <cell r="T155">
            <v>973019</v>
          </cell>
          <cell r="U155">
            <v>0</v>
          </cell>
        </row>
        <row r="156">
          <cell r="A156" t="str">
            <v>3312</v>
          </cell>
          <cell r="B156" t="str">
            <v>Keokuk</v>
          </cell>
          <cell r="C156">
            <v>1902.8</v>
          </cell>
          <cell r="D156">
            <v>13751536</v>
          </cell>
          <cell r="E156">
            <v>0</v>
          </cell>
          <cell r="F156">
            <v>175631</v>
          </cell>
          <cell r="G156">
            <v>2593192</v>
          </cell>
          <cell r="H156">
            <v>1160137</v>
          </cell>
          <cell r="I156">
            <v>137496</v>
          </cell>
          <cell r="J156">
            <v>148475</v>
          </cell>
          <cell r="K156">
            <v>664210</v>
          </cell>
          <cell r="L156">
            <v>303624</v>
          </cell>
          <cell r="M156">
            <v>0</v>
          </cell>
          <cell r="N156">
            <v>748909</v>
          </cell>
          <cell r="O156">
            <v>0</v>
          </cell>
          <cell r="P156">
            <v>670547</v>
          </cell>
          <cell r="Q156">
            <v>0</v>
          </cell>
          <cell r="R156">
            <v>592276</v>
          </cell>
          <cell r="S156">
            <v>785000</v>
          </cell>
          <cell r="T156">
            <v>145859</v>
          </cell>
          <cell r="U156">
            <v>0</v>
          </cell>
        </row>
        <row r="157">
          <cell r="A157" t="str">
            <v>3330</v>
          </cell>
          <cell r="B157" t="str">
            <v>Keota</v>
          </cell>
          <cell r="C157">
            <v>350.4</v>
          </cell>
          <cell r="D157">
            <v>2537246</v>
          </cell>
          <cell r="E157">
            <v>10562</v>
          </cell>
          <cell r="F157">
            <v>183588</v>
          </cell>
          <cell r="G157">
            <v>308901</v>
          </cell>
          <cell r="H157">
            <v>232126</v>
          </cell>
          <cell r="I157">
            <v>24433</v>
          </cell>
          <cell r="J157">
            <v>22748</v>
          </cell>
          <cell r="K157">
            <v>122314</v>
          </cell>
          <cell r="L157">
            <v>43362</v>
          </cell>
          <cell r="M157">
            <v>182193</v>
          </cell>
          <cell r="N157">
            <v>29326</v>
          </cell>
          <cell r="O157">
            <v>0</v>
          </cell>
          <cell r="P157">
            <v>69385</v>
          </cell>
          <cell r="Q157">
            <v>0</v>
          </cell>
          <cell r="R157">
            <v>271087</v>
          </cell>
          <cell r="S157">
            <v>220000</v>
          </cell>
          <cell r="T157">
            <v>66760</v>
          </cell>
          <cell r="U157">
            <v>0</v>
          </cell>
        </row>
        <row r="158">
          <cell r="A158" t="str">
            <v>3348</v>
          </cell>
          <cell r="B158" t="str">
            <v>Kingsley-Pierson</v>
          </cell>
          <cell r="C158">
            <v>466.7</v>
          </cell>
          <cell r="D158">
            <v>3406910</v>
          </cell>
          <cell r="E158">
            <v>0</v>
          </cell>
          <cell r="F158">
            <v>196239</v>
          </cell>
          <cell r="G158">
            <v>362664</v>
          </cell>
          <cell r="H158">
            <v>307845</v>
          </cell>
          <cell r="I158">
            <v>35633</v>
          </cell>
          <cell r="J158">
            <v>38853</v>
          </cell>
          <cell r="K158">
            <v>162911</v>
          </cell>
          <cell r="L158">
            <v>0</v>
          </cell>
          <cell r="M158">
            <v>27919</v>
          </cell>
          <cell r="N158">
            <v>240886</v>
          </cell>
          <cell r="O158">
            <v>0</v>
          </cell>
          <cell r="P158">
            <v>103169</v>
          </cell>
          <cell r="Q158">
            <v>83757</v>
          </cell>
          <cell r="R158">
            <v>62266</v>
          </cell>
          <cell r="S158">
            <v>400000</v>
          </cell>
          <cell r="T158">
            <v>71922</v>
          </cell>
          <cell r="U158">
            <v>0</v>
          </cell>
        </row>
        <row r="159">
          <cell r="A159" t="str">
            <v>3375</v>
          </cell>
          <cell r="B159" t="str">
            <v>Knoxville</v>
          </cell>
          <cell r="C159">
            <v>1752.6</v>
          </cell>
          <cell r="D159">
            <v>12666040</v>
          </cell>
          <cell r="E159">
            <v>0</v>
          </cell>
          <cell r="F159">
            <v>284368</v>
          </cell>
          <cell r="G159">
            <v>1821782</v>
          </cell>
          <cell r="H159">
            <v>1092255</v>
          </cell>
          <cell r="I159">
            <v>117284</v>
          </cell>
          <cell r="J159">
            <v>129587</v>
          </cell>
          <cell r="K159">
            <v>611780</v>
          </cell>
          <cell r="L159">
            <v>310761</v>
          </cell>
          <cell r="M159">
            <v>747029</v>
          </cell>
          <cell r="N159">
            <v>66764</v>
          </cell>
          <cell r="O159">
            <v>0</v>
          </cell>
          <cell r="P159">
            <v>395274</v>
          </cell>
          <cell r="Q159">
            <v>0</v>
          </cell>
          <cell r="R159">
            <v>669443</v>
          </cell>
          <cell r="S159">
            <v>550000</v>
          </cell>
          <cell r="T159">
            <v>164863</v>
          </cell>
          <cell r="U159">
            <v>0</v>
          </cell>
        </row>
        <row r="160">
          <cell r="A160" t="str">
            <v>3420</v>
          </cell>
          <cell r="B160" t="str">
            <v>Lake Mills</v>
          </cell>
          <cell r="C160">
            <v>577.70000000000005</v>
          </cell>
          <cell r="D160">
            <v>4175038</v>
          </cell>
          <cell r="E160">
            <v>0</v>
          </cell>
          <cell r="F160">
            <v>181853</v>
          </cell>
          <cell r="G160">
            <v>488401</v>
          </cell>
          <cell r="H160">
            <v>379208</v>
          </cell>
          <cell r="I160">
            <v>39203</v>
          </cell>
          <cell r="J160">
            <v>44772</v>
          </cell>
          <cell r="K160">
            <v>201658</v>
          </cell>
          <cell r="L160">
            <v>140927</v>
          </cell>
          <cell r="M160">
            <v>278359</v>
          </cell>
          <cell r="N160">
            <v>62742</v>
          </cell>
          <cell r="O160">
            <v>0</v>
          </cell>
          <cell r="P160">
            <v>109934</v>
          </cell>
          <cell r="Q160">
            <v>0</v>
          </cell>
          <cell r="R160">
            <v>464850</v>
          </cell>
          <cell r="S160">
            <v>736624</v>
          </cell>
          <cell r="T160">
            <v>114478</v>
          </cell>
          <cell r="U160">
            <v>0</v>
          </cell>
        </row>
        <row r="161">
          <cell r="A161" t="str">
            <v>3465</v>
          </cell>
          <cell r="B161" t="str">
            <v>Lamoni</v>
          </cell>
          <cell r="C161">
            <v>300.8</v>
          </cell>
          <cell r="D161">
            <v>2173882</v>
          </cell>
          <cell r="E161">
            <v>0</v>
          </cell>
          <cell r="F161">
            <v>166814</v>
          </cell>
          <cell r="G161">
            <v>444316</v>
          </cell>
          <cell r="H161">
            <v>210771</v>
          </cell>
          <cell r="I161">
            <v>22777</v>
          </cell>
          <cell r="J161">
            <v>23002</v>
          </cell>
          <cell r="K161">
            <v>105000</v>
          </cell>
          <cell r="L161">
            <v>50589</v>
          </cell>
          <cell r="M161">
            <v>47738</v>
          </cell>
          <cell r="N161">
            <v>85245</v>
          </cell>
          <cell r="O161">
            <v>0</v>
          </cell>
          <cell r="P161">
            <v>39229</v>
          </cell>
          <cell r="Q161">
            <v>11934</v>
          </cell>
          <cell r="R161">
            <v>112755</v>
          </cell>
          <cell r="S161">
            <v>100000</v>
          </cell>
          <cell r="T161">
            <v>30707</v>
          </cell>
          <cell r="U161">
            <v>0</v>
          </cell>
        </row>
        <row r="162">
          <cell r="A162" t="str">
            <v>3537</v>
          </cell>
          <cell r="B162" t="str">
            <v>Laurens-Marathon</v>
          </cell>
          <cell r="C162">
            <v>268</v>
          </cell>
          <cell r="D162">
            <v>1936836</v>
          </cell>
          <cell r="E162">
            <v>27864</v>
          </cell>
          <cell r="F162">
            <v>194695</v>
          </cell>
          <cell r="G162">
            <v>352822</v>
          </cell>
          <cell r="H162">
            <v>185726</v>
          </cell>
          <cell r="I162">
            <v>20286</v>
          </cell>
          <cell r="J162">
            <v>19226</v>
          </cell>
          <cell r="K162">
            <v>94086</v>
          </cell>
          <cell r="L162">
            <v>65133</v>
          </cell>
          <cell r="M162">
            <v>60437</v>
          </cell>
          <cell r="N162">
            <v>107938</v>
          </cell>
          <cell r="O162">
            <v>0</v>
          </cell>
          <cell r="P162">
            <v>62122</v>
          </cell>
          <cell r="Q162">
            <v>75546</v>
          </cell>
          <cell r="R162">
            <v>175228</v>
          </cell>
          <cell r="S162">
            <v>145000</v>
          </cell>
          <cell r="T162">
            <v>61758</v>
          </cell>
          <cell r="U162">
            <v>24809</v>
          </cell>
        </row>
        <row r="163">
          <cell r="A163" t="str">
            <v>3555</v>
          </cell>
          <cell r="B163" t="str">
            <v>Lawton-Bronson</v>
          </cell>
          <cell r="C163">
            <v>607.9</v>
          </cell>
          <cell r="D163">
            <v>4393293</v>
          </cell>
          <cell r="E163">
            <v>0</v>
          </cell>
          <cell r="F163">
            <v>201279</v>
          </cell>
          <cell r="G163">
            <v>346968</v>
          </cell>
          <cell r="H163">
            <v>371518</v>
          </cell>
          <cell r="I163">
            <v>39593</v>
          </cell>
          <cell r="J163">
            <v>38462</v>
          </cell>
          <cell r="K163">
            <v>212200</v>
          </cell>
          <cell r="L163">
            <v>119246</v>
          </cell>
          <cell r="M163">
            <v>127896</v>
          </cell>
          <cell r="N163">
            <v>205950</v>
          </cell>
          <cell r="O163">
            <v>0</v>
          </cell>
          <cell r="P163">
            <v>171379</v>
          </cell>
          <cell r="Q163">
            <v>0</v>
          </cell>
          <cell r="R163">
            <v>0</v>
          </cell>
          <cell r="S163">
            <v>325000</v>
          </cell>
          <cell r="T163">
            <v>81908</v>
          </cell>
          <cell r="U163">
            <v>0</v>
          </cell>
        </row>
        <row r="164">
          <cell r="A164" t="str">
            <v>3600</v>
          </cell>
          <cell r="B164" t="str">
            <v>Le Mars</v>
          </cell>
          <cell r="C164">
            <v>2232.3000000000002</v>
          </cell>
          <cell r="D164">
            <v>16132832</v>
          </cell>
          <cell r="E164">
            <v>0</v>
          </cell>
          <cell r="F164">
            <v>457968</v>
          </cell>
          <cell r="G164">
            <v>2341259</v>
          </cell>
          <cell r="H164">
            <v>1335540</v>
          </cell>
          <cell r="I164">
            <v>154922</v>
          </cell>
          <cell r="J164">
            <v>147600</v>
          </cell>
          <cell r="K164">
            <v>779229</v>
          </cell>
          <cell r="L164">
            <v>383031</v>
          </cell>
          <cell r="M164">
            <v>0</v>
          </cell>
          <cell r="N164">
            <v>617726</v>
          </cell>
          <cell r="O164">
            <v>0</v>
          </cell>
          <cell r="P164">
            <v>393331</v>
          </cell>
          <cell r="Q164">
            <v>0</v>
          </cell>
          <cell r="R164">
            <v>0</v>
          </cell>
          <cell r="S164">
            <v>800000</v>
          </cell>
          <cell r="T164">
            <v>348779</v>
          </cell>
          <cell r="U164">
            <v>0</v>
          </cell>
        </row>
        <row r="165">
          <cell r="A165" t="str">
            <v>3609</v>
          </cell>
          <cell r="B165" t="str">
            <v>Lenox</v>
          </cell>
          <cell r="C165">
            <v>453.7</v>
          </cell>
          <cell r="D165">
            <v>3278890</v>
          </cell>
          <cell r="E165">
            <v>0</v>
          </cell>
          <cell r="F165">
            <v>229869</v>
          </cell>
          <cell r="G165">
            <v>261690</v>
          </cell>
          <cell r="H165">
            <v>309115</v>
          </cell>
          <cell r="I165">
            <v>35634</v>
          </cell>
          <cell r="J165">
            <v>40738</v>
          </cell>
          <cell r="K165">
            <v>158373</v>
          </cell>
          <cell r="L165">
            <v>108405</v>
          </cell>
          <cell r="M165">
            <v>19091</v>
          </cell>
          <cell r="N165">
            <v>226924</v>
          </cell>
          <cell r="O165">
            <v>0</v>
          </cell>
          <cell r="P165">
            <v>52986</v>
          </cell>
          <cell r="Q165">
            <v>19091</v>
          </cell>
          <cell r="R165">
            <v>221918</v>
          </cell>
          <cell r="S165">
            <v>140000</v>
          </cell>
          <cell r="T165">
            <v>59353</v>
          </cell>
          <cell r="U165">
            <v>0</v>
          </cell>
        </row>
        <row r="166">
          <cell r="A166" t="str">
            <v>3645</v>
          </cell>
          <cell r="B166" t="str">
            <v>Lewis Central</v>
          </cell>
          <cell r="C166">
            <v>2608.5</v>
          </cell>
          <cell r="D166">
            <v>18851630</v>
          </cell>
          <cell r="E166">
            <v>0</v>
          </cell>
          <cell r="F166">
            <v>320120</v>
          </cell>
          <cell r="G166">
            <v>2780010</v>
          </cell>
          <cell r="H166">
            <v>1572091</v>
          </cell>
          <cell r="I166">
            <v>183743</v>
          </cell>
          <cell r="J166">
            <v>231974</v>
          </cell>
          <cell r="K166">
            <v>910549</v>
          </cell>
          <cell r="L166">
            <v>162608</v>
          </cell>
          <cell r="M166">
            <v>123425</v>
          </cell>
          <cell r="N166">
            <v>1442391</v>
          </cell>
          <cell r="O166">
            <v>0</v>
          </cell>
          <cell r="P166">
            <v>625080</v>
          </cell>
          <cell r="Q166">
            <v>0</v>
          </cell>
          <cell r="R166">
            <v>770740</v>
          </cell>
          <cell r="S166">
            <v>1600000</v>
          </cell>
          <cell r="T166">
            <v>508688</v>
          </cell>
          <cell r="U166">
            <v>0</v>
          </cell>
        </row>
        <row r="167">
          <cell r="A167" t="str">
            <v>3691</v>
          </cell>
          <cell r="B167" t="str">
            <v>North Cedar</v>
          </cell>
          <cell r="C167">
            <v>735.3</v>
          </cell>
          <cell r="D167">
            <v>5322101</v>
          </cell>
          <cell r="E167">
            <v>16959</v>
          </cell>
          <cell r="F167">
            <v>218624</v>
          </cell>
          <cell r="G167">
            <v>917199</v>
          </cell>
          <cell r="H167">
            <v>454658</v>
          </cell>
          <cell r="I167">
            <v>48875</v>
          </cell>
          <cell r="J167">
            <v>48067</v>
          </cell>
          <cell r="K167">
            <v>256671</v>
          </cell>
          <cell r="L167">
            <v>97744</v>
          </cell>
          <cell r="M167">
            <v>337386</v>
          </cell>
          <cell r="N167">
            <v>96893</v>
          </cell>
          <cell r="O167">
            <v>0</v>
          </cell>
          <cell r="P167">
            <v>145425</v>
          </cell>
          <cell r="Q167">
            <v>144594</v>
          </cell>
          <cell r="R167">
            <v>115333</v>
          </cell>
          <cell r="S167">
            <v>605000</v>
          </cell>
          <cell r="T167">
            <v>128024</v>
          </cell>
          <cell r="U167">
            <v>0</v>
          </cell>
        </row>
        <row r="168">
          <cell r="A168" t="str">
            <v>3715</v>
          </cell>
          <cell r="B168" t="str">
            <v>Linn-Mar</v>
          </cell>
          <cell r="C168">
            <v>7597.9</v>
          </cell>
          <cell r="D168">
            <v>54910023</v>
          </cell>
          <cell r="E168">
            <v>0</v>
          </cell>
          <cell r="F168">
            <v>691646</v>
          </cell>
          <cell r="G168">
            <v>5507986</v>
          </cell>
          <cell r="H168">
            <v>4428588</v>
          </cell>
          <cell r="I168">
            <v>495307</v>
          </cell>
          <cell r="J168">
            <v>491888</v>
          </cell>
          <cell r="K168">
            <v>2652199</v>
          </cell>
          <cell r="L168">
            <v>867240</v>
          </cell>
          <cell r="M168">
            <v>0</v>
          </cell>
          <cell r="N168">
            <v>3764082</v>
          </cell>
          <cell r="O168">
            <v>0</v>
          </cell>
          <cell r="P168">
            <v>1338750</v>
          </cell>
          <cell r="Q168">
            <v>0</v>
          </cell>
          <cell r="R168">
            <v>3348408</v>
          </cell>
          <cell r="S168">
            <v>1050000</v>
          </cell>
          <cell r="T168">
            <v>824608</v>
          </cell>
          <cell r="U168">
            <v>319803</v>
          </cell>
        </row>
        <row r="169">
          <cell r="A169" t="str">
            <v>3744</v>
          </cell>
          <cell r="B169" t="str">
            <v>Lisbon</v>
          </cell>
          <cell r="C169">
            <v>653.70000000000005</v>
          </cell>
          <cell r="D169">
            <v>4724290</v>
          </cell>
          <cell r="E169">
            <v>0</v>
          </cell>
          <cell r="F169">
            <v>193033</v>
          </cell>
          <cell r="G169">
            <v>321746</v>
          </cell>
          <cell r="H169">
            <v>384415</v>
          </cell>
          <cell r="I169">
            <v>38503</v>
          </cell>
          <cell r="J169">
            <v>38170</v>
          </cell>
          <cell r="K169">
            <v>228187</v>
          </cell>
          <cell r="L169">
            <v>166221</v>
          </cell>
          <cell r="M169">
            <v>42941</v>
          </cell>
          <cell r="N169">
            <v>268153</v>
          </cell>
          <cell r="O169">
            <v>0</v>
          </cell>
          <cell r="P169">
            <v>79150</v>
          </cell>
          <cell r="Q169">
            <v>0</v>
          </cell>
          <cell r="R169">
            <v>132120</v>
          </cell>
          <cell r="S169">
            <v>350000</v>
          </cell>
          <cell r="T169">
            <v>65074</v>
          </cell>
          <cell r="U169">
            <v>0</v>
          </cell>
        </row>
        <row r="170">
          <cell r="A170" t="str">
            <v>3798</v>
          </cell>
          <cell r="B170" t="str">
            <v>Logan-Magnolia</v>
          </cell>
          <cell r="C170">
            <v>544.1</v>
          </cell>
          <cell r="D170">
            <v>3932211</v>
          </cell>
          <cell r="E170">
            <v>140272</v>
          </cell>
          <cell r="F170">
            <v>184621</v>
          </cell>
          <cell r="G170">
            <v>401099</v>
          </cell>
          <cell r="H170">
            <v>348804</v>
          </cell>
          <cell r="I170">
            <v>38914</v>
          </cell>
          <cell r="J170">
            <v>39692</v>
          </cell>
          <cell r="K170">
            <v>195023</v>
          </cell>
          <cell r="L170">
            <v>130086</v>
          </cell>
          <cell r="M170">
            <v>173240</v>
          </cell>
          <cell r="N170">
            <v>130282</v>
          </cell>
          <cell r="O170">
            <v>0</v>
          </cell>
          <cell r="P170">
            <v>82257</v>
          </cell>
          <cell r="Q170">
            <v>0</v>
          </cell>
          <cell r="R170">
            <v>0</v>
          </cell>
          <cell r="S170">
            <v>50000</v>
          </cell>
          <cell r="T170">
            <v>69116</v>
          </cell>
          <cell r="U170">
            <v>0</v>
          </cell>
        </row>
        <row r="171">
          <cell r="A171" t="str">
            <v>3816</v>
          </cell>
          <cell r="B171" t="str">
            <v>Lone Tree</v>
          </cell>
          <cell r="C171">
            <v>369.7</v>
          </cell>
          <cell r="D171">
            <v>2671822</v>
          </cell>
          <cell r="E171">
            <v>0</v>
          </cell>
          <cell r="F171">
            <v>191740</v>
          </cell>
          <cell r="G171">
            <v>220568</v>
          </cell>
          <cell r="H171">
            <v>256553</v>
          </cell>
          <cell r="I171">
            <v>26574</v>
          </cell>
          <cell r="J171">
            <v>29151</v>
          </cell>
          <cell r="K171">
            <v>129051</v>
          </cell>
          <cell r="L171">
            <v>68657</v>
          </cell>
          <cell r="M171">
            <v>213878</v>
          </cell>
          <cell r="N171">
            <v>429</v>
          </cell>
          <cell r="O171">
            <v>0</v>
          </cell>
          <cell r="P171">
            <v>85986</v>
          </cell>
          <cell r="Q171">
            <v>23764</v>
          </cell>
          <cell r="R171">
            <v>100797</v>
          </cell>
          <cell r="S171">
            <v>205000</v>
          </cell>
          <cell r="T171">
            <v>61351</v>
          </cell>
          <cell r="U171">
            <v>0</v>
          </cell>
        </row>
        <row r="172">
          <cell r="A172" t="str">
            <v>3841</v>
          </cell>
          <cell r="B172" t="str">
            <v>Louisa-Muscatine</v>
          </cell>
          <cell r="C172">
            <v>707</v>
          </cell>
          <cell r="D172">
            <v>5109489</v>
          </cell>
          <cell r="E172">
            <v>0</v>
          </cell>
          <cell r="F172">
            <v>116181</v>
          </cell>
          <cell r="G172">
            <v>700513</v>
          </cell>
          <cell r="H172">
            <v>473216</v>
          </cell>
          <cell r="I172">
            <v>54722</v>
          </cell>
          <cell r="J172">
            <v>50579</v>
          </cell>
          <cell r="K172">
            <v>246792</v>
          </cell>
          <cell r="L172">
            <v>162608</v>
          </cell>
          <cell r="M172">
            <v>351868</v>
          </cell>
          <cell r="N172">
            <v>41256</v>
          </cell>
          <cell r="O172">
            <v>0</v>
          </cell>
          <cell r="P172">
            <v>194335</v>
          </cell>
          <cell r="Q172">
            <v>0</v>
          </cell>
          <cell r="R172">
            <v>305568</v>
          </cell>
          <cell r="S172">
            <v>260000</v>
          </cell>
          <cell r="T172">
            <v>100837</v>
          </cell>
          <cell r="U172">
            <v>0</v>
          </cell>
        </row>
        <row r="173">
          <cell r="A173" t="str">
            <v>3897</v>
          </cell>
          <cell r="B173" t="str">
            <v>Lu Verne</v>
          </cell>
          <cell r="C173">
            <v>158.30000000000001</v>
          </cell>
          <cell r="D173">
            <v>1166988</v>
          </cell>
          <cell r="E173">
            <v>0</v>
          </cell>
          <cell r="F173">
            <v>200961</v>
          </cell>
          <cell r="G173">
            <v>176412</v>
          </cell>
          <cell r="H173">
            <v>110884</v>
          </cell>
          <cell r="I173">
            <v>11836</v>
          </cell>
          <cell r="J173">
            <v>2696</v>
          </cell>
          <cell r="K173">
            <v>55258</v>
          </cell>
          <cell r="L173">
            <v>21681</v>
          </cell>
          <cell r="M173">
            <v>93683</v>
          </cell>
          <cell r="N173">
            <v>14859</v>
          </cell>
          <cell r="O173">
            <v>291747</v>
          </cell>
          <cell r="P173">
            <v>0</v>
          </cell>
          <cell r="Q173">
            <v>0</v>
          </cell>
          <cell r="R173">
            <v>0</v>
          </cell>
          <cell r="S173">
            <v>63699</v>
          </cell>
          <cell r="T173">
            <v>74540</v>
          </cell>
          <cell r="U173">
            <v>0</v>
          </cell>
        </row>
        <row r="174">
          <cell r="A174" t="str">
            <v>3906</v>
          </cell>
          <cell r="B174" t="str">
            <v>Lynnville-Sully</v>
          </cell>
          <cell r="C174">
            <v>434.6</v>
          </cell>
          <cell r="D174">
            <v>3140854</v>
          </cell>
          <cell r="E174">
            <v>80258</v>
          </cell>
          <cell r="F174">
            <v>197608</v>
          </cell>
          <cell r="G174">
            <v>380574</v>
          </cell>
          <cell r="H174">
            <v>279509</v>
          </cell>
          <cell r="I174">
            <v>28177</v>
          </cell>
          <cell r="J174">
            <v>28521</v>
          </cell>
          <cell r="K174">
            <v>154253</v>
          </cell>
          <cell r="L174">
            <v>144540</v>
          </cell>
          <cell r="M174">
            <v>212930</v>
          </cell>
          <cell r="N174">
            <v>51716</v>
          </cell>
          <cell r="O174">
            <v>0</v>
          </cell>
          <cell r="P174">
            <v>91892</v>
          </cell>
          <cell r="Q174">
            <v>42586</v>
          </cell>
          <cell r="R174">
            <v>121852</v>
          </cell>
          <cell r="S174">
            <v>270000</v>
          </cell>
          <cell r="T174">
            <v>80992</v>
          </cell>
          <cell r="U174">
            <v>0</v>
          </cell>
        </row>
        <row r="175">
          <cell r="A175" t="str">
            <v>3942</v>
          </cell>
          <cell r="B175" t="str">
            <v>Madrid</v>
          </cell>
          <cell r="C175">
            <v>675.7</v>
          </cell>
          <cell r="D175">
            <v>4883284</v>
          </cell>
          <cell r="E175">
            <v>0</v>
          </cell>
          <cell r="F175">
            <v>109648</v>
          </cell>
          <cell r="G175">
            <v>592903</v>
          </cell>
          <cell r="H175">
            <v>413130</v>
          </cell>
          <cell r="I175">
            <v>45589</v>
          </cell>
          <cell r="J175">
            <v>49792</v>
          </cell>
          <cell r="K175">
            <v>235867</v>
          </cell>
          <cell r="L175">
            <v>101178</v>
          </cell>
          <cell r="M175">
            <v>88654</v>
          </cell>
          <cell r="N175">
            <v>196334</v>
          </cell>
          <cell r="O175">
            <v>0</v>
          </cell>
          <cell r="P175">
            <v>101162</v>
          </cell>
          <cell r="Q175">
            <v>0</v>
          </cell>
          <cell r="R175">
            <v>162696</v>
          </cell>
          <cell r="S175">
            <v>260000</v>
          </cell>
          <cell r="T175">
            <v>53690</v>
          </cell>
          <cell r="U175">
            <v>0</v>
          </cell>
        </row>
        <row r="176">
          <cell r="A176" t="str">
            <v>3978</v>
          </cell>
          <cell r="B176" t="str">
            <v>East Mills</v>
          </cell>
          <cell r="C176">
            <v>546.1</v>
          </cell>
          <cell r="D176">
            <v>3965232</v>
          </cell>
          <cell r="E176">
            <v>0</v>
          </cell>
          <cell r="F176">
            <v>208144</v>
          </cell>
          <cell r="G176">
            <v>704535</v>
          </cell>
          <cell r="H176">
            <v>369114</v>
          </cell>
          <cell r="I176">
            <v>41127</v>
          </cell>
          <cell r="J176">
            <v>37506</v>
          </cell>
          <cell r="K176">
            <v>190627</v>
          </cell>
          <cell r="L176">
            <v>86724</v>
          </cell>
          <cell r="M176">
            <v>247657</v>
          </cell>
          <cell r="N176">
            <v>87564</v>
          </cell>
          <cell r="O176">
            <v>0</v>
          </cell>
          <cell r="P176">
            <v>98598</v>
          </cell>
          <cell r="Q176">
            <v>24766</v>
          </cell>
          <cell r="R176">
            <v>439418</v>
          </cell>
          <cell r="S176">
            <v>0</v>
          </cell>
          <cell r="T176">
            <v>114314</v>
          </cell>
          <cell r="U176">
            <v>0</v>
          </cell>
        </row>
        <row r="177">
          <cell r="A177" t="str">
            <v>4023</v>
          </cell>
          <cell r="B177" t="str">
            <v>Manson-Northwest Webster</v>
          </cell>
          <cell r="C177">
            <v>652</v>
          </cell>
          <cell r="D177">
            <v>4731564</v>
          </cell>
          <cell r="E177">
            <v>0</v>
          </cell>
          <cell r="F177">
            <v>83782</v>
          </cell>
          <cell r="G177">
            <v>444636</v>
          </cell>
          <cell r="H177">
            <v>425423</v>
          </cell>
          <cell r="I177">
            <v>46279</v>
          </cell>
          <cell r="J177">
            <v>38096</v>
          </cell>
          <cell r="K177">
            <v>227594</v>
          </cell>
          <cell r="L177">
            <v>133610</v>
          </cell>
          <cell r="M177">
            <v>370289</v>
          </cell>
          <cell r="N177">
            <v>28534</v>
          </cell>
          <cell r="O177">
            <v>0</v>
          </cell>
          <cell r="P177">
            <v>231069</v>
          </cell>
          <cell r="Q177">
            <v>0</v>
          </cell>
          <cell r="R177">
            <v>616750</v>
          </cell>
          <cell r="S177">
            <v>350000</v>
          </cell>
          <cell r="T177">
            <v>151886</v>
          </cell>
          <cell r="U177">
            <v>0</v>
          </cell>
        </row>
        <row r="178">
          <cell r="A178" t="str">
            <v>4033</v>
          </cell>
          <cell r="B178" t="str">
            <v>Maple Valley-Anthon Oto</v>
          </cell>
          <cell r="C178">
            <v>599.20000000000005</v>
          </cell>
          <cell r="D178">
            <v>4376557</v>
          </cell>
          <cell r="E178">
            <v>0</v>
          </cell>
          <cell r="F178">
            <v>199742</v>
          </cell>
          <cell r="G178">
            <v>576651</v>
          </cell>
          <cell r="H178">
            <v>378317</v>
          </cell>
          <cell r="I178">
            <v>39841</v>
          </cell>
          <cell r="J178">
            <v>38271</v>
          </cell>
          <cell r="K178">
            <v>209163</v>
          </cell>
          <cell r="L178">
            <v>83111</v>
          </cell>
          <cell r="M178">
            <v>37860</v>
          </cell>
          <cell r="N178">
            <v>336380</v>
          </cell>
          <cell r="O178">
            <v>0</v>
          </cell>
          <cell r="P178">
            <v>213765</v>
          </cell>
          <cell r="Q178">
            <v>0</v>
          </cell>
          <cell r="R178">
            <v>0</v>
          </cell>
          <cell r="S178">
            <v>500000</v>
          </cell>
          <cell r="T178">
            <v>134923</v>
          </cell>
          <cell r="U178">
            <v>0</v>
          </cell>
        </row>
        <row r="179">
          <cell r="A179" t="str">
            <v>4041</v>
          </cell>
          <cell r="B179" t="str">
            <v>Maquoketa</v>
          </cell>
          <cell r="C179">
            <v>1260.3</v>
          </cell>
          <cell r="D179">
            <v>9108188</v>
          </cell>
          <cell r="E179">
            <v>0</v>
          </cell>
          <cell r="F179">
            <v>232615</v>
          </cell>
          <cell r="G179">
            <v>2311917</v>
          </cell>
          <cell r="H179">
            <v>821098</v>
          </cell>
          <cell r="I179">
            <v>95770</v>
          </cell>
          <cell r="J179">
            <v>98694</v>
          </cell>
          <cell r="K179">
            <v>439933</v>
          </cell>
          <cell r="L179">
            <v>271013</v>
          </cell>
          <cell r="M179">
            <v>594776</v>
          </cell>
          <cell r="N179">
            <v>62471</v>
          </cell>
          <cell r="O179">
            <v>0</v>
          </cell>
          <cell r="P179">
            <v>222065</v>
          </cell>
          <cell r="Q179">
            <v>0</v>
          </cell>
          <cell r="R179">
            <v>457584</v>
          </cell>
          <cell r="S179">
            <v>580000</v>
          </cell>
          <cell r="T179">
            <v>151003</v>
          </cell>
          <cell r="U179">
            <v>0</v>
          </cell>
        </row>
        <row r="180">
          <cell r="A180" t="str">
            <v>4043</v>
          </cell>
          <cell r="B180" t="str">
            <v>Maquoketa Valley</v>
          </cell>
          <cell r="C180">
            <v>676.6</v>
          </cell>
          <cell r="D180">
            <v>4891141</v>
          </cell>
          <cell r="E180">
            <v>0</v>
          </cell>
          <cell r="F180">
            <v>216248</v>
          </cell>
          <cell r="G180">
            <v>393764</v>
          </cell>
          <cell r="H180">
            <v>428234</v>
          </cell>
          <cell r="I180">
            <v>47301</v>
          </cell>
          <cell r="J180">
            <v>46435</v>
          </cell>
          <cell r="K180">
            <v>236181</v>
          </cell>
          <cell r="L180">
            <v>144540</v>
          </cell>
          <cell r="M180">
            <v>0</v>
          </cell>
          <cell r="N180">
            <v>406014</v>
          </cell>
          <cell r="O180">
            <v>0</v>
          </cell>
          <cell r="P180">
            <v>181518</v>
          </cell>
          <cell r="Q180">
            <v>0</v>
          </cell>
          <cell r="R180">
            <v>0</v>
          </cell>
          <cell r="S180">
            <v>385000</v>
          </cell>
          <cell r="T180">
            <v>131054</v>
          </cell>
          <cell r="U180">
            <v>0</v>
          </cell>
        </row>
        <row r="181">
          <cell r="A181" t="str">
            <v>4068</v>
          </cell>
          <cell r="B181" t="str">
            <v>Marcus-Meriden Cleghorn</v>
          </cell>
          <cell r="C181">
            <v>436.1</v>
          </cell>
          <cell r="D181">
            <v>3153875</v>
          </cell>
          <cell r="E181">
            <v>14170</v>
          </cell>
          <cell r="F181">
            <v>183577</v>
          </cell>
          <cell r="G181">
            <v>373316</v>
          </cell>
          <cell r="H181">
            <v>287167</v>
          </cell>
          <cell r="I181">
            <v>30501</v>
          </cell>
          <cell r="J181">
            <v>24177</v>
          </cell>
          <cell r="K181">
            <v>152229</v>
          </cell>
          <cell r="L181">
            <v>65043</v>
          </cell>
          <cell r="M181">
            <v>249072</v>
          </cell>
          <cell r="N181">
            <v>30889</v>
          </cell>
          <cell r="O181">
            <v>0</v>
          </cell>
          <cell r="P181">
            <v>85411</v>
          </cell>
          <cell r="Q181">
            <v>0</v>
          </cell>
          <cell r="R181">
            <v>251002</v>
          </cell>
          <cell r="S181">
            <v>125000</v>
          </cell>
          <cell r="T181">
            <v>123628</v>
          </cell>
          <cell r="U181">
            <v>0</v>
          </cell>
        </row>
        <row r="182">
          <cell r="A182" t="str">
            <v>4086</v>
          </cell>
          <cell r="B182" t="str">
            <v>Marion</v>
          </cell>
          <cell r="C182">
            <v>1912.1</v>
          </cell>
          <cell r="D182">
            <v>13956418</v>
          </cell>
          <cell r="E182">
            <v>0</v>
          </cell>
          <cell r="F182">
            <v>242517</v>
          </cell>
          <cell r="G182">
            <v>1918761</v>
          </cell>
          <cell r="H182">
            <v>1222903</v>
          </cell>
          <cell r="I182">
            <v>146543</v>
          </cell>
          <cell r="J182">
            <v>149890</v>
          </cell>
          <cell r="K182">
            <v>667457</v>
          </cell>
          <cell r="L182">
            <v>343283</v>
          </cell>
          <cell r="M182">
            <v>142392</v>
          </cell>
          <cell r="N182">
            <v>728489</v>
          </cell>
          <cell r="O182">
            <v>0</v>
          </cell>
          <cell r="P182">
            <v>340832</v>
          </cell>
          <cell r="Q182">
            <v>142392</v>
          </cell>
          <cell r="R182">
            <v>606245</v>
          </cell>
          <cell r="S182">
            <v>878372</v>
          </cell>
          <cell r="T182">
            <v>184366</v>
          </cell>
          <cell r="U182">
            <v>0</v>
          </cell>
        </row>
        <row r="183">
          <cell r="A183" t="str">
            <v>4104</v>
          </cell>
          <cell r="B183" t="str">
            <v>Marshalltown</v>
          </cell>
          <cell r="C183">
            <v>5332.3</v>
          </cell>
          <cell r="D183">
            <v>38595187</v>
          </cell>
          <cell r="E183">
            <v>103361</v>
          </cell>
          <cell r="F183">
            <v>2089755</v>
          </cell>
          <cell r="G183">
            <v>5147087</v>
          </cell>
          <cell r="H183">
            <v>3208498</v>
          </cell>
          <cell r="I183">
            <v>359557</v>
          </cell>
          <cell r="J183">
            <v>491158</v>
          </cell>
          <cell r="K183">
            <v>1861346</v>
          </cell>
          <cell r="L183">
            <v>813038</v>
          </cell>
          <cell r="M183">
            <v>490538</v>
          </cell>
          <cell r="N183">
            <v>1625112</v>
          </cell>
          <cell r="O183">
            <v>0</v>
          </cell>
          <cell r="P183">
            <v>1600000</v>
          </cell>
          <cell r="Q183">
            <v>0</v>
          </cell>
          <cell r="R183">
            <v>790852</v>
          </cell>
          <cell r="S183">
            <v>1300000</v>
          </cell>
          <cell r="T183">
            <v>389524</v>
          </cell>
          <cell r="U183">
            <v>155724</v>
          </cell>
        </row>
        <row r="184">
          <cell r="A184" t="str">
            <v>4122</v>
          </cell>
          <cell r="B184" t="str">
            <v>Martensdale-St Marys</v>
          </cell>
          <cell r="C184">
            <v>515.29999999999995</v>
          </cell>
          <cell r="D184">
            <v>3724073</v>
          </cell>
          <cell r="E184">
            <v>0</v>
          </cell>
          <cell r="F184">
            <v>72256</v>
          </cell>
          <cell r="G184">
            <v>336706</v>
          </cell>
          <cell r="H184">
            <v>318430</v>
          </cell>
          <cell r="I184">
            <v>30908</v>
          </cell>
          <cell r="J184">
            <v>34968</v>
          </cell>
          <cell r="K184">
            <v>179876</v>
          </cell>
          <cell r="L184">
            <v>83111</v>
          </cell>
          <cell r="M184">
            <v>43000</v>
          </cell>
          <cell r="N184">
            <v>234816</v>
          </cell>
          <cell r="O184">
            <v>0</v>
          </cell>
          <cell r="P184">
            <v>106061</v>
          </cell>
          <cell r="Q184">
            <v>0</v>
          </cell>
          <cell r="R184">
            <v>133259</v>
          </cell>
          <cell r="S184">
            <v>193276</v>
          </cell>
          <cell r="T184">
            <v>65635</v>
          </cell>
          <cell r="U184">
            <v>0</v>
          </cell>
        </row>
        <row r="185">
          <cell r="A185" t="str">
            <v>4131</v>
          </cell>
          <cell r="B185" t="str">
            <v>Mason City</v>
          </cell>
          <cell r="C185">
            <v>3493.9</v>
          </cell>
          <cell r="D185">
            <v>25397159</v>
          </cell>
          <cell r="E185">
            <v>594848</v>
          </cell>
          <cell r="F185">
            <v>346157</v>
          </cell>
          <cell r="G185">
            <v>4736262</v>
          </cell>
          <cell r="H185">
            <v>2148373</v>
          </cell>
          <cell r="I185">
            <v>254556</v>
          </cell>
          <cell r="J185">
            <v>287685</v>
          </cell>
          <cell r="K185">
            <v>1235590</v>
          </cell>
          <cell r="L185">
            <v>484209</v>
          </cell>
          <cell r="M185">
            <v>1677841</v>
          </cell>
          <cell r="N185">
            <v>277798</v>
          </cell>
          <cell r="O185">
            <v>0</v>
          </cell>
          <cell r="P185">
            <v>1240334</v>
          </cell>
          <cell r="Q185">
            <v>0</v>
          </cell>
          <cell r="R185">
            <v>957300</v>
          </cell>
          <cell r="S185">
            <v>0</v>
          </cell>
          <cell r="T185">
            <v>471506</v>
          </cell>
          <cell r="U185">
            <v>0</v>
          </cell>
        </row>
        <row r="186">
          <cell r="A186" t="str">
            <v>4149</v>
          </cell>
          <cell r="B186" t="str">
            <v>Moc-Floyd Valley</v>
          </cell>
          <cell r="C186">
            <v>1498</v>
          </cell>
          <cell r="D186">
            <v>10841026</v>
          </cell>
          <cell r="E186">
            <v>0</v>
          </cell>
          <cell r="F186">
            <v>225628</v>
          </cell>
          <cell r="G186">
            <v>1445880</v>
          </cell>
          <cell r="H186">
            <v>915293</v>
          </cell>
          <cell r="I186">
            <v>109069</v>
          </cell>
          <cell r="J186">
            <v>105984</v>
          </cell>
          <cell r="K186">
            <v>522907</v>
          </cell>
          <cell r="L186">
            <v>198743</v>
          </cell>
          <cell r="M186">
            <v>230421</v>
          </cell>
          <cell r="N186">
            <v>628189</v>
          </cell>
          <cell r="O186">
            <v>0</v>
          </cell>
          <cell r="P186">
            <v>402339</v>
          </cell>
          <cell r="Q186">
            <v>0</v>
          </cell>
          <cell r="R186">
            <v>0</v>
          </cell>
          <cell r="S186">
            <v>350000</v>
          </cell>
          <cell r="T186">
            <v>254739</v>
          </cell>
          <cell r="U186">
            <v>0</v>
          </cell>
        </row>
        <row r="187">
          <cell r="A187" t="str">
            <v>4203</v>
          </cell>
          <cell r="B187" t="str">
            <v>Mediapolis</v>
          </cell>
          <cell r="C187">
            <v>823.5</v>
          </cell>
          <cell r="D187">
            <v>5951435</v>
          </cell>
          <cell r="E187">
            <v>0</v>
          </cell>
          <cell r="F187">
            <v>99415</v>
          </cell>
          <cell r="G187">
            <v>600997</v>
          </cell>
          <cell r="H187">
            <v>517290</v>
          </cell>
          <cell r="I187">
            <v>51411</v>
          </cell>
          <cell r="J187">
            <v>54417</v>
          </cell>
          <cell r="K187">
            <v>287459</v>
          </cell>
          <cell r="L187">
            <v>0</v>
          </cell>
          <cell r="M187">
            <v>331573</v>
          </cell>
          <cell r="N187">
            <v>132877</v>
          </cell>
          <cell r="O187">
            <v>0</v>
          </cell>
          <cell r="P187">
            <v>179925</v>
          </cell>
          <cell r="Q187">
            <v>221048</v>
          </cell>
          <cell r="R187">
            <v>27611</v>
          </cell>
          <cell r="S187">
            <v>290000</v>
          </cell>
          <cell r="T187">
            <v>122474</v>
          </cell>
          <cell r="U187">
            <v>0</v>
          </cell>
        </row>
        <row r="188">
          <cell r="A188" t="str">
            <v>4212</v>
          </cell>
          <cell r="B188" t="str">
            <v>Melcher-Dallas</v>
          </cell>
          <cell r="C188">
            <v>328</v>
          </cell>
          <cell r="D188">
            <v>2370456</v>
          </cell>
          <cell r="E188">
            <v>0</v>
          </cell>
          <cell r="F188">
            <v>120330</v>
          </cell>
          <cell r="G188">
            <v>370311</v>
          </cell>
          <cell r="H188">
            <v>232955</v>
          </cell>
          <cell r="I188">
            <v>24269</v>
          </cell>
          <cell r="J188">
            <v>28743</v>
          </cell>
          <cell r="K188">
            <v>114495</v>
          </cell>
          <cell r="L188">
            <v>83111</v>
          </cell>
          <cell r="M188">
            <v>12729</v>
          </cell>
          <cell r="N188">
            <v>138317</v>
          </cell>
          <cell r="O188">
            <v>0</v>
          </cell>
          <cell r="P188">
            <v>107912</v>
          </cell>
          <cell r="Q188">
            <v>0</v>
          </cell>
          <cell r="R188">
            <v>0</v>
          </cell>
          <cell r="S188">
            <v>100000</v>
          </cell>
          <cell r="T188">
            <v>29252</v>
          </cell>
          <cell r="U188">
            <v>0</v>
          </cell>
        </row>
        <row r="189">
          <cell r="A189" t="str">
            <v>4269</v>
          </cell>
          <cell r="B189" t="str">
            <v>Midland</v>
          </cell>
          <cell r="C189">
            <v>511.9</v>
          </cell>
          <cell r="D189">
            <v>3729703</v>
          </cell>
          <cell r="E189">
            <v>9583</v>
          </cell>
          <cell r="F189">
            <v>212773</v>
          </cell>
          <cell r="G189">
            <v>501131</v>
          </cell>
          <cell r="H189">
            <v>341140</v>
          </cell>
          <cell r="I189">
            <v>34210</v>
          </cell>
          <cell r="J189">
            <v>36345</v>
          </cell>
          <cell r="K189">
            <v>178689</v>
          </cell>
          <cell r="L189">
            <v>79497</v>
          </cell>
          <cell r="M189">
            <v>250027</v>
          </cell>
          <cell r="N189">
            <v>58726</v>
          </cell>
          <cell r="O189">
            <v>0</v>
          </cell>
          <cell r="P189">
            <v>145728</v>
          </cell>
          <cell r="Q189">
            <v>25003</v>
          </cell>
          <cell r="R189">
            <v>167917</v>
          </cell>
          <cell r="S189">
            <v>275000</v>
          </cell>
          <cell r="T189">
            <v>95020</v>
          </cell>
          <cell r="U189">
            <v>0</v>
          </cell>
        </row>
        <row r="190">
          <cell r="A190" t="str">
            <v>4271</v>
          </cell>
          <cell r="B190" t="str">
            <v>Mid-Prairie</v>
          </cell>
          <cell r="C190">
            <v>1275.2</v>
          </cell>
          <cell r="D190">
            <v>9215870</v>
          </cell>
          <cell r="E190">
            <v>0</v>
          </cell>
          <cell r="F190">
            <v>301785</v>
          </cell>
          <cell r="G190">
            <v>1202501</v>
          </cell>
          <cell r="H190">
            <v>812443</v>
          </cell>
          <cell r="I190">
            <v>88677</v>
          </cell>
          <cell r="J190">
            <v>91585</v>
          </cell>
          <cell r="K190">
            <v>445134</v>
          </cell>
          <cell r="L190">
            <v>224127</v>
          </cell>
          <cell r="M190">
            <v>422627</v>
          </cell>
          <cell r="N190">
            <v>281373</v>
          </cell>
          <cell r="O190">
            <v>0</v>
          </cell>
          <cell r="P190">
            <v>251796</v>
          </cell>
          <cell r="Q190">
            <v>422627</v>
          </cell>
          <cell r="R190">
            <v>230159</v>
          </cell>
          <cell r="S190">
            <v>465000</v>
          </cell>
          <cell r="T190">
            <v>179516</v>
          </cell>
          <cell r="U190">
            <v>0</v>
          </cell>
        </row>
        <row r="191">
          <cell r="A191" t="str">
            <v>4356</v>
          </cell>
          <cell r="B191" t="str">
            <v>Missouri Valley</v>
          </cell>
          <cell r="C191">
            <v>771.7</v>
          </cell>
          <cell r="D191">
            <v>5577076</v>
          </cell>
          <cell r="E191">
            <v>142623</v>
          </cell>
          <cell r="F191">
            <v>198041</v>
          </cell>
          <cell r="G191">
            <v>760714</v>
          </cell>
          <cell r="H191">
            <v>467396</v>
          </cell>
          <cell r="I191">
            <v>46892</v>
          </cell>
          <cell r="J191">
            <v>55088</v>
          </cell>
          <cell r="K191">
            <v>273905</v>
          </cell>
          <cell r="L191">
            <v>151767</v>
          </cell>
          <cell r="M191">
            <v>130915</v>
          </cell>
          <cell r="N191">
            <v>306356</v>
          </cell>
          <cell r="O191">
            <v>0</v>
          </cell>
          <cell r="P191">
            <v>152290</v>
          </cell>
          <cell r="Q191">
            <v>0</v>
          </cell>
          <cell r="R191">
            <v>432239</v>
          </cell>
          <cell r="S191">
            <v>170000</v>
          </cell>
          <cell r="T191">
            <v>106447</v>
          </cell>
          <cell r="U191">
            <v>43382</v>
          </cell>
        </row>
        <row r="192">
          <cell r="A192" t="str">
            <v>4419</v>
          </cell>
          <cell r="B192" t="str">
            <v>MFL Mar Mac</v>
          </cell>
          <cell r="C192">
            <v>793.7</v>
          </cell>
          <cell r="D192">
            <v>5741626</v>
          </cell>
          <cell r="E192">
            <v>0</v>
          </cell>
          <cell r="F192">
            <v>198052</v>
          </cell>
          <cell r="G192">
            <v>742570</v>
          </cell>
          <cell r="H192">
            <v>505158</v>
          </cell>
          <cell r="I192">
            <v>61028</v>
          </cell>
          <cell r="J192">
            <v>62171</v>
          </cell>
          <cell r="K192">
            <v>277057</v>
          </cell>
          <cell r="L192">
            <v>155381</v>
          </cell>
          <cell r="M192">
            <v>245838</v>
          </cell>
          <cell r="N192">
            <v>172784</v>
          </cell>
          <cell r="O192">
            <v>0</v>
          </cell>
          <cell r="P192">
            <v>269160</v>
          </cell>
          <cell r="Q192">
            <v>163892</v>
          </cell>
          <cell r="R192">
            <v>262508</v>
          </cell>
          <cell r="S192">
            <v>579000</v>
          </cell>
          <cell r="T192">
            <v>105009</v>
          </cell>
          <cell r="U192">
            <v>0</v>
          </cell>
        </row>
        <row r="193">
          <cell r="A193" t="str">
            <v>4437</v>
          </cell>
          <cell r="B193" t="str">
            <v>Montezuma</v>
          </cell>
          <cell r="C193">
            <v>472.8</v>
          </cell>
          <cell r="D193">
            <v>3416926</v>
          </cell>
          <cell r="E193">
            <v>39096</v>
          </cell>
          <cell r="F193">
            <v>224290</v>
          </cell>
          <cell r="G193">
            <v>496567</v>
          </cell>
          <cell r="H193">
            <v>279192</v>
          </cell>
          <cell r="I193">
            <v>27508</v>
          </cell>
          <cell r="J193">
            <v>35849</v>
          </cell>
          <cell r="K193">
            <v>165502</v>
          </cell>
          <cell r="L193">
            <v>137313</v>
          </cell>
          <cell r="M193">
            <v>249610</v>
          </cell>
          <cell r="N193">
            <v>49578</v>
          </cell>
          <cell r="O193">
            <v>0</v>
          </cell>
          <cell r="P193">
            <v>163282</v>
          </cell>
          <cell r="Q193">
            <v>0</v>
          </cell>
          <cell r="R193">
            <v>470446</v>
          </cell>
          <cell r="S193">
            <v>355000</v>
          </cell>
          <cell r="T193">
            <v>115856</v>
          </cell>
          <cell r="U193">
            <v>0</v>
          </cell>
        </row>
        <row r="194">
          <cell r="A194" t="str">
            <v>4446</v>
          </cell>
          <cell r="B194" t="str">
            <v>Monticello</v>
          </cell>
          <cell r="C194">
            <v>953.7</v>
          </cell>
          <cell r="D194">
            <v>6892390</v>
          </cell>
          <cell r="E194">
            <v>0</v>
          </cell>
          <cell r="F194">
            <v>205312</v>
          </cell>
          <cell r="G194">
            <v>882200</v>
          </cell>
          <cell r="H194">
            <v>597264</v>
          </cell>
          <cell r="I194">
            <v>58881</v>
          </cell>
          <cell r="J194">
            <v>63736</v>
          </cell>
          <cell r="K194">
            <v>332908</v>
          </cell>
          <cell r="L194">
            <v>191516</v>
          </cell>
          <cell r="M194">
            <v>127365</v>
          </cell>
          <cell r="N194">
            <v>399283</v>
          </cell>
          <cell r="O194">
            <v>0</v>
          </cell>
          <cell r="P194">
            <v>336084</v>
          </cell>
          <cell r="Q194">
            <v>127365</v>
          </cell>
          <cell r="R194">
            <v>155381</v>
          </cell>
          <cell r="S194">
            <v>100000</v>
          </cell>
          <cell r="T194">
            <v>139263</v>
          </cell>
          <cell r="U194">
            <v>0</v>
          </cell>
        </row>
        <row r="195">
          <cell r="A195" t="str">
            <v>4491</v>
          </cell>
          <cell r="B195" t="str">
            <v>Moravia</v>
          </cell>
          <cell r="C195">
            <v>348.8</v>
          </cell>
          <cell r="D195">
            <v>2520778</v>
          </cell>
          <cell r="E195">
            <v>0</v>
          </cell>
          <cell r="F195">
            <v>89608</v>
          </cell>
          <cell r="G195">
            <v>300065</v>
          </cell>
          <cell r="H195">
            <v>247665</v>
          </cell>
          <cell r="I195">
            <v>27785</v>
          </cell>
          <cell r="J195">
            <v>30879</v>
          </cell>
          <cell r="K195">
            <v>121756</v>
          </cell>
          <cell r="L195">
            <v>57816</v>
          </cell>
          <cell r="M195">
            <v>162626</v>
          </cell>
          <cell r="N195">
            <v>23231</v>
          </cell>
          <cell r="O195">
            <v>0</v>
          </cell>
          <cell r="P195">
            <v>120459</v>
          </cell>
          <cell r="Q195">
            <v>0</v>
          </cell>
          <cell r="R195">
            <v>0</v>
          </cell>
          <cell r="S195">
            <v>170000</v>
          </cell>
          <cell r="T195">
            <v>46101</v>
          </cell>
          <cell r="U195">
            <v>0</v>
          </cell>
        </row>
        <row r="196">
          <cell r="A196" t="str">
            <v>4505</v>
          </cell>
          <cell r="B196" t="str">
            <v>Mormon Trail</v>
          </cell>
          <cell r="C196">
            <v>223</v>
          </cell>
          <cell r="D196">
            <v>1621433</v>
          </cell>
          <cell r="E196">
            <v>26209</v>
          </cell>
          <cell r="F196">
            <v>168491</v>
          </cell>
          <cell r="G196">
            <v>384709</v>
          </cell>
          <cell r="H196">
            <v>142853</v>
          </cell>
          <cell r="I196">
            <v>13192</v>
          </cell>
          <cell r="J196">
            <v>16699</v>
          </cell>
          <cell r="K196">
            <v>78302</v>
          </cell>
          <cell r="L196">
            <v>25295</v>
          </cell>
          <cell r="M196">
            <v>112520</v>
          </cell>
          <cell r="N196">
            <v>19472</v>
          </cell>
          <cell r="O196">
            <v>0</v>
          </cell>
          <cell r="P196">
            <v>58599</v>
          </cell>
          <cell r="Q196">
            <v>0</v>
          </cell>
          <cell r="R196">
            <v>147333</v>
          </cell>
          <cell r="S196">
            <v>146630</v>
          </cell>
          <cell r="T196">
            <v>36283</v>
          </cell>
          <cell r="U196">
            <v>0</v>
          </cell>
        </row>
        <row r="197">
          <cell r="A197" t="str">
            <v>4509</v>
          </cell>
          <cell r="B197" t="str">
            <v>Morning Sun</v>
          </cell>
          <cell r="C197">
            <v>190</v>
          </cell>
          <cell r="D197">
            <v>1373130</v>
          </cell>
          <cell r="E197">
            <v>114632</v>
          </cell>
          <cell r="F197">
            <v>146383</v>
          </cell>
          <cell r="G197">
            <v>124088</v>
          </cell>
          <cell r="H197">
            <v>130186</v>
          </cell>
          <cell r="I197">
            <v>14262</v>
          </cell>
          <cell r="J197">
            <v>18852</v>
          </cell>
          <cell r="K197">
            <v>71246</v>
          </cell>
          <cell r="L197">
            <v>28908</v>
          </cell>
          <cell r="M197">
            <v>74430</v>
          </cell>
          <cell r="N197">
            <v>37762</v>
          </cell>
          <cell r="O197">
            <v>0</v>
          </cell>
          <cell r="P197">
            <v>33478</v>
          </cell>
          <cell r="Q197">
            <v>0</v>
          </cell>
          <cell r="R197">
            <v>0</v>
          </cell>
          <cell r="S197">
            <v>350000</v>
          </cell>
          <cell r="T197">
            <v>24999</v>
          </cell>
          <cell r="U197">
            <v>0</v>
          </cell>
        </row>
        <row r="198">
          <cell r="A198" t="str">
            <v>4518</v>
          </cell>
          <cell r="B198" t="str">
            <v>Moulton-Udell</v>
          </cell>
          <cell r="C198">
            <v>206.3</v>
          </cell>
          <cell r="D198">
            <v>1490930</v>
          </cell>
          <cell r="E198">
            <v>0</v>
          </cell>
          <cell r="F198">
            <v>102623</v>
          </cell>
          <cell r="G198">
            <v>161162</v>
          </cell>
          <cell r="H198">
            <v>141978</v>
          </cell>
          <cell r="I198">
            <v>14691</v>
          </cell>
          <cell r="J198">
            <v>16473</v>
          </cell>
          <cell r="K198">
            <v>72013</v>
          </cell>
          <cell r="L198">
            <v>61430</v>
          </cell>
          <cell r="M198">
            <v>107263</v>
          </cell>
          <cell r="N198">
            <v>8836</v>
          </cell>
          <cell r="O198">
            <v>0</v>
          </cell>
          <cell r="P198">
            <v>18494</v>
          </cell>
          <cell r="Q198">
            <v>0</v>
          </cell>
          <cell r="R198">
            <v>67173</v>
          </cell>
          <cell r="S198">
            <v>75000</v>
          </cell>
          <cell r="T198">
            <v>33085</v>
          </cell>
          <cell r="U198">
            <v>0</v>
          </cell>
        </row>
        <row r="199">
          <cell r="A199" t="str">
            <v>4527</v>
          </cell>
          <cell r="B199" t="str">
            <v>Mount Ayr</v>
          </cell>
          <cell r="C199">
            <v>576.4</v>
          </cell>
          <cell r="D199">
            <v>4165643</v>
          </cell>
          <cell r="E199">
            <v>155274</v>
          </cell>
          <cell r="F199">
            <v>212257</v>
          </cell>
          <cell r="G199">
            <v>626364</v>
          </cell>
          <cell r="H199">
            <v>415680</v>
          </cell>
          <cell r="I199">
            <v>51516</v>
          </cell>
          <cell r="J199">
            <v>48208</v>
          </cell>
          <cell r="K199">
            <v>206920</v>
          </cell>
          <cell r="L199">
            <v>158994</v>
          </cell>
          <cell r="M199">
            <v>142906</v>
          </cell>
          <cell r="N199">
            <v>219922</v>
          </cell>
          <cell r="O199">
            <v>0</v>
          </cell>
          <cell r="P199">
            <v>203123</v>
          </cell>
          <cell r="Q199">
            <v>0</v>
          </cell>
          <cell r="R199">
            <v>513551</v>
          </cell>
          <cell r="S199">
            <v>360000</v>
          </cell>
          <cell r="T199">
            <v>126472</v>
          </cell>
          <cell r="U199">
            <v>0</v>
          </cell>
        </row>
        <row r="200">
          <cell r="A200" t="str">
            <v>4536</v>
          </cell>
          <cell r="B200" t="str">
            <v>Mount Pleasant</v>
          </cell>
          <cell r="C200">
            <v>1858.4</v>
          </cell>
          <cell r="D200">
            <v>13430657</v>
          </cell>
          <cell r="E200">
            <v>114386</v>
          </cell>
          <cell r="F200">
            <v>286941</v>
          </cell>
          <cell r="G200">
            <v>1874539</v>
          </cell>
          <cell r="H200">
            <v>1134628</v>
          </cell>
          <cell r="I200">
            <v>135080</v>
          </cell>
          <cell r="J200">
            <v>150626</v>
          </cell>
          <cell r="K200">
            <v>648712</v>
          </cell>
          <cell r="L200">
            <v>271013</v>
          </cell>
          <cell r="M200">
            <v>507328</v>
          </cell>
          <cell r="N200">
            <v>66603</v>
          </cell>
          <cell r="O200">
            <v>0</v>
          </cell>
          <cell r="P200">
            <v>327450</v>
          </cell>
          <cell r="Q200">
            <v>0</v>
          </cell>
          <cell r="R200">
            <v>854908</v>
          </cell>
          <cell r="S200">
            <v>610000</v>
          </cell>
          <cell r="T200">
            <v>210537</v>
          </cell>
          <cell r="U200">
            <v>0</v>
          </cell>
        </row>
        <row r="201">
          <cell r="A201" t="str">
            <v>4554</v>
          </cell>
          <cell r="B201" t="str">
            <v>Mount Vernon</v>
          </cell>
          <cell r="C201">
            <v>1122.4000000000001</v>
          </cell>
          <cell r="D201">
            <v>8111585</v>
          </cell>
          <cell r="E201">
            <v>0</v>
          </cell>
          <cell r="F201">
            <v>68396</v>
          </cell>
          <cell r="G201">
            <v>597239</v>
          </cell>
          <cell r="H201">
            <v>702600</v>
          </cell>
          <cell r="I201">
            <v>79365</v>
          </cell>
          <cell r="J201">
            <v>86256</v>
          </cell>
          <cell r="K201">
            <v>391796</v>
          </cell>
          <cell r="L201">
            <v>169835</v>
          </cell>
          <cell r="M201">
            <v>457576</v>
          </cell>
          <cell r="N201">
            <v>83873</v>
          </cell>
          <cell r="O201">
            <v>0</v>
          </cell>
          <cell r="P201">
            <v>300606</v>
          </cell>
          <cell r="Q201">
            <v>0</v>
          </cell>
          <cell r="R201">
            <v>479924</v>
          </cell>
          <cell r="S201">
            <v>402428</v>
          </cell>
          <cell r="T201">
            <v>118190</v>
          </cell>
          <cell r="U201">
            <v>44680</v>
          </cell>
        </row>
        <row r="202">
          <cell r="A202" t="str">
            <v>4572</v>
          </cell>
          <cell r="B202" t="str">
            <v>Murray</v>
          </cell>
          <cell r="C202">
            <v>221.2</v>
          </cell>
          <cell r="D202">
            <v>1598612</v>
          </cell>
          <cell r="E202">
            <v>42198</v>
          </cell>
          <cell r="F202">
            <v>167478</v>
          </cell>
          <cell r="G202">
            <v>265954</v>
          </cell>
          <cell r="H202">
            <v>163862</v>
          </cell>
          <cell r="I202">
            <v>16428</v>
          </cell>
          <cell r="J202">
            <v>20028</v>
          </cell>
          <cell r="K202">
            <v>78575</v>
          </cell>
          <cell r="L202">
            <v>43362</v>
          </cell>
          <cell r="M202">
            <v>32447</v>
          </cell>
          <cell r="N202">
            <v>89810</v>
          </cell>
          <cell r="O202">
            <v>0</v>
          </cell>
          <cell r="P202">
            <v>45861</v>
          </cell>
          <cell r="Q202">
            <v>0</v>
          </cell>
          <cell r="R202">
            <v>0</v>
          </cell>
          <cell r="S202">
            <v>54943</v>
          </cell>
          <cell r="T202">
            <v>28081</v>
          </cell>
          <cell r="U202">
            <v>0</v>
          </cell>
        </row>
        <row r="203">
          <cell r="A203" t="str">
            <v>4581</v>
          </cell>
          <cell r="B203" t="str">
            <v>Muscatine</v>
          </cell>
          <cell r="C203">
            <v>4690</v>
          </cell>
          <cell r="D203">
            <v>33894630</v>
          </cell>
          <cell r="E203">
            <v>358072</v>
          </cell>
          <cell r="F203">
            <v>584390</v>
          </cell>
          <cell r="G203">
            <v>4882272</v>
          </cell>
          <cell r="H203">
            <v>2854264</v>
          </cell>
          <cell r="I203">
            <v>312430</v>
          </cell>
          <cell r="J203">
            <v>381287</v>
          </cell>
          <cell r="K203">
            <v>1640295</v>
          </cell>
          <cell r="L203">
            <v>935718</v>
          </cell>
          <cell r="M203">
            <v>297121</v>
          </cell>
          <cell r="N203">
            <v>2001235</v>
          </cell>
          <cell r="O203">
            <v>0</v>
          </cell>
          <cell r="P203">
            <v>1090819</v>
          </cell>
          <cell r="Q203">
            <v>0</v>
          </cell>
          <cell r="R203">
            <v>1971038</v>
          </cell>
          <cell r="S203">
            <v>1000000</v>
          </cell>
          <cell r="T203">
            <v>485405</v>
          </cell>
          <cell r="U203">
            <v>0</v>
          </cell>
        </row>
        <row r="204">
          <cell r="A204" t="str">
            <v>4599</v>
          </cell>
          <cell r="B204" t="str">
            <v>Nashua-Plainfield</v>
          </cell>
          <cell r="C204">
            <v>595.6</v>
          </cell>
          <cell r="D204">
            <v>4353240</v>
          </cell>
          <cell r="E204">
            <v>0</v>
          </cell>
          <cell r="F204">
            <v>193235</v>
          </cell>
          <cell r="G204">
            <v>576607</v>
          </cell>
          <cell r="H204">
            <v>361678</v>
          </cell>
          <cell r="I204">
            <v>41073</v>
          </cell>
          <cell r="J204">
            <v>36647</v>
          </cell>
          <cell r="K204">
            <v>207906</v>
          </cell>
          <cell r="L204">
            <v>137313</v>
          </cell>
          <cell r="M204">
            <v>107781</v>
          </cell>
          <cell r="N204">
            <v>234471</v>
          </cell>
          <cell r="O204">
            <v>0</v>
          </cell>
          <cell r="P204">
            <v>73685</v>
          </cell>
          <cell r="Q204">
            <v>0</v>
          </cell>
          <cell r="R204">
            <v>184472</v>
          </cell>
          <cell r="S204">
            <v>175000</v>
          </cell>
          <cell r="T204">
            <v>90860</v>
          </cell>
          <cell r="U204">
            <v>0</v>
          </cell>
        </row>
        <row r="205">
          <cell r="A205" t="str">
            <v>4617</v>
          </cell>
          <cell r="B205" t="str">
            <v>Nevada</v>
          </cell>
          <cell r="C205">
            <v>1470.9</v>
          </cell>
          <cell r="D205">
            <v>10630194</v>
          </cell>
          <cell r="E205">
            <v>0</v>
          </cell>
          <cell r="F205">
            <v>293329</v>
          </cell>
          <cell r="G205">
            <v>1230903</v>
          </cell>
          <cell r="H205">
            <v>907486</v>
          </cell>
          <cell r="I205">
            <v>109553</v>
          </cell>
          <cell r="J205">
            <v>122835</v>
          </cell>
          <cell r="K205">
            <v>513447</v>
          </cell>
          <cell r="L205">
            <v>249332</v>
          </cell>
          <cell r="M205">
            <v>477417</v>
          </cell>
          <cell r="N205">
            <v>280197</v>
          </cell>
          <cell r="O205">
            <v>0</v>
          </cell>
          <cell r="P205">
            <v>456958</v>
          </cell>
          <cell r="Q205">
            <v>0</v>
          </cell>
          <cell r="R205">
            <v>366221</v>
          </cell>
          <cell r="S205">
            <v>100000</v>
          </cell>
          <cell r="T205">
            <v>180378</v>
          </cell>
          <cell r="U205">
            <v>0</v>
          </cell>
        </row>
        <row r="206">
          <cell r="A206" t="str">
            <v>4644</v>
          </cell>
          <cell r="B206" t="str">
            <v>Newell-Fonda</v>
          </cell>
          <cell r="C206">
            <v>469.2</v>
          </cell>
          <cell r="D206">
            <v>3418591</v>
          </cell>
          <cell r="E206">
            <v>0</v>
          </cell>
          <cell r="F206">
            <v>246471</v>
          </cell>
          <cell r="G206">
            <v>268489</v>
          </cell>
          <cell r="H206">
            <v>295741</v>
          </cell>
          <cell r="I206">
            <v>31718</v>
          </cell>
          <cell r="J206">
            <v>37925</v>
          </cell>
          <cell r="K206">
            <v>163784</v>
          </cell>
          <cell r="L206">
            <v>137313</v>
          </cell>
          <cell r="M206">
            <v>282913</v>
          </cell>
          <cell r="N206">
            <v>7941</v>
          </cell>
          <cell r="O206">
            <v>0</v>
          </cell>
          <cell r="P206">
            <v>69856</v>
          </cell>
          <cell r="Q206">
            <v>0</v>
          </cell>
          <cell r="R206">
            <v>414127</v>
          </cell>
          <cell r="S206">
            <v>240000</v>
          </cell>
          <cell r="T206">
            <v>101987</v>
          </cell>
          <cell r="U206">
            <v>0</v>
          </cell>
        </row>
        <row r="207">
          <cell r="A207" t="str">
            <v>4662</v>
          </cell>
          <cell r="B207" t="str">
            <v>New Hampton</v>
          </cell>
          <cell r="C207">
            <v>928.1</v>
          </cell>
          <cell r="D207">
            <v>6707379</v>
          </cell>
          <cell r="E207">
            <v>0</v>
          </cell>
          <cell r="F207">
            <v>299154</v>
          </cell>
          <cell r="G207">
            <v>750452</v>
          </cell>
          <cell r="H207">
            <v>580192</v>
          </cell>
          <cell r="I207">
            <v>64419</v>
          </cell>
          <cell r="J207">
            <v>53858</v>
          </cell>
          <cell r="K207">
            <v>323972</v>
          </cell>
          <cell r="L207">
            <v>169835</v>
          </cell>
          <cell r="M207">
            <v>534009</v>
          </cell>
          <cell r="N207">
            <v>22301</v>
          </cell>
          <cell r="O207">
            <v>0</v>
          </cell>
          <cell r="P207">
            <v>326985</v>
          </cell>
          <cell r="Q207">
            <v>0</v>
          </cell>
          <cell r="R207">
            <v>0</v>
          </cell>
          <cell r="S207">
            <v>425000</v>
          </cell>
          <cell r="T207">
            <v>178587</v>
          </cell>
          <cell r="U207">
            <v>0</v>
          </cell>
        </row>
        <row r="208">
          <cell r="A208" t="str">
            <v>4689</v>
          </cell>
          <cell r="B208" t="str">
            <v>New London</v>
          </cell>
          <cell r="C208">
            <v>502.1</v>
          </cell>
          <cell r="D208">
            <v>3628677</v>
          </cell>
          <cell r="E208">
            <v>0</v>
          </cell>
          <cell r="F208">
            <v>136467</v>
          </cell>
          <cell r="G208">
            <v>385416</v>
          </cell>
          <cell r="H208">
            <v>321952</v>
          </cell>
          <cell r="I208">
            <v>34052</v>
          </cell>
          <cell r="J208">
            <v>38451</v>
          </cell>
          <cell r="K208">
            <v>175268</v>
          </cell>
          <cell r="L208">
            <v>72270</v>
          </cell>
          <cell r="M208">
            <v>191052</v>
          </cell>
          <cell r="N208">
            <v>40930</v>
          </cell>
          <cell r="O208">
            <v>0</v>
          </cell>
          <cell r="P208">
            <v>41634</v>
          </cell>
          <cell r="Q208">
            <v>54586</v>
          </cell>
          <cell r="R208">
            <v>36943</v>
          </cell>
          <cell r="S208">
            <v>354500</v>
          </cell>
          <cell r="T208">
            <v>45082</v>
          </cell>
          <cell r="U208">
            <v>18424</v>
          </cell>
        </row>
        <row r="209">
          <cell r="A209" t="str">
            <v>4725</v>
          </cell>
          <cell r="B209" t="str">
            <v>Newton</v>
          </cell>
          <cell r="C209">
            <v>2947.9</v>
          </cell>
          <cell r="D209">
            <v>21304473</v>
          </cell>
          <cell r="E209">
            <v>26052</v>
          </cell>
          <cell r="F209">
            <v>397572</v>
          </cell>
          <cell r="G209">
            <v>3412662</v>
          </cell>
          <cell r="H209">
            <v>1796185</v>
          </cell>
          <cell r="I209">
            <v>200074</v>
          </cell>
          <cell r="J209">
            <v>233120</v>
          </cell>
          <cell r="K209">
            <v>1029023</v>
          </cell>
          <cell r="L209">
            <v>260172</v>
          </cell>
          <cell r="M209">
            <v>1299587</v>
          </cell>
          <cell r="N209">
            <v>103749</v>
          </cell>
          <cell r="O209">
            <v>0</v>
          </cell>
          <cell r="P209">
            <v>1038840</v>
          </cell>
          <cell r="Q209">
            <v>0</v>
          </cell>
          <cell r="R209">
            <v>624687</v>
          </cell>
          <cell r="S209">
            <v>1500000</v>
          </cell>
          <cell r="T209">
            <v>307682</v>
          </cell>
          <cell r="U209">
            <v>0</v>
          </cell>
        </row>
        <row r="210">
          <cell r="A210" t="str">
            <v>4772</v>
          </cell>
          <cell r="B210" t="str">
            <v>Central Springs</v>
          </cell>
          <cell r="C210">
            <v>771.1</v>
          </cell>
          <cell r="D210">
            <v>5572740</v>
          </cell>
          <cell r="E210">
            <v>64196</v>
          </cell>
          <cell r="F210">
            <v>177401</v>
          </cell>
          <cell r="G210">
            <v>816362</v>
          </cell>
          <cell r="H210">
            <v>503417</v>
          </cell>
          <cell r="I210">
            <v>56523</v>
          </cell>
          <cell r="J210">
            <v>52149</v>
          </cell>
          <cell r="K210">
            <v>269712</v>
          </cell>
          <cell r="L210">
            <v>195129</v>
          </cell>
          <cell r="M210">
            <v>327966</v>
          </cell>
          <cell r="N210">
            <v>128683</v>
          </cell>
          <cell r="O210">
            <v>0</v>
          </cell>
          <cell r="P210">
            <v>135983</v>
          </cell>
          <cell r="Q210">
            <v>0</v>
          </cell>
          <cell r="R210">
            <v>0</v>
          </cell>
          <cell r="S210">
            <v>475000</v>
          </cell>
          <cell r="T210">
            <v>138131</v>
          </cell>
          <cell r="U210">
            <v>0</v>
          </cell>
        </row>
        <row r="211">
          <cell r="A211" t="str">
            <v>4773</v>
          </cell>
          <cell r="B211" t="str">
            <v>Northeast</v>
          </cell>
          <cell r="C211">
            <v>523.5</v>
          </cell>
          <cell r="D211">
            <v>3830450</v>
          </cell>
          <cell r="E211">
            <v>16089</v>
          </cell>
          <cell r="F211">
            <v>77275</v>
          </cell>
          <cell r="G211">
            <v>434410</v>
          </cell>
          <cell r="H211">
            <v>350096</v>
          </cell>
          <cell r="I211">
            <v>39482</v>
          </cell>
          <cell r="J211">
            <v>42362</v>
          </cell>
          <cell r="K211">
            <v>182738</v>
          </cell>
          <cell r="L211">
            <v>166221</v>
          </cell>
          <cell r="M211">
            <v>276975</v>
          </cell>
          <cell r="N211">
            <v>24786</v>
          </cell>
          <cell r="O211">
            <v>0</v>
          </cell>
          <cell r="P211">
            <v>118248</v>
          </cell>
          <cell r="Q211">
            <v>0</v>
          </cell>
          <cell r="R211">
            <v>159622</v>
          </cell>
          <cell r="S211">
            <v>258028</v>
          </cell>
          <cell r="T211">
            <v>78620</v>
          </cell>
          <cell r="U211">
            <v>0</v>
          </cell>
        </row>
        <row r="212">
          <cell r="A212" t="str">
            <v>4774</v>
          </cell>
          <cell r="B212" t="str">
            <v>North Fayette Valley</v>
          </cell>
          <cell r="C212">
            <v>1098.4000000000001</v>
          </cell>
          <cell r="D212">
            <v>8002942</v>
          </cell>
          <cell r="E212">
            <v>72968</v>
          </cell>
          <cell r="F212">
            <v>814954</v>
          </cell>
          <cell r="G212">
            <v>1320005</v>
          </cell>
          <cell r="H212">
            <v>692673</v>
          </cell>
          <cell r="I212">
            <v>75888</v>
          </cell>
          <cell r="J212">
            <v>76141</v>
          </cell>
          <cell r="K212">
            <v>383418</v>
          </cell>
          <cell r="L212">
            <v>197937</v>
          </cell>
          <cell r="M212">
            <v>536952</v>
          </cell>
          <cell r="N212">
            <v>98380</v>
          </cell>
          <cell r="O212">
            <v>0</v>
          </cell>
          <cell r="P212">
            <v>375231</v>
          </cell>
          <cell r="Q212">
            <v>0</v>
          </cell>
          <cell r="R212">
            <v>0</v>
          </cell>
          <cell r="S212">
            <v>460000</v>
          </cell>
          <cell r="T212">
            <v>168169</v>
          </cell>
          <cell r="U212">
            <v>0</v>
          </cell>
        </row>
        <row r="213">
          <cell r="A213" t="str">
            <v>4776</v>
          </cell>
          <cell r="B213" t="str">
            <v>North Mahaska</v>
          </cell>
          <cell r="C213">
            <v>486.8</v>
          </cell>
          <cell r="D213">
            <v>3584795</v>
          </cell>
          <cell r="E213">
            <v>0</v>
          </cell>
          <cell r="F213">
            <v>208438</v>
          </cell>
          <cell r="G213">
            <v>443239</v>
          </cell>
          <cell r="H213">
            <v>316186</v>
          </cell>
          <cell r="I213">
            <v>34071</v>
          </cell>
          <cell r="J213">
            <v>39708</v>
          </cell>
          <cell r="K213">
            <v>169927</v>
          </cell>
          <cell r="L213">
            <v>112019</v>
          </cell>
          <cell r="M213">
            <v>58177</v>
          </cell>
          <cell r="N213">
            <v>238752</v>
          </cell>
          <cell r="O213">
            <v>0</v>
          </cell>
          <cell r="P213">
            <v>133096</v>
          </cell>
          <cell r="Q213">
            <v>0</v>
          </cell>
          <cell r="R213">
            <v>0</v>
          </cell>
          <cell r="S213">
            <v>225000</v>
          </cell>
          <cell r="T213">
            <v>98776</v>
          </cell>
          <cell r="U213">
            <v>0</v>
          </cell>
        </row>
        <row r="214">
          <cell r="A214" t="str">
            <v>4777</v>
          </cell>
          <cell r="B214" t="str">
            <v>North Linn</v>
          </cell>
          <cell r="C214">
            <v>585.29999999999995</v>
          </cell>
          <cell r="D214">
            <v>4241084</v>
          </cell>
          <cell r="E214">
            <v>50437</v>
          </cell>
          <cell r="F214">
            <v>202591</v>
          </cell>
          <cell r="G214">
            <v>327157</v>
          </cell>
          <cell r="H214">
            <v>358163</v>
          </cell>
          <cell r="I214">
            <v>37524</v>
          </cell>
          <cell r="J214">
            <v>37635</v>
          </cell>
          <cell r="K214">
            <v>204670</v>
          </cell>
          <cell r="L214">
            <v>115632</v>
          </cell>
          <cell r="M214">
            <v>37125</v>
          </cell>
          <cell r="N214">
            <v>293451</v>
          </cell>
          <cell r="O214">
            <v>0</v>
          </cell>
          <cell r="P214">
            <v>95321</v>
          </cell>
          <cell r="Q214">
            <v>0</v>
          </cell>
          <cell r="R214">
            <v>334783</v>
          </cell>
          <cell r="S214">
            <v>150000</v>
          </cell>
          <cell r="T214">
            <v>82446</v>
          </cell>
          <cell r="U214">
            <v>0</v>
          </cell>
        </row>
        <row r="215">
          <cell r="A215" t="str">
            <v>4778</v>
          </cell>
          <cell r="B215" t="str">
            <v>North Kossuth</v>
          </cell>
          <cell r="C215">
            <v>265.8</v>
          </cell>
          <cell r="D215">
            <v>1922797</v>
          </cell>
          <cell r="E215">
            <v>18814</v>
          </cell>
          <cell r="F215">
            <v>192591</v>
          </cell>
          <cell r="G215">
            <v>314534</v>
          </cell>
          <cell r="H215">
            <v>169676</v>
          </cell>
          <cell r="I215">
            <v>18990</v>
          </cell>
          <cell r="J215">
            <v>17189</v>
          </cell>
          <cell r="K215">
            <v>92783</v>
          </cell>
          <cell r="L215">
            <v>79497</v>
          </cell>
          <cell r="M215">
            <v>71108</v>
          </cell>
          <cell r="N215">
            <v>104685</v>
          </cell>
          <cell r="O215">
            <v>0</v>
          </cell>
          <cell r="P215">
            <v>93894</v>
          </cell>
          <cell r="Q215">
            <v>0</v>
          </cell>
          <cell r="R215">
            <v>0</v>
          </cell>
          <cell r="S215">
            <v>175000</v>
          </cell>
          <cell r="T215">
            <v>90935</v>
          </cell>
          <cell r="U215">
            <v>0</v>
          </cell>
        </row>
        <row r="216">
          <cell r="A216" t="str">
            <v>4779</v>
          </cell>
          <cell r="B216" t="str">
            <v>North Polk</v>
          </cell>
          <cell r="C216">
            <v>1896.9</v>
          </cell>
          <cell r="D216">
            <v>13708896</v>
          </cell>
          <cell r="E216">
            <v>0</v>
          </cell>
          <cell r="F216">
            <v>159399</v>
          </cell>
          <cell r="G216">
            <v>914649</v>
          </cell>
          <cell r="H216">
            <v>1100164</v>
          </cell>
          <cell r="I216">
            <v>115085</v>
          </cell>
          <cell r="J216">
            <v>114288</v>
          </cell>
          <cell r="K216">
            <v>662151</v>
          </cell>
          <cell r="L216">
            <v>328829</v>
          </cell>
          <cell r="M216">
            <v>285330</v>
          </cell>
          <cell r="N216">
            <v>591080</v>
          </cell>
          <cell r="O216">
            <v>0</v>
          </cell>
          <cell r="P216">
            <v>643253</v>
          </cell>
          <cell r="Q216">
            <v>0</v>
          </cell>
          <cell r="R216">
            <v>755718</v>
          </cell>
          <cell r="S216">
            <v>0</v>
          </cell>
          <cell r="T216">
            <v>186110</v>
          </cell>
          <cell r="U216">
            <v>0</v>
          </cell>
        </row>
        <row r="217">
          <cell r="A217" t="str">
            <v>4784</v>
          </cell>
          <cell r="B217" t="str">
            <v>North Scott</v>
          </cell>
          <cell r="C217">
            <v>3071</v>
          </cell>
          <cell r="D217">
            <v>22194117</v>
          </cell>
          <cell r="E217">
            <v>0</v>
          </cell>
          <cell r="F217">
            <v>543087</v>
          </cell>
          <cell r="G217">
            <v>2149960</v>
          </cell>
          <cell r="H217">
            <v>1875798</v>
          </cell>
          <cell r="I217">
            <v>210456</v>
          </cell>
          <cell r="J217">
            <v>204621</v>
          </cell>
          <cell r="K217">
            <v>1071994</v>
          </cell>
          <cell r="L217">
            <v>552687</v>
          </cell>
          <cell r="M217">
            <v>223973</v>
          </cell>
          <cell r="N217">
            <v>1455900</v>
          </cell>
          <cell r="O217">
            <v>0</v>
          </cell>
          <cell r="P217">
            <v>1082220</v>
          </cell>
          <cell r="Q217">
            <v>0</v>
          </cell>
          <cell r="R217">
            <v>1334590</v>
          </cell>
          <cell r="S217">
            <v>500000</v>
          </cell>
          <cell r="T217">
            <v>454036</v>
          </cell>
          <cell r="U217">
            <v>167213</v>
          </cell>
        </row>
        <row r="218">
          <cell r="A218" t="str">
            <v>4785</v>
          </cell>
          <cell r="B218" t="str">
            <v>North Tama</v>
          </cell>
          <cell r="C218">
            <v>435.1</v>
          </cell>
          <cell r="D218">
            <v>3144468</v>
          </cell>
          <cell r="E218">
            <v>30374</v>
          </cell>
          <cell r="F218">
            <v>84968</v>
          </cell>
          <cell r="G218">
            <v>482908</v>
          </cell>
          <cell r="H218">
            <v>297959</v>
          </cell>
          <cell r="I218">
            <v>31929</v>
          </cell>
          <cell r="J218">
            <v>30422</v>
          </cell>
          <cell r="K218">
            <v>152037</v>
          </cell>
          <cell r="L218">
            <v>122859</v>
          </cell>
          <cell r="M218">
            <v>199782</v>
          </cell>
          <cell r="N218">
            <v>61761</v>
          </cell>
          <cell r="O218">
            <v>0</v>
          </cell>
          <cell r="P218">
            <v>153329</v>
          </cell>
          <cell r="Q218">
            <v>0</v>
          </cell>
          <cell r="R218">
            <v>0</v>
          </cell>
          <cell r="S218">
            <v>330000</v>
          </cell>
          <cell r="T218">
            <v>79900</v>
          </cell>
          <cell r="U218">
            <v>0</v>
          </cell>
        </row>
        <row r="219">
          <cell r="A219" t="str">
            <v>4788</v>
          </cell>
          <cell r="B219" t="str">
            <v>Northwood-Kensett</v>
          </cell>
          <cell r="C219">
            <v>503.8</v>
          </cell>
          <cell r="D219">
            <v>3689327</v>
          </cell>
          <cell r="E219">
            <v>0</v>
          </cell>
          <cell r="F219">
            <v>193510</v>
          </cell>
          <cell r="G219">
            <v>454685</v>
          </cell>
          <cell r="H219">
            <v>309822</v>
          </cell>
          <cell r="I219">
            <v>35468</v>
          </cell>
          <cell r="J219">
            <v>31089</v>
          </cell>
          <cell r="K219">
            <v>175861</v>
          </cell>
          <cell r="L219">
            <v>148154</v>
          </cell>
          <cell r="M219">
            <v>138198</v>
          </cell>
          <cell r="N219">
            <v>160084</v>
          </cell>
          <cell r="O219">
            <v>0</v>
          </cell>
          <cell r="P219">
            <v>133355</v>
          </cell>
          <cell r="Q219">
            <v>0</v>
          </cell>
          <cell r="R219">
            <v>238754</v>
          </cell>
          <cell r="S219">
            <v>432963</v>
          </cell>
          <cell r="T219">
            <v>115362</v>
          </cell>
          <cell r="U219">
            <v>0</v>
          </cell>
        </row>
        <row r="220">
          <cell r="A220" t="str">
            <v>4797</v>
          </cell>
          <cell r="B220" t="str">
            <v>Norwalk</v>
          </cell>
          <cell r="C220">
            <v>3190</v>
          </cell>
          <cell r="D220">
            <v>23054130</v>
          </cell>
          <cell r="E220">
            <v>0</v>
          </cell>
          <cell r="F220">
            <v>378225</v>
          </cell>
          <cell r="G220">
            <v>2437233</v>
          </cell>
          <cell r="H220">
            <v>1996079</v>
          </cell>
          <cell r="I220">
            <v>210125</v>
          </cell>
          <cell r="J220">
            <v>210923</v>
          </cell>
          <cell r="K220">
            <v>1113533</v>
          </cell>
          <cell r="L220">
            <v>448074</v>
          </cell>
          <cell r="M220">
            <v>0</v>
          </cell>
          <cell r="N220">
            <v>1243309</v>
          </cell>
          <cell r="O220">
            <v>0</v>
          </cell>
          <cell r="P220">
            <v>786909</v>
          </cell>
          <cell r="Q220">
            <v>0</v>
          </cell>
          <cell r="R220">
            <v>1447034</v>
          </cell>
          <cell r="S220">
            <v>890000</v>
          </cell>
          <cell r="T220">
            <v>356359</v>
          </cell>
          <cell r="U220">
            <v>0</v>
          </cell>
        </row>
        <row r="221">
          <cell r="A221" t="str">
            <v>4860</v>
          </cell>
          <cell r="B221" t="str">
            <v>Odebolt Arthur Battle Creek Ida Grove</v>
          </cell>
          <cell r="C221">
            <v>966.6</v>
          </cell>
          <cell r="D221">
            <v>6985618</v>
          </cell>
          <cell r="E221">
            <v>95846</v>
          </cell>
          <cell r="F221">
            <v>98743</v>
          </cell>
          <cell r="G221">
            <v>834140</v>
          </cell>
          <cell r="H221">
            <v>642531</v>
          </cell>
          <cell r="I221">
            <v>74371</v>
          </cell>
          <cell r="J221">
            <v>69059</v>
          </cell>
          <cell r="K221">
            <v>339117</v>
          </cell>
          <cell r="L221">
            <v>144540</v>
          </cell>
          <cell r="M221">
            <v>127066</v>
          </cell>
          <cell r="N221">
            <v>440088</v>
          </cell>
          <cell r="O221">
            <v>0</v>
          </cell>
          <cell r="P221">
            <v>206631</v>
          </cell>
          <cell r="Q221">
            <v>0</v>
          </cell>
          <cell r="R221">
            <v>772517</v>
          </cell>
          <cell r="S221">
            <v>135000</v>
          </cell>
          <cell r="T221">
            <v>190247</v>
          </cell>
          <cell r="U221">
            <v>0</v>
          </cell>
        </row>
        <row r="222">
          <cell r="A222" t="str">
            <v>4869</v>
          </cell>
          <cell r="B222" t="str">
            <v>Oelwein</v>
          </cell>
          <cell r="C222">
            <v>1326.5</v>
          </cell>
          <cell r="D222">
            <v>9601207</v>
          </cell>
          <cell r="E222">
            <v>0</v>
          </cell>
          <cell r="F222">
            <v>157072</v>
          </cell>
          <cell r="G222">
            <v>1829622</v>
          </cell>
          <cell r="H222">
            <v>833772</v>
          </cell>
          <cell r="I222">
            <v>95667</v>
          </cell>
          <cell r="J222">
            <v>97644</v>
          </cell>
          <cell r="K222">
            <v>463041</v>
          </cell>
          <cell r="L222">
            <v>104792</v>
          </cell>
          <cell r="M222">
            <v>275976</v>
          </cell>
          <cell r="N222">
            <v>155099</v>
          </cell>
          <cell r="O222">
            <v>0</v>
          </cell>
          <cell r="P222">
            <v>356327</v>
          </cell>
          <cell r="Q222">
            <v>165585</v>
          </cell>
          <cell r="R222">
            <v>33246</v>
          </cell>
          <cell r="S222">
            <v>350000</v>
          </cell>
          <cell r="T222">
            <v>0</v>
          </cell>
          <cell r="U222">
            <v>0</v>
          </cell>
        </row>
        <row r="223">
          <cell r="A223" t="str">
            <v>4878</v>
          </cell>
          <cell r="B223" t="str">
            <v>Ogden</v>
          </cell>
          <cell r="C223">
            <v>607.79999999999995</v>
          </cell>
          <cell r="D223">
            <v>4392571</v>
          </cell>
          <cell r="E223">
            <v>65733</v>
          </cell>
          <cell r="F223">
            <v>157989</v>
          </cell>
          <cell r="G223">
            <v>371901</v>
          </cell>
          <cell r="H223">
            <v>393755</v>
          </cell>
          <cell r="I223">
            <v>42864</v>
          </cell>
          <cell r="J223">
            <v>42394</v>
          </cell>
          <cell r="K223">
            <v>213499</v>
          </cell>
          <cell r="L223">
            <v>130086</v>
          </cell>
          <cell r="M223">
            <v>159077</v>
          </cell>
          <cell r="N223">
            <v>204185</v>
          </cell>
          <cell r="O223">
            <v>0</v>
          </cell>
          <cell r="P223">
            <v>214189</v>
          </cell>
          <cell r="Q223">
            <v>0</v>
          </cell>
          <cell r="R223">
            <v>431084</v>
          </cell>
          <cell r="S223">
            <v>375000</v>
          </cell>
          <cell r="T223">
            <v>106163</v>
          </cell>
          <cell r="U223">
            <v>43430</v>
          </cell>
        </row>
        <row r="224">
          <cell r="A224" t="str">
            <v>4890</v>
          </cell>
          <cell r="B224" t="str">
            <v>Okoboji</v>
          </cell>
          <cell r="C224">
            <v>1033</v>
          </cell>
          <cell r="D224">
            <v>7465491</v>
          </cell>
          <cell r="E224">
            <v>0</v>
          </cell>
          <cell r="F224">
            <v>95418</v>
          </cell>
          <cell r="G224">
            <v>853220</v>
          </cell>
          <cell r="H224">
            <v>651916</v>
          </cell>
          <cell r="I224">
            <v>74200</v>
          </cell>
          <cell r="J224">
            <v>72672</v>
          </cell>
          <cell r="K224">
            <v>360589</v>
          </cell>
          <cell r="L224">
            <v>263070</v>
          </cell>
          <cell r="M224">
            <v>187126</v>
          </cell>
          <cell r="N224">
            <v>509852</v>
          </cell>
          <cell r="O224">
            <v>0</v>
          </cell>
          <cell r="P224">
            <v>356749</v>
          </cell>
          <cell r="Q224">
            <v>0</v>
          </cell>
          <cell r="R224">
            <v>0</v>
          </cell>
          <cell r="S224">
            <v>1000000</v>
          </cell>
          <cell r="T224">
            <v>531356</v>
          </cell>
          <cell r="U224">
            <v>0</v>
          </cell>
        </row>
        <row r="225">
          <cell r="A225" t="str">
            <v>4905</v>
          </cell>
          <cell r="B225" t="str">
            <v>Olin</v>
          </cell>
          <cell r="C225">
            <v>218</v>
          </cell>
          <cell r="D225">
            <v>1575486</v>
          </cell>
          <cell r="E225">
            <v>26172</v>
          </cell>
          <cell r="F225">
            <v>174879</v>
          </cell>
          <cell r="G225">
            <v>208643</v>
          </cell>
          <cell r="H225">
            <v>166640</v>
          </cell>
          <cell r="I225">
            <v>17206</v>
          </cell>
          <cell r="J225">
            <v>16846</v>
          </cell>
          <cell r="K225">
            <v>76700</v>
          </cell>
          <cell r="L225">
            <v>46976</v>
          </cell>
          <cell r="M225">
            <v>10254</v>
          </cell>
          <cell r="N225">
            <v>119865</v>
          </cell>
          <cell r="O225">
            <v>0</v>
          </cell>
          <cell r="P225">
            <v>9632</v>
          </cell>
          <cell r="Q225">
            <v>0</v>
          </cell>
          <cell r="R225">
            <v>76360</v>
          </cell>
          <cell r="S225">
            <v>325000</v>
          </cell>
          <cell r="T225">
            <v>37610</v>
          </cell>
          <cell r="U225">
            <v>15386</v>
          </cell>
        </row>
        <row r="226">
          <cell r="A226" t="str">
            <v>4978</v>
          </cell>
          <cell r="B226" t="str">
            <v>Orient-Macksburg</v>
          </cell>
          <cell r="C226">
            <v>170.1</v>
          </cell>
          <cell r="D226">
            <v>1229313</v>
          </cell>
          <cell r="E226">
            <v>0</v>
          </cell>
          <cell r="F226">
            <v>192245</v>
          </cell>
          <cell r="G226">
            <v>231409</v>
          </cell>
          <cell r="H226">
            <v>130639</v>
          </cell>
          <cell r="I226">
            <v>14544</v>
          </cell>
          <cell r="J226">
            <v>10260</v>
          </cell>
          <cell r="K226">
            <v>59377</v>
          </cell>
          <cell r="L226">
            <v>47065</v>
          </cell>
          <cell r="M226">
            <v>94113</v>
          </cell>
          <cell r="N226">
            <v>16095</v>
          </cell>
          <cell r="O226">
            <v>0</v>
          </cell>
          <cell r="P226">
            <v>44957</v>
          </cell>
          <cell r="Q226">
            <v>28234</v>
          </cell>
          <cell r="R226">
            <v>157016</v>
          </cell>
          <cell r="S226">
            <v>80000</v>
          </cell>
          <cell r="T226">
            <v>61132</v>
          </cell>
          <cell r="U226">
            <v>21765</v>
          </cell>
        </row>
        <row r="227">
          <cell r="A227" t="str">
            <v>4995</v>
          </cell>
          <cell r="B227" t="str">
            <v>Osage</v>
          </cell>
          <cell r="C227">
            <v>887.1</v>
          </cell>
          <cell r="D227">
            <v>6435023</v>
          </cell>
          <cell r="E227">
            <v>22416</v>
          </cell>
          <cell r="F227">
            <v>210431</v>
          </cell>
          <cell r="G227">
            <v>629792</v>
          </cell>
          <cell r="H227">
            <v>550428</v>
          </cell>
          <cell r="I227">
            <v>62549</v>
          </cell>
          <cell r="J227">
            <v>59303</v>
          </cell>
          <cell r="K227">
            <v>309660</v>
          </cell>
          <cell r="L227">
            <v>231264</v>
          </cell>
          <cell r="M227">
            <v>55619</v>
          </cell>
          <cell r="N227">
            <v>442766</v>
          </cell>
          <cell r="O227">
            <v>0</v>
          </cell>
          <cell r="P227">
            <v>157128</v>
          </cell>
          <cell r="Q227">
            <v>55619</v>
          </cell>
          <cell r="R227">
            <v>518246</v>
          </cell>
          <cell r="S227">
            <v>450000</v>
          </cell>
          <cell r="T227">
            <v>141325</v>
          </cell>
          <cell r="U227">
            <v>0</v>
          </cell>
        </row>
        <row r="228">
          <cell r="A228" t="str">
            <v>5013</v>
          </cell>
          <cell r="B228" t="str">
            <v>Oskaloosa</v>
          </cell>
          <cell r="C228">
            <v>2245</v>
          </cell>
          <cell r="D228">
            <v>16224615</v>
          </cell>
          <cell r="E228">
            <v>0</v>
          </cell>
          <cell r="F228">
            <v>424774</v>
          </cell>
          <cell r="G228">
            <v>1984390</v>
          </cell>
          <cell r="H228">
            <v>1363254</v>
          </cell>
          <cell r="I228">
            <v>159687</v>
          </cell>
          <cell r="J228">
            <v>177467</v>
          </cell>
          <cell r="K228">
            <v>783662</v>
          </cell>
          <cell r="L228">
            <v>462528</v>
          </cell>
          <cell r="M228">
            <v>544219</v>
          </cell>
          <cell r="N228">
            <v>563598</v>
          </cell>
          <cell r="O228">
            <v>0</v>
          </cell>
          <cell r="P228">
            <v>610000</v>
          </cell>
          <cell r="Q228">
            <v>0</v>
          </cell>
          <cell r="R228">
            <v>469419</v>
          </cell>
          <cell r="S228">
            <v>1300000</v>
          </cell>
          <cell r="T228">
            <v>231206</v>
          </cell>
          <cell r="U228">
            <v>0</v>
          </cell>
        </row>
        <row r="229">
          <cell r="A229" t="str">
            <v>5049</v>
          </cell>
          <cell r="B229" t="str">
            <v>Ottumwa</v>
          </cell>
          <cell r="C229">
            <v>4784</v>
          </cell>
          <cell r="D229">
            <v>34573968</v>
          </cell>
          <cell r="E229">
            <v>0</v>
          </cell>
          <cell r="F229">
            <v>1487931</v>
          </cell>
          <cell r="G229">
            <v>4343788</v>
          </cell>
          <cell r="H229">
            <v>2870352</v>
          </cell>
          <cell r="I229">
            <v>325408</v>
          </cell>
          <cell r="J229">
            <v>409367</v>
          </cell>
          <cell r="K229">
            <v>1669951</v>
          </cell>
          <cell r="L229">
            <v>831105</v>
          </cell>
          <cell r="M229">
            <v>641960</v>
          </cell>
          <cell r="N229">
            <v>910757</v>
          </cell>
          <cell r="O229">
            <v>0</v>
          </cell>
          <cell r="P229">
            <v>842941</v>
          </cell>
          <cell r="Q229">
            <v>0</v>
          </cell>
          <cell r="R229">
            <v>1156841</v>
          </cell>
          <cell r="S229">
            <v>1180000</v>
          </cell>
          <cell r="T229">
            <v>284894</v>
          </cell>
          <cell r="U229">
            <v>114953</v>
          </cell>
        </row>
        <row r="230">
          <cell r="A230" t="str">
            <v>5121</v>
          </cell>
          <cell r="B230" t="str">
            <v>Panorama</v>
          </cell>
          <cell r="C230">
            <v>692.3</v>
          </cell>
          <cell r="D230">
            <v>5003252</v>
          </cell>
          <cell r="E230">
            <v>0</v>
          </cell>
          <cell r="F230">
            <v>106793</v>
          </cell>
          <cell r="G230">
            <v>599407</v>
          </cell>
          <cell r="H230">
            <v>420150</v>
          </cell>
          <cell r="I230">
            <v>41933</v>
          </cell>
          <cell r="J230">
            <v>44446</v>
          </cell>
          <cell r="K230">
            <v>241661</v>
          </cell>
          <cell r="L230">
            <v>151767</v>
          </cell>
          <cell r="M230">
            <v>237881</v>
          </cell>
          <cell r="N230">
            <v>181541</v>
          </cell>
          <cell r="O230">
            <v>0</v>
          </cell>
          <cell r="P230">
            <v>243967</v>
          </cell>
          <cell r="Q230">
            <v>0</v>
          </cell>
          <cell r="R230">
            <v>360040</v>
          </cell>
          <cell r="S230">
            <v>575000</v>
          </cell>
          <cell r="T230">
            <v>177333</v>
          </cell>
          <cell r="U230">
            <v>0</v>
          </cell>
        </row>
        <row r="231">
          <cell r="A231" t="str">
            <v>5139</v>
          </cell>
          <cell r="B231" t="str">
            <v>Paton-Churdan</v>
          </cell>
          <cell r="C231">
            <v>204</v>
          </cell>
          <cell r="D231">
            <v>1502256</v>
          </cell>
          <cell r="E231">
            <v>0</v>
          </cell>
          <cell r="F231">
            <v>210588</v>
          </cell>
          <cell r="G231">
            <v>125409</v>
          </cell>
          <cell r="H231">
            <v>130217</v>
          </cell>
          <cell r="I231">
            <v>11779</v>
          </cell>
          <cell r="J231">
            <v>15673</v>
          </cell>
          <cell r="K231">
            <v>71210</v>
          </cell>
          <cell r="L231">
            <v>36135</v>
          </cell>
          <cell r="M231">
            <v>19062</v>
          </cell>
          <cell r="N231">
            <v>107609</v>
          </cell>
          <cell r="O231">
            <v>0</v>
          </cell>
          <cell r="P231">
            <v>73389</v>
          </cell>
          <cell r="Q231">
            <v>0</v>
          </cell>
          <cell r="R231">
            <v>111328</v>
          </cell>
          <cell r="S231">
            <v>40000</v>
          </cell>
          <cell r="T231">
            <v>42719</v>
          </cell>
          <cell r="U231">
            <v>0</v>
          </cell>
        </row>
        <row r="232">
          <cell r="A232" t="str">
            <v>5160</v>
          </cell>
          <cell r="B232" t="str">
            <v>PCM</v>
          </cell>
          <cell r="C232">
            <v>1023.6</v>
          </cell>
          <cell r="D232">
            <v>7397557</v>
          </cell>
          <cell r="E232">
            <v>172234</v>
          </cell>
          <cell r="F232">
            <v>56934</v>
          </cell>
          <cell r="G232">
            <v>791429</v>
          </cell>
          <cell r="H232">
            <v>628671</v>
          </cell>
          <cell r="I232">
            <v>67781</v>
          </cell>
          <cell r="J232">
            <v>69663</v>
          </cell>
          <cell r="K232">
            <v>362502</v>
          </cell>
          <cell r="L232">
            <v>191516</v>
          </cell>
          <cell r="M232">
            <v>325682</v>
          </cell>
          <cell r="N232">
            <v>205717</v>
          </cell>
          <cell r="O232">
            <v>0</v>
          </cell>
          <cell r="P232">
            <v>85645</v>
          </cell>
          <cell r="Q232">
            <v>0</v>
          </cell>
          <cell r="R232">
            <v>228787</v>
          </cell>
          <cell r="S232">
            <v>400000</v>
          </cell>
          <cell r="T232">
            <v>112686</v>
          </cell>
          <cell r="U232">
            <v>0</v>
          </cell>
        </row>
        <row r="233">
          <cell r="A233" t="str">
            <v>5163</v>
          </cell>
          <cell r="B233" t="str">
            <v>Pekin</v>
          </cell>
          <cell r="C233">
            <v>590.29999999999995</v>
          </cell>
          <cell r="D233">
            <v>4266098</v>
          </cell>
          <cell r="E233">
            <v>79734</v>
          </cell>
          <cell r="F233">
            <v>217424</v>
          </cell>
          <cell r="G233">
            <v>565946</v>
          </cell>
          <cell r="H233">
            <v>368400</v>
          </cell>
          <cell r="I233">
            <v>41416</v>
          </cell>
          <cell r="J233">
            <v>42814</v>
          </cell>
          <cell r="K233">
            <v>208113</v>
          </cell>
          <cell r="L233">
            <v>137313</v>
          </cell>
          <cell r="M233">
            <v>94351</v>
          </cell>
          <cell r="N233">
            <v>263572</v>
          </cell>
          <cell r="O233">
            <v>0</v>
          </cell>
          <cell r="P233">
            <v>182481</v>
          </cell>
          <cell r="Q233">
            <v>94351</v>
          </cell>
          <cell r="R233">
            <v>125474</v>
          </cell>
          <cell r="S233">
            <v>100000</v>
          </cell>
          <cell r="T233">
            <v>108272</v>
          </cell>
          <cell r="U233">
            <v>0</v>
          </cell>
        </row>
        <row r="234">
          <cell r="A234" t="str">
            <v>5166</v>
          </cell>
          <cell r="B234" t="str">
            <v>Pella</v>
          </cell>
          <cell r="C234">
            <v>2139.1999999999998</v>
          </cell>
          <cell r="D234">
            <v>15459998</v>
          </cell>
          <cell r="E234">
            <v>108118</v>
          </cell>
          <cell r="F234">
            <v>469517</v>
          </cell>
          <cell r="G234">
            <v>1664306</v>
          </cell>
          <cell r="H234">
            <v>1265529</v>
          </cell>
          <cell r="I234">
            <v>136502</v>
          </cell>
          <cell r="J234">
            <v>147049</v>
          </cell>
          <cell r="K234">
            <v>746731</v>
          </cell>
          <cell r="L234">
            <v>426483</v>
          </cell>
          <cell r="M234">
            <v>847865</v>
          </cell>
          <cell r="N234">
            <v>389022</v>
          </cell>
          <cell r="O234">
            <v>0</v>
          </cell>
          <cell r="P234">
            <v>376927</v>
          </cell>
          <cell r="Q234">
            <v>0</v>
          </cell>
          <cell r="R234">
            <v>704210</v>
          </cell>
          <cell r="S234">
            <v>1510000</v>
          </cell>
          <cell r="T234">
            <v>346850</v>
          </cell>
          <cell r="U234">
            <v>0</v>
          </cell>
        </row>
        <row r="235">
          <cell r="A235" t="str">
            <v>5184</v>
          </cell>
          <cell r="B235" t="str">
            <v>Perry</v>
          </cell>
          <cell r="C235">
            <v>1818.4</v>
          </cell>
          <cell r="D235">
            <v>13141577</v>
          </cell>
          <cell r="E235">
            <v>0</v>
          </cell>
          <cell r="F235">
            <v>586702</v>
          </cell>
          <cell r="G235">
            <v>1674640</v>
          </cell>
          <cell r="H235">
            <v>1149320</v>
          </cell>
          <cell r="I235">
            <v>125360</v>
          </cell>
          <cell r="J235">
            <v>168511</v>
          </cell>
          <cell r="K235">
            <v>634749</v>
          </cell>
          <cell r="L235">
            <v>299921</v>
          </cell>
          <cell r="M235">
            <v>0</v>
          </cell>
          <cell r="N235">
            <v>701892</v>
          </cell>
          <cell r="O235">
            <v>0</v>
          </cell>
          <cell r="P235">
            <v>627988</v>
          </cell>
          <cell r="Q235">
            <v>226433</v>
          </cell>
          <cell r="R235">
            <v>165920</v>
          </cell>
          <cell r="S235">
            <v>290000</v>
          </cell>
          <cell r="T235">
            <v>129476</v>
          </cell>
          <cell r="U235">
            <v>0</v>
          </cell>
        </row>
        <row r="236">
          <cell r="A236" t="str">
            <v>5250</v>
          </cell>
          <cell r="B236" t="str">
            <v>Pleasant Valley</v>
          </cell>
          <cell r="C236">
            <v>5244.2</v>
          </cell>
          <cell r="D236">
            <v>38439986</v>
          </cell>
          <cell r="E236">
            <v>0</v>
          </cell>
          <cell r="F236">
            <v>538389</v>
          </cell>
          <cell r="G236">
            <v>2719650</v>
          </cell>
          <cell r="H236">
            <v>3044730</v>
          </cell>
          <cell r="I236">
            <v>350889</v>
          </cell>
          <cell r="J236">
            <v>323620</v>
          </cell>
          <cell r="K236">
            <v>1830593</v>
          </cell>
          <cell r="L236">
            <v>646727</v>
          </cell>
          <cell r="M236">
            <v>0</v>
          </cell>
          <cell r="N236">
            <v>2793818</v>
          </cell>
          <cell r="O236">
            <v>0</v>
          </cell>
          <cell r="P236">
            <v>976397</v>
          </cell>
          <cell r="Q236">
            <v>0</v>
          </cell>
          <cell r="R236">
            <v>2723755</v>
          </cell>
          <cell r="S236">
            <v>801945</v>
          </cell>
          <cell r="T236">
            <v>670775</v>
          </cell>
          <cell r="U236">
            <v>0</v>
          </cell>
        </row>
        <row r="237">
          <cell r="A237" t="str">
            <v>5256</v>
          </cell>
          <cell r="B237" t="str">
            <v>Pleasantville</v>
          </cell>
          <cell r="C237">
            <v>650</v>
          </cell>
          <cell r="D237">
            <v>4697550</v>
          </cell>
          <cell r="E237">
            <v>64713</v>
          </cell>
          <cell r="F237">
            <v>163576</v>
          </cell>
          <cell r="G237">
            <v>556840</v>
          </cell>
          <cell r="H237">
            <v>404645</v>
          </cell>
          <cell r="I237">
            <v>42696</v>
          </cell>
          <cell r="J237">
            <v>53299</v>
          </cell>
          <cell r="K237">
            <v>228055</v>
          </cell>
          <cell r="L237">
            <v>108405</v>
          </cell>
          <cell r="M237">
            <v>323661</v>
          </cell>
          <cell r="N237">
            <v>7935</v>
          </cell>
          <cell r="O237">
            <v>0</v>
          </cell>
          <cell r="P237">
            <v>169504</v>
          </cell>
          <cell r="Q237">
            <v>0</v>
          </cell>
          <cell r="R237">
            <v>284201</v>
          </cell>
          <cell r="S237">
            <v>400000</v>
          </cell>
          <cell r="T237">
            <v>69990</v>
          </cell>
          <cell r="U237">
            <v>0</v>
          </cell>
        </row>
        <row r="238">
          <cell r="A238" t="str">
            <v>5283</v>
          </cell>
          <cell r="B238" t="str">
            <v>Pocahontas Area</v>
          </cell>
          <cell r="C238">
            <v>660.1</v>
          </cell>
          <cell r="D238">
            <v>4839853</v>
          </cell>
          <cell r="E238">
            <v>0</v>
          </cell>
          <cell r="F238">
            <v>118045</v>
          </cell>
          <cell r="G238">
            <v>637371</v>
          </cell>
          <cell r="H238">
            <v>476850</v>
          </cell>
          <cell r="I238">
            <v>59383</v>
          </cell>
          <cell r="J238">
            <v>44656</v>
          </cell>
          <cell r="K238">
            <v>230421</v>
          </cell>
          <cell r="L238">
            <v>151767</v>
          </cell>
          <cell r="M238">
            <v>389329</v>
          </cell>
          <cell r="N238">
            <v>45967</v>
          </cell>
          <cell r="O238">
            <v>0</v>
          </cell>
          <cell r="P238">
            <v>179675</v>
          </cell>
          <cell r="Q238">
            <v>0</v>
          </cell>
          <cell r="R238">
            <v>431640</v>
          </cell>
          <cell r="S238">
            <v>300000</v>
          </cell>
          <cell r="T238">
            <v>212599</v>
          </cell>
          <cell r="U238">
            <v>0</v>
          </cell>
        </row>
        <row r="239">
          <cell r="A239" t="str">
            <v>5310</v>
          </cell>
          <cell r="B239" t="str">
            <v>Postville</v>
          </cell>
          <cell r="C239">
            <v>727.8</v>
          </cell>
          <cell r="D239">
            <v>5259811</v>
          </cell>
          <cell r="E239">
            <v>135997</v>
          </cell>
          <cell r="F239">
            <v>447077</v>
          </cell>
          <cell r="G239">
            <v>602804</v>
          </cell>
          <cell r="H239">
            <v>473416</v>
          </cell>
          <cell r="I239">
            <v>46905</v>
          </cell>
          <cell r="J239">
            <v>71995</v>
          </cell>
          <cell r="K239">
            <v>258395</v>
          </cell>
          <cell r="L239">
            <v>61430</v>
          </cell>
          <cell r="M239">
            <v>272297</v>
          </cell>
          <cell r="N239">
            <v>70229</v>
          </cell>
          <cell r="O239">
            <v>0</v>
          </cell>
          <cell r="P239">
            <v>256477</v>
          </cell>
          <cell r="Q239">
            <v>41892</v>
          </cell>
          <cell r="R239">
            <v>225183</v>
          </cell>
          <cell r="S239">
            <v>25000</v>
          </cell>
          <cell r="T239">
            <v>65772</v>
          </cell>
          <cell r="U239">
            <v>0</v>
          </cell>
        </row>
        <row r="240">
          <cell r="A240" t="str">
            <v>5325</v>
          </cell>
          <cell r="B240" t="str">
            <v>Prairie Valley</v>
          </cell>
          <cell r="C240">
            <v>575.70000000000005</v>
          </cell>
          <cell r="D240">
            <v>4212397</v>
          </cell>
          <cell r="E240">
            <v>0</v>
          </cell>
          <cell r="F240">
            <v>207203</v>
          </cell>
          <cell r="G240">
            <v>488629</v>
          </cell>
          <cell r="H240">
            <v>392236</v>
          </cell>
          <cell r="I240">
            <v>46954</v>
          </cell>
          <cell r="J240">
            <v>41859</v>
          </cell>
          <cell r="K240">
            <v>200960</v>
          </cell>
          <cell r="L240">
            <v>101178</v>
          </cell>
          <cell r="M240">
            <v>165662</v>
          </cell>
          <cell r="N240">
            <v>205198</v>
          </cell>
          <cell r="O240">
            <v>0</v>
          </cell>
          <cell r="P240">
            <v>135798</v>
          </cell>
          <cell r="Q240">
            <v>33132</v>
          </cell>
          <cell r="R240">
            <v>477885</v>
          </cell>
          <cell r="S240">
            <v>250000</v>
          </cell>
          <cell r="T240">
            <v>168636</v>
          </cell>
          <cell r="U240">
            <v>0</v>
          </cell>
        </row>
        <row r="241">
          <cell r="A241" t="str">
            <v>5463</v>
          </cell>
          <cell r="B241" t="str">
            <v>Red Oak</v>
          </cell>
          <cell r="C241">
            <v>1036.5999999999999</v>
          </cell>
          <cell r="D241">
            <v>7491508</v>
          </cell>
          <cell r="E241">
            <v>0</v>
          </cell>
          <cell r="F241">
            <v>255193</v>
          </cell>
          <cell r="G241">
            <v>943991</v>
          </cell>
          <cell r="H241">
            <v>657007</v>
          </cell>
          <cell r="I241">
            <v>72821</v>
          </cell>
          <cell r="J241">
            <v>87613</v>
          </cell>
          <cell r="K241">
            <v>361846</v>
          </cell>
          <cell r="L241">
            <v>202356</v>
          </cell>
          <cell r="M241">
            <v>275016</v>
          </cell>
          <cell r="N241">
            <v>275610</v>
          </cell>
          <cell r="O241">
            <v>0</v>
          </cell>
          <cell r="P241">
            <v>207065</v>
          </cell>
          <cell r="Q241">
            <v>55003</v>
          </cell>
          <cell r="R241">
            <v>463545</v>
          </cell>
          <cell r="S241">
            <v>164315</v>
          </cell>
          <cell r="T241">
            <v>127702</v>
          </cell>
          <cell r="U241">
            <v>0</v>
          </cell>
        </row>
        <row r="242">
          <cell r="A242" t="str">
            <v>5486</v>
          </cell>
          <cell r="B242" t="str">
            <v>Remsen-Union</v>
          </cell>
          <cell r="C242">
            <v>307.5</v>
          </cell>
          <cell r="D242">
            <v>2222303</v>
          </cell>
          <cell r="E242">
            <v>53798</v>
          </cell>
          <cell r="F242">
            <v>195794</v>
          </cell>
          <cell r="G242">
            <v>398641</v>
          </cell>
          <cell r="H242">
            <v>204761</v>
          </cell>
          <cell r="I242">
            <v>20873</v>
          </cell>
          <cell r="J242">
            <v>19614</v>
          </cell>
          <cell r="K242">
            <v>108983</v>
          </cell>
          <cell r="L242">
            <v>97565</v>
          </cell>
          <cell r="M242">
            <v>32121</v>
          </cell>
          <cell r="N242">
            <v>172842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75000</v>
          </cell>
          <cell r="T242">
            <v>100742</v>
          </cell>
          <cell r="U242">
            <v>0</v>
          </cell>
        </row>
        <row r="243">
          <cell r="A243" t="str">
            <v>5508</v>
          </cell>
          <cell r="B243" t="str">
            <v>Riceville</v>
          </cell>
          <cell r="C243">
            <v>333.6</v>
          </cell>
          <cell r="D243">
            <v>2410927</v>
          </cell>
          <cell r="E243">
            <v>0</v>
          </cell>
          <cell r="F243">
            <v>180212</v>
          </cell>
          <cell r="G243">
            <v>234444</v>
          </cell>
          <cell r="H243">
            <v>261689</v>
          </cell>
          <cell r="I243">
            <v>31829</v>
          </cell>
          <cell r="J243">
            <v>23285</v>
          </cell>
          <cell r="K243">
            <v>116450</v>
          </cell>
          <cell r="L243">
            <v>75884</v>
          </cell>
          <cell r="M243">
            <v>77026</v>
          </cell>
          <cell r="N243">
            <v>138366</v>
          </cell>
          <cell r="O243">
            <v>0</v>
          </cell>
          <cell r="P243">
            <v>84644</v>
          </cell>
          <cell r="Q243">
            <v>61620</v>
          </cell>
          <cell r="R243">
            <v>348560</v>
          </cell>
          <cell r="S243">
            <v>157000</v>
          </cell>
          <cell r="T243">
            <v>136727</v>
          </cell>
          <cell r="U243">
            <v>0</v>
          </cell>
        </row>
        <row r="244">
          <cell r="A244" t="str">
            <v>5510</v>
          </cell>
          <cell r="B244" t="str">
            <v>Riverside</v>
          </cell>
          <cell r="C244">
            <v>685.2</v>
          </cell>
          <cell r="D244">
            <v>4951940</v>
          </cell>
          <cell r="E244">
            <v>66588</v>
          </cell>
          <cell r="F244">
            <v>218682</v>
          </cell>
          <cell r="G244">
            <v>631929</v>
          </cell>
          <cell r="H244">
            <v>428436</v>
          </cell>
          <cell r="I244">
            <v>46481</v>
          </cell>
          <cell r="J244">
            <v>43992</v>
          </cell>
          <cell r="K244">
            <v>240327</v>
          </cell>
          <cell r="L244">
            <v>133700</v>
          </cell>
          <cell r="M244">
            <v>295114</v>
          </cell>
          <cell r="N244">
            <v>117961</v>
          </cell>
          <cell r="O244">
            <v>0</v>
          </cell>
          <cell r="P244">
            <v>234248</v>
          </cell>
          <cell r="Q244">
            <v>0</v>
          </cell>
          <cell r="R244">
            <v>0</v>
          </cell>
          <cell r="S244">
            <v>250000</v>
          </cell>
          <cell r="T244">
            <v>127524</v>
          </cell>
          <cell r="U244">
            <v>0</v>
          </cell>
        </row>
        <row r="245">
          <cell r="A245" t="str">
            <v>5607</v>
          </cell>
          <cell r="B245" t="str">
            <v>Rock Valley</v>
          </cell>
          <cell r="C245">
            <v>823.8</v>
          </cell>
          <cell r="D245">
            <v>5962664</v>
          </cell>
          <cell r="E245">
            <v>88937</v>
          </cell>
          <cell r="F245">
            <v>331949</v>
          </cell>
          <cell r="G245">
            <v>709758</v>
          </cell>
          <cell r="H245">
            <v>524766</v>
          </cell>
          <cell r="I245">
            <v>55721</v>
          </cell>
          <cell r="J245">
            <v>72800</v>
          </cell>
          <cell r="K245">
            <v>288938</v>
          </cell>
          <cell r="L245">
            <v>285467</v>
          </cell>
          <cell r="M245">
            <v>0</v>
          </cell>
          <cell r="N245">
            <v>452236</v>
          </cell>
          <cell r="O245">
            <v>0</v>
          </cell>
          <cell r="P245">
            <v>153613</v>
          </cell>
          <cell r="Q245">
            <v>0</v>
          </cell>
          <cell r="R245">
            <v>383322</v>
          </cell>
          <cell r="S245">
            <v>125000</v>
          </cell>
          <cell r="T245">
            <v>126496</v>
          </cell>
          <cell r="U245">
            <v>0</v>
          </cell>
        </row>
        <row r="246">
          <cell r="A246" t="str">
            <v>5643</v>
          </cell>
          <cell r="B246" t="str">
            <v>Roland-Story</v>
          </cell>
          <cell r="C246">
            <v>969</v>
          </cell>
          <cell r="D246">
            <v>7002963</v>
          </cell>
          <cell r="E246">
            <v>150397</v>
          </cell>
          <cell r="F246">
            <v>149794</v>
          </cell>
          <cell r="G246">
            <v>531690</v>
          </cell>
          <cell r="H246">
            <v>595001</v>
          </cell>
          <cell r="I246">
            <v>73709</v>
          </cell>
          <cell r="J246">
            <v>68233</v>
          </cell>
          <cell r="K246">
            <v>342560</v>
          </cell>
          <cell r="L246">
            <v>213197</v>
          </cell>
          <cell r="M246">
            <v>454618</v>
          </cell>
          <cell r="N246">
            <v>72871</v>
          </cell>
          <cell r="O246">
            <v>0</v>
          </cell>
          <cell r="P246">
            <v>223417</v>
          </cell>
          <cell r="Q246">
            <v>227309</v>
          </cell>
          <cell r="R246">
            <v>303555</v>
          </cell>
          <cell r="S246">
            <v>450000</v>
          </cell>
          <cell r="T246">
            <v>130735</v>
          </cell>
          <cell r="U246">
            <v>0</v>
          </cell>
        </row>
        <row r="247">
          <cell r="A247" t="str">
            <v>5697</v>
          </cell>
          <cell r="B247" t="str">
            <v>Rudd-Rockford-Marble Rock</v>
          </cell>
          <cell r="C247">
            <v>402</v>
          </cell>
          <cell r="D247">
            <v>2905254</v>
          </cell>
          <cell r="E247">
            <v>0</v>
          </cell>
          <cell r="F247">
            <v>182778</v>
          </cell>
          <cell r="G247">
            <v>447785</v>
          </cell>
          <cell r="H247">
            <v>259700</v>
          </cell>
          <cell r="I247">
            <v>29318</v>
          </cell>
          <cell r="J247">
            <v>27734</v>
          </cell>
          <cell r="K247">
            <v>140326</v>
          </cell>
          <cell r="L247">
            <v>86724</v>
          </cell>
          <cell r="M247">
            <v>138363</v>
          </cell>
          <cell r="N247">
            <v>105533</v>
          </cell>
          <cell r="O247">
            <v>0</v>
          </cell>
          <cell r="P247">
            <v>70406</v>
          </cell>
          <cell r="Q247">
            <v>0</v>
          </cell>
          <cell r="R247">
            <v>169768</v>
          </cell>
          <cell r="S247">
            <v>150000</v>
          </cell>
          <cell r="T247">
            <v>83617</v>
          </cell>
          <cell r="U247">
            <v>0</v>
          </cell>
        </row>
        <row r="248">
          <cell r="A248" t="str">
            <v>5724</v>
          </cell>
          <cell r="B248" t="str">
            <v>Ruthven-Ayrshire</v>
          </cell>
          <cell r="C248">
            <v>224</v>
          </cell>
          <cell r="D248">
            <v>1618848</v>
          </cell>
          <cell r="E248">
            <v>0</v>
          </cell>
          <cell r="F248">
            <v>200361</v>
          </cell>
          <cell r="G248">
            <v>296596</v>
          </cell>
          <cell r="H248">
            <v>153377</v>
          </cell>
          <cell r="I248">
            <v>16858</v>
          </cell>
          <cell r="J248">
            <v>18368</v>
          </cell>
          <cell r="K248">
            <v>78192</v>
          </cell>
          <cell r="L248">
            <v>14454</v>
          </cell>
          <cell r="M248">
            <v>110224</v>
          </cell>
          <cell r="N248">
            <v>25727</v>
          </cell>
          <cell r="O248">
            <v>0</v>
          </cell>
          <cell r="P248">
            <v>34876</v>
          </cell>
          <cell r="Q248">
            <v>0</v>
          </cell>
          <cell r="R248">
            <v>94906</v>
          </cell>
          <cell r="S248">
            <v>225000</v>
          </cell>
          <cell r="T248">
            <v>46745</v>
          </cell>
          <cell r="U248">
            <v>0</v>
          </cell>
        </row>
        <row r="249">
          <cell r="A249" t="str">
            <v>5751</v>
          </cell>
          <cell r="B249" t="str">
            <v>St Ansgar</v>
          </cell>
          <cell r="C249">
            <v>585.6</v>
          </cell>
          <cell r="D249">
            <v>4232131</v>
          </cell>
          <cell r="E249">
            <v>0</v>
          </cell>
          <cell r="F249">
            <v>204676</v>
          </cell>
          <cell r="G249">
            <v>398930</v>
          </cell>
          <cell r="H249">
            <v>356771</v>
          </cell>
          <cell r="I249">
            <v>41742</v>
          </cell>
          <cell r="J249">
            <v>40032</v>
          </cell>
          <cell r="K249">
            <v>204415</v>
          </cell>
          <cell r="L249">
            <v>130086</v>
          </cell>
          <cell r="M249">
            <v>244215</v>
          </cell>
          <cell r="N249">
            <v>110564</v>
          </cell>
          <cell r="O249">
            <v>0</v>
          </cell>
          <cell r="P249">
            <v>3254</v>
          </cell>
          <cell r="Q249">
            <v>0</v>
          </cell>
          <cell r="R249">
            <v>345899</v>
          </cell>
          <cell r="S249">
            <v>620131</v>
          </cell>
          <cell r="T249">
            <v>170368</v>
          </cell>
          <cell r="U249">
            <v>0</v>
          </cell>
        </row>
        <row r="250">
          <cell r="A250" t="str">
            <v>5805</v>
          </cell>
          <cell r="B250" t="str">
            <v>Saydel</v>
          </cell>
          <cell r="C250">
            <v>1075.4000000000001</v>
          </cell>
          <cell r="D250">
            <v>7812781</v>
          </cell>
          <cell r="E250">
            <v>361854</v>
          </cell>
          <cell r="F250">
            <v>260821</v>
          </cell>
          <cell r="G250">
            <v>998429</v>
          </cell>
          <cell r="H250">
            <v>739599</v>
          </cell>
          <cell r="I250">
            <v>79443</v>
          </cell>
          <cell r="J250">
            <v>94875</v>
          </cell>
          <cell r="K250">
            <v>388819</v>
          </cell>
          <cell r="L250">
            <v>191426</v>
          </cell>
          <cell r="M250">
            <v>0</v>
          </cell>
          <cell r="N250">
            <v>730895</v>
          </cell>
          <cell r="O250">
            <v>0</v>
          </cell>
          <cell r="P250">
            <v>381552</v>
          </cell>
          <cell r="Q250">
            <v>0</v>
          </cell>
          <cell r="R250">
            <v>1440119</v>
          </cell>
          <cell r="S250">
            <v>215000</v>
          </cell>
          <cell r="T250">
            <v>354656</v>
          </cell>
          <cell r="U250">
            <v>134415</v>
          </cell>
        </row>
        <row r="251">
          <cell r="A251" t="str">
            <v>5823</v>
          </cell>
          <cell r="B251" t="str">
            <v>Schaller-Crestland</v>
          </cell>
          <cell r="C251">
            <v>370</v>
          </cell>
          <cell r="D251">
            <v>2687680</v>
          </cell>
          <cell r="E251">
            <v>0</v>
          </cell>
          <cell r="F251">
            <v>202731</v>
          </cell>
          <cell r="G251">
            <v>385500</v>
          </cell>
          <cell r="H251">
            <v>244019</v>
          </cell>
          <cell r="I251">
            <v>27473</v>
          </cell>
          <cell r="J251">
            <v>24213</v>
          </cell>
          <cell r="K251">
            <v>129156</v>
          </cell>
          <cell r="L251">
            <v>75884</v>
          </cell>
          <cell r="M251">
            <v>22630</v>
          </cell>
          <cell r="N251">
            <v>205124</v>
          </cell>
          <cell r="O251">
            <v>0</v>
          </cell>
          <cell r="P251">
            <v>25505</v>
          </cell>
          <cell r="Q251">
            <v>22630</v>
          </cell>
          <cell r="R251">
            <v>296016</v>
          </cell>
          <cell r="S251">
            <v>310000</v>
          </cell>
          <cell r="T251">
            <v>78472</v>
          </cell>
          <cell r="U251">
            <v>0</v>
          </cell>
        </row>
        <row r="252">
          <cell r="A252" t="str">
            <v>5832</v>
          </cell>
          <cell r="B252" t="str">
            <v>Schleswig</v>
          </cell>
          <cell r="C252">
            <v>249</v>
          </cell>
          <cell r="D252">
            <v>1799523</v>
          </cell>
          <cell r="E252">
            <v>0</v>
          </cell>
          <cell r="F252">
            <v>192339</v>
          </cell>
          <cell r="G252">
            <v>301077</v>
          </cell>
          <cell r="H252">
            <v>137652</v>
          </cell>
          <cell r="I252">
            <v>12443</v>
          </cell>
          <cell r="J252">
            <v>16486</v>
          </cell>
          <cell r="K252">
            <v>86918</v>
          </cell>
          <cell r="L252">
            <v>43362</v>
          </cell>
          <cell r="M252">
            <v>14956</v>
          </cell>
          <cell r="N252">
            <v>142664</v>
          </cell>
          <cell r="O252">
            <v>0</v>
          </cell>
          <cell r="P252">
            <v>0</v>
          </cell>
          <cell r="Q252">
            <v>0</v>
          </cell>
          <cell r="R252">
            <v>133018</v>
          </cell>
          <cell r="S252">
            <v>50000</v>
          </cell>
          <cell r="T252">
            <v>65516</v>
          </cell>
          <cell r="U252">
            <v>0</v>
          </cell>
        </row>
        <row r="253">
          <cell r="A253" t="str">
            <v>5877</v>
          </cell>
          <cell r="B253" t="str">
            <v>Sergeant Bluff-Luton</v>
          </cell>
          <cell r="C253">
            <v>1385.4</v>
          </cell>
          <cell r="D253">
            <v>10012286</v>
          </cell>
          <cell r="E253">
            <v>115176</v>
          </cell>
          <cell r="F253">
            <v>212980</v>
          </cell>
          <cell r="G253">
            <v>1538339</v>
          </cell>
          <cell r="H253">
            <v>872798</v>
          </cell>
          <cell r="I253">
            <v>105351</v>
          </cell>
          <cell r="J253">
            <v>103032</v>
          </cell>
          <cell r="K253">
            <v>484984</v>
          </cell>
          <cell r="L253">
            <v>249332</v>
          </cell>
          <cell r="M253">
            <v>0</v>
          </cell>
          <cell r="N253">
            <v>843820</v>
          </cell>
          <cell r="O253">
            <v>0</v>
          </cell>
          <cell r="P253">
            <v>390572</v>
          </cell>
          <cell r="Q253">
            <v>0</v>
          </cell>
          <cell r="R253">
            <v>0</v>
          </cell>
          <cell r="S253">
            <v>1108571</v>
          </cell>
          <cell r="T253">
            <v>328574</v>
          </cell>
          <cell r="U253">
            <v>0</v>
          </cell>
        </row>
        <row r="254">
          <cell r="A254" t="str">
            <v>5895</v>
          </cell>
          <cell r="B254" t="str">
            <v>Seymour</v>
          </cell>
          <cell r="C254">
            <v>255.6</v>
          </cell>
          <cell r="D254">
            <v>1847221</v>
          </cell>
          <cell r="E254">
            <v>51989</v>
          </cell>
          <cell r="F254">
            <v>58199</v>
          </cell>
          <cell r="G254">
            <v>190142</v>
          </cell>
          <cell r="H254">
            <v>197720</v>
          </cell>
          <cell r="I254">
            <v>21808</v>
          </cell>
          <cell r="J254">
            <v>22353</v>
          </cell>
          <cell r="K254">
            <v>90949</v>
          </cell>
          <cell r="L254">
            <v>39838</v>
          </cell>
          <cell r="M254">
            <v>121081</v>
          </cell>
          <cell r="N254">
            <v>31634</v>
          </cell>
          <cell r="O254">
            <v>0</v>
          </cell>
          <cell r="P254">
            <v>45037</v>
          </cell>
          <cell r="Q254">
            <v>0</v>
          </cell>
          <cell r="R254">
            <v>0</v>
          </cell>
          <cell r="S254">
            <v>150000</v>
          </cell>
          <cell r="T254">
            <v>42224</v>
          </cell>
          <cell r="U254">
            <v>0</v>
          </cell>
        </row>
        <row r="255">
          <cell r="A255" t="str">
            <v>5922</v>
          </cell>
          <cell r="B255" t="str">
            <v>West Fork</v>
          </cell>
          <cell r="C255">
            <v>726.7</v>
          </cell>
          <cell r="D255">
            <v>5270755</v>
          </cell>
          <cell r="E255">
            <v>0</v>
          </cell>
          <cell r="F255">
            <v>113060</v>
          </cell>
          <cell r="G255">
            <v>761783</v>
          </cell>
          <cell r="H255">
            <v>494897</v>
          </cell>
          <cell r="I255">
            <v>56733</v>
          </cell>
          <cell r="J255">
            <v>46778</v>
          </cell>
          <cell r="K255">
            <v>253669</v>
          </cell>
          <cell r="L255">
            <v>187902</v>
          </cell>
          <cell r="M255">
            <v>228897</v>
          </cell>
          <cell r="N255">
            <v>209841</v>
          </cell>
          <cell r="O255">
            <v>0</v>
          </cell>
          <cell r="P255">
            <v>162894</v>
          </cell>
          <cell r="Q255">
            <v>0</v>
          </cell>
          <cell r="R255">
            <v>290112</v>
          </cell>
          <cell r="S255">
            <v>125000</v>
          </cell>
          <cell r="T255">
            <v>142891</v>
          </cell>
          <cell r="U255">
            <v>0</v>
          </cell>
        </row>
        <row r="256">
          <cell r="A256" t="str">
            <v>5949</v>
          </cell>
          <cell r="B256" t="str">
            <v>Sheldon</v>
          </cell>
          <cell r="C256">
            <v>1096</v>
          </cell>
          <cell r="D256">
            <v>7920792</v>
          </cell>
          <cell r="E256">
            <v>0</v>
          </cell>
          <cell r="F256">
            <v>242603</v>
          </cell>
          <cell r="G256">
            <v>1070608</v>
          </cell>
          <cell r="H256">
            <v>657359</v>
          </cell>
          <cell r="I256">
            <v>69837</v>
          </cell>
          <cell r="J256">
            <v>81455</v>
          </cell>
          <cell r="K256">
            <v>382581</v>
          </cell>
          <cell r="L256">
            <v>285467</v>
          </cell>
          <cell r="M256">
            <v>435979</v>
          </cell>
          <cell r="N256">
            <v>145486</v>
          </cell>
          <cell r="O256">
            <v>0</v>
          </cell>
          <cell r="P256">
            <v>347607</v>
          </cell>
          <cell r="Q256">
            <v>0</v>
          </cell>
          <cell r="R256">
            <v>705548</v>
          </cell>
          <cell r="S256">
            <v>495000</v>
          </cell>
          <cell r="T256">
            <v>173754</v>
          </cell>
          <cell r="U256">
            <v>0</v>
          </cell>
        </row>
        <row r="257">
          <cell r="A257" t="str">
            <v>5976</v>
          </cell>
          <cell r="B257" t="str">
            <v>Shenandoah</v>
          </cell>
          <cell r="C257">
            <v>1016.3</v>
          </cell>
          <cell r="D257">
            <v>7344800</v>
          </cell>
          <cell r="E257">
            <v>189399</v>
          </cell>
          <cell r="F257">
            <v>150271</v>
          </cell>
          <cell r="G257">
            <v>957939</v>
          </cell>
          <cell r="H257">
            <v>674095</v>
          </cell>
          <cell r="I257">
            <v>73061</v>
          </cell>
          <cell r="J257">
            <v>85540</v>
          </cell>
          <cell r="K257">
            <v>360798</v>
          </cell>
          <cell r="L257">
            <v>216810</v>
          </cell>
          <cell r="M257">
            <v>211546</v>
          </cell>
          <cell r="N257">
            <v>345005</v>
          </cell>
          <cell r="O257">
            <v>0</v>
          </cell>
          <cell r="P257">
            <v>191628</v>
          </cell>
          <cell r="Q257">
            <v>211546</v>
          </cell>
          <cell r="R257">
            <v>307743</v>
          </cell>
          <cell r="S257">
            <v>525000</v>
          </cell>
          <cell r="T257">
            <v>127885</v>
          </cell>
          <cell r="U257">
            <v>0</v>
          </cell>
        </row>
        <row r="258">
          <cell r="A258" t="str">
            <v>5994</v>
          </cell>
          <cell r="B258" t="str">
            <v>Sibley-Ocheyedan</v>
          </cell>
          <cell r="C258">
            <v>708.7</v>
          </cell>
          <cell r="D258">
            <v>5121775</v>
          </cell>
          <cell r="E258">
            <v>119869</v>
          </cell>
          <cell r="F258">
            <v>246274</v>
          </cell>
          <cell r="G258">
            <v>457614</v>
          </cell>
          <cell r="H258">
            <v>465636</v>
          </cell>
          <cell r="I258">
            <v>47640</v>
          </cell>
          <cell r="J258">
            <v>54508</v>
          </cell>
          <cell r="K258">
            <v>250656</v>
          </cell>
          <cell r="L258">
            <v>169835</v>
          </cell>
          <cell r="M258">
            <v>155620</v>
          </cell>
          <cell r="N258">
            <v>260357</v>
          </cell>
          <cell r="O258">
            <v>0</v>
          </cell>
          <cell r="P258">
            <v>229170</v>
          </cell>
          <cell r="Q258">
            <v>155620</v>
          </cell>
          <cell r="R258">
            <v>95250</v>
          </cell>
          <cell r="S258">
            <v>200000</v>
          </cell>
          <cell r="T258">
            <v>123563</v>
          </cell>
          <cell r="U258">
            <v>0</v>
          </cell>
        </row>
        <row r="259">
          <cell r="A259" t="str">
            <v>6003</v>
          </cell>
          <cell r="B259" t="str">
            <v>Sidney</v>
          </cell>
          <cell r="C259">
            <v>369.8</v>
          </cell>
          <cell r="D259">
            <v>2672545</v>
          </cell>
          <cell r="E259">
            <v>0</v>
          </cell>
          <cell r="F259">
            <v>194963</v>
          </cell>
          <cell r="G259">
            <v>289514</v>
          </cell>
          <cell r="H259">
            <v>255635</v>
          </cell>
          <cell r="I259">
            <v>27080</v>
          </cell>
          <cell r="J259">
            <v>28852</v>
          </cell>
          <cell r="K259">
            <v>129086</v>
          </cell>
          <cell r="L259">
            <v>83111</v>
          </cell>
          <cell r="M259">
            <v>161828</v>
          </cell>
          <cell r="N259">
            <v>52083</v>
          </cell>
          <cell r="O259">
            <v>0</v>
          </cell>
          <cell r="P259">
            <v>130318</v>
          </cell>
          <cell r="Q259">
            <v>161828</v>
          </cell>
          <cell r="R259">
            <v>81576</v>
          </cell>
          <cell r="S259">
            <v>182500</v>
          </cell>
          <cell r="T259">
            <v>59943</v>
          </cell>
          <cell r="U259">
            <v>0</v>
          </cell>
        </row>
        <row r="260">
          <cell r="A260" t="str">
            <v>6012</v>
          </cell>
          <cell r="B260" t="str">
            <v>Sigourney</v>
          </cell>
          <cell r="C260">
            <v>550.4</v>
          </cell>
          <cell r="D260">
            <v>3977741</v>
          </cell>
          <cell r="E260">
            <v>0</v>
          </cell>
          <cell r="F260">
            <v>269538</v>
          </cell>
          <cell r="G260">
            <v>352750</v>
          </cell>
          <cell r="H260">
            <v>364904</v>
          </cell>
          <cell r="I260">
            <v>38352</v>
          </cell>
          <cell r="J260">
            <v>39987</v>
          </cell>
          <cell r="K260">
            <v>192128</v>
          </cell>
          <cell r="L260">
            <v>79497</v>
          </cell>
          <cell r="M260">
            <v>30320</v>
          </cell>
          <cell r="N260">
            <v>263595</v>
          </cell>
          <cell r="O260">
            <v>0</v>
          </cell>
          <cell r="P260">
            <v>145411</v>
          </cell>
          <cell r="Q260">
            <v>0</v>
          </cell>
          <cell r="R260">
            <v>280643</v>
          </cell>
          <cell r="S260">
            <v>75000</v>
          </cell>
          <cell r="T260">
            <v>69114</v>
          </cell>
          <cell r="U260">
            <v>0</v>
          </cell>
        </row>
        <row r="261">
          <cell r="A261" t="str">
            <v>6030</v>
          </cell>
          <cell r="B261" t="str">
            <v>Sioux Center</v>
          </cell>
          <cell r="C261">
            <v>1418.8</v>
          </cell>
          <cell r="D261">
            <v>10253668</v>
          </cell>
          <cell r="E261">
            <v>0</v>
          </cell>
          <cell r="F261">
            <v>473658</v>
          </cell>
          <cell r="G261">
            <v>1212040</v>
          </cell>
          <cell r="H261">
            <v>887615</v>
          </cell>
          <cell r="I261">
            <v>113291</v>
          </cell>
          <cell r="J261">
            <v>119364</v>
          </cell>
          <cell r="K261">
            <v>495261</v>
          </cell>
          <cell r="L261">
            <v>426393</v>
          </cell>
          <cell r="M261">
            <v>656145</v>
          </cell>
          <cell r="N261">
            <v>107343</v>
          </cell>
          <cell r="O261">
            <v>0</v>
          </cell>
          <cell r="P261">
            <v>499985</v>
          </cell>
          <cell r="Q261">
            <v>0</v>
          </cell>
          <cell r="R261">
            <v>667926</v>
          </cell>
          <cell r="S261">
            <v>250000</v>
          </cell>
          <cell r="T261">
            <v>213996</v>
          </cell>
          <cell r="U261">
            <v>0</v>
          </cell>
        </row>
        <row r="262">
          <cell r="A262" t="str">
            <v>6035</v>
          </cell>
          <cell r="B262" t="str">
            <v>Sioux Central</v>
          </cell>
          <cell r="C262">
            <v>463.1</v>
          </cell>
          <cell r="D262">
            <v>3346824</v>
          </cell>
          <cell r="E262">
            <v>80012</v>
          </cell>
          <cell r="F262">
            <v>233085</v>
          </cell>
          <cell r="G262">
            <v>411505</v>
          </cell>
          <cell r="H262">
            <v>349487</v>
          </cell>
          <cell r="I262">
            <v>40014</v>
          </cell>
          <cell r="J262">
            <v>36630</v>
          </cell>
          <cell r="K262">
            <v>164104</v>
          </cell>
          <cell r="L262">
            <v>79497</v>
          </cell>
          <cell r="M262">
            <v>141515</v>
          </cell>
          <cell r="N262">
            <v>147745</v>
          </cell>
          <cell r="O262">
            <v>0</v>
          </cell>
          <cell r="P262">
            <v>155693</v>
          </cell>
          <cell r="Q262">
            <v>0</v>
          </cell>
          <cell r="R262">
            <v>0</v>
          </cell>
          <cell r="S262">
            <v>370000</v>
          </cell>
          <cell r="T262">
            <v>96107</v>
          </cell>
          <cell r="U262">
            <v>0</v>
          </cell>
        </row>
        <row r="263">
          <cell r="A263" t="str">
            <v>6039</v>
          </cell>
          <cell r="B263" t="str">
            <v>Sioux City</v>
          </cell>
          <cell r="C263">
            <v>14815.2</v>
          </cell>
          <cell r="D263">
            <v>107069450</v>
          </cell>
          <cell r="E263">
            <v>0</v>
          </cell>
          <cell r="F263">
            <v>4919802</v>
          </cell>
          <cell r="G263">
            <v>17351593</v>
          </cell>
          <cell r="H263">
            <v>8940677</v>
          </cell>
          <cell r="I263">
            <v>1062546</v>
          </cell>
          <cell r="J263">
            <v>1319738</v>
          </cell>
          <cell r="K263">
            <v>5171542</v>
          </cell>
          <cell r="L263">
            <v>2312090</v>
          </cell>
          <cell r="M263">
            <v>1995013</v>
          </cell>
          <cell r="N263">
            <v>1879691</v>
          </cell>
          <cell r="O263">
            <v>0</v>
          </cell>
          <cell r="P263">
            <v>5220876</v>
          </cell>
          <cell r="Q263">
            <v>0</v>
          </cell>
          <cell r="R263">
            <v>0</v>
          </cell>
          <cell r="S263">
            <v>2903375</v>
          </cell>
          <cell r="T263">
            <v>1074808</v>
          </cell>
          <cell r="U263">
            <v>0</v>
          </cell>
        </row>
        <row r="264">
          <cell r="A264" t="str">
            <v>6091</v>
          </cell>
          <cell r="B264" t="str">
            <v>South Central Calhoun</v>
          </cell>
          <cell r="C264">
            <v>930.9</v>
          </cell>
          <cell r="D264">
            <v>6730407</v>
          </cell>
          <cell r="E264">
            <v>0</v>
          </cell>
          <cell r="F264">
            <v>189036</v>
          </cell>
          <cell r="G264">
            <v>824654</v>
          </cell>
          <cell r="H264">
            <v>636764</v>
          </cell>
          <cell r="I264">
            <v>65442</v>
          </cell>
          <cell r="J264">
            <v>69240</v>
          </cell>
          <cell r="K264">
            <v>324949</v>
          </cell>
          <cell r="L264">
            <v>158994</v>
          </cell>
          <cell r="M264">
            <v>54553</v>
          </cell>
          <cell r="N264">
            <v>505417</v>
          </cell>
          <cell r="O264">
            <v>0</v>
          </cell>
          <cell r="P264">
            <v>328654</v>
          </cell>
          <cell r="Q264">
            <v>0</v>
          </cell>
          <cell r="R264">
            <v>729947</v>
          </cell>
          <cell r="S264">
            <v>475000</v>
          </cell>
          <cell r="T264">
            <v>179763</v>
          </cell>
          <cell r="U264">
            <v>0</v>
          </cell>
        </row>
        <row r="265">
          <cell r="A265" t="str">
            <v>6093</v>
          </cell>
          <cell r="B265" t="str">
            <v>Solon</v>
          </cell>
          <cell r="C265">
            <v>1414.1</v>
          </cell>
          <cell r="D265">
            <v>10219701</v>
          </cell>
          <cell r="E265">
            <v>0</v>
          </cell>
          <cell r="F265">
            <v>96162</v>
          </cell>
          <cell r="G265">
            <v>658307</v>
          </cell>
          <cell r="H265">
            <v>841333</v>
          </cell>
          <cell r="I265">
            <v>87589</v>
          </cell>
          <cell r="J265">
            <v>81070</v>
          </cell>
          <cell r="K265">
            <v>493620</v>
          </cell>
          <cell r="L265">
            <v>155381</v>
          </cell>
          <cell r="M265">
            <v>707317</v>
          </cell>
          <cell r="N265">
            <v>40765</v>
          </cell>
          <cell r="O265">
            <v>0</v>
          </cell>
          <cell r="P265">
            <v>155562</v>
          </cell>
          <cell r="Q265">
            <v>0</v>
          </cell>
          <cell r="R265">
            <v>723972</v>
          </cell>
          <cell r="S265">
            <v>413275</v>
          </cell>
          <cell r="T265">
            <v>178292</v>
          </cell>
          <cell r="U265">
            <v>0</v>
          </cell>
        </row>
        <row r="266">
          <cell r="A266" t="str">
            <v>6094</v>
          </cell>
          <cell r="B266" t="str">
            <v>Southeast Warren</v>
          </cell>
          <cell r="C266">
            <v>536.79999999999995</v>
          </cell>
          <cell r="D266">
            <v>3879454</v>
          </cell>
          <cell r="E266">
            <v>0</v>
          </cell>
          <cell r="F266">
            <v>196069</v>
          </cell>
          <cell r="G266">
            <v>533208</v>
          </cell>
          <cell r="H266">
            <v>339172</v>
          </cell>
          <cell r="I266">
            <v>35982</v>
          </cell>
          <cell r="J266">
            <v>34956</v>
          </cell>
          <cell r="K266">
            <v>187381</v>
          </cell>
          <cell r="L266">
            <v>79497</v>
          </cell>
          <cell r="M266">
            <v>139462</v>
          </cell>
          <cell r="N266">
            <v>130393</v>
          </cell>
          <cell r="O266">
            <v>0</v>
          </cell>
          <cell r="P266">
            <v>189168</v>
          </cell>
          <cell r="Q266">
            <v>0</v>
          </cell>
          <cell r="R266">
            <v>231666</v>
          </cell>
          <cell r="S266">
            <v>200000</v>
          </cell>
          <cell r="T266">
            <v>57052</v>
          </cell>
          <cell r="U266">
            <v>0</v>
          </cell>
        </row>
        <row r="267">
          <cell r="A267" t="str">
            <v>6095</v>
          </cell>
          <cell r="B267" t="str">
            <v>South Hamilton</v>
          </cell>
          <cell r="C267">
            <v>620.6</v>
          </cell>
          <cell r="D267">
            <v>4504935</v>
          </cell>
          <cell r="E267">
            <v>73744</v>
          </cell>
          <cell r="F267">
            <v>86985</v>
          </cell>
          <cell r="G267">
            <v>405270</v>
          </cell>
          <cell r="H267">
            <v>428852</v>
          </cell>
          <cell r="I267">
            <v>50621</v>
          </cell>
          <cell r="J267">
            <v>48454</v>
          </cell>
          <cell r="K267">
            <v>217965</v>
          </cell>
          <cell r="L267">
            <v>137313</v>
          </cell>
          <cell r="M267">
            <v>294642</v>
          </cell>
          <cell r="N267">
            <v>77101</v>
          </cell>
          <cell r="O267">
            <v>0</v>
          </cell>
          <cell r="P267">
            <v>188803</v>
          </cell>
          <cell r="Q267">
            <v>0</v>
          </cell>
          <cell r="R267">
            <v>331933</v>
          </cell>
          <cell r="S267">
            <v>340000</v>
          </cell>
          <cell r="T267">
            <v>109538</v>
          </cell>
          <cell r="U267">
            <v>0</v>
          </cell>
        </row>
        <row r="268">
          <cell r="A268" t="str">
            <v>6096</v>
          </cell>
          <cell r="B268" t="str">
            <v>Southeast Webster-Grand</v>
          </cell>
          <cell r="C268">
            <v>524.1</v>
          </cell>
          <cell r="D268">
            <v>3839557</v>
          </cell>
          <cell r="E268">
            <v>38571</v>
          </cell>
          <cell r="F268">
            <v>192337</v>
          </cell>
          <cell r="G268">
            <v>534212</v>
          </cell>
          <cell r="H268">
            <v>358033</v>
          </cell>
          <cell r="I268">
            <v>41589</v>
          </cell>
          <cell r="J268">
            <v>43387</v>
          </cell>
          <cell r="K268">
            <v>182948</v>
          </cell>
          <cell r="L268">
            <v>57816</v>
          </cell>
          <cell r="M268">
            <v>128376</v>
          </cell>
          <cell r="N268">
            <v>200489</v>
          </cell>
          <cell r="O268">
            <v>0</v>
          </cell>
          <cell r="P268">
            <v>131284</v>
          </cell>
          <cell r="Q268">
            <v>25675</v>
          </cell>
          <cell r="R268">
            <v>331784</v>
          </cell>
          <cell r="S268">
            <v>250000</v>
          </cell>
          <cell r="T268">
            <v>117961</v>
          </cell>
          <cell r="U268">
            <v>0</v>
          </cell>
        </row>
        <row r="269">
          <cell r="A269" t="str">
            <v>6097</v>
          </cell>
          <cell r="B269" t="str">
            <v>South Page</v>
          </cell>
          <cell r="C269">
            <v>214.1</v>
          </cell>
          <cell r="D269">
            <v>1547301</v>
          </cell>
          <cell r="E269">
            <v>0</v>
          </cell>
          <cell r="F269">
            <v>199762</v>
          </cell>
          <cell r="G269">
            <v>275349</v>
          </cell>
          <cell r="H269">
            <v>153214</v>
          </cell>
          <cell r="I269">
            <v>15529</v>
          </cell>
          <cell r="J269">
            <v>13052</v>
          </cell>
          <cell r="K269">
            <v>74736</v>
          </cell>
          <cell r="L269">
            <v>18068</v>
          </cell>
          <cell r="M269">
            <v>121658</v>
          </cell>
          <cell r="N269">
            <v>6350</v>
          </cell>
          <cell r="O269">
            <v>0</v>
          </cell>
          <cell r="P269">
            <v>51219</v>
          </cell>
          <cell r="Q269">
            <v>0</v>
          </cell>
          <cell r="R269">
            <v>0</v>
          </cell>
          <cell r="S269">
            <v>225000</v>
          </cell>
          <cell r="T269">
            <v>40119</v>
          </cell>
          <cell r="U269">
            <v>0</v>
          </cell>
        </row>
        <row r="270">
          <cell r="A270" t="str">
            <v>6098</v>
          </cell>
          <cell r="B270" t="str">
            <v>South Tama</v>
          </cell>
          <cell r="C270">
            <v>1512.6</v>
          </cell>
          <cell r="D270">
            <v>10931560</v>
          </cell>
          <cell r="E270">
            <v>0</v>
          </cell>
          <cell r="F270">
            <v>377813</v>
          </cell>
          <cell r="G270">
            <v>1757028</v>
          </cell>
          <cell r="H270">
            <v>966521</v>
          </cell>
          <cell r="I270">
            <v>101223</v>
          </cell>
          <cell r="J270">
            <v>125682</v>
          </cell>
          <cell r="K270">
            <v>528003</v>
          </cell>
          <cell r="L270">
            <v>292694</v>
          </cell>
          <cell r="M270">
            <v>186411</v>
          </cell>
          <cell r="N270">
            <v>502168</v>
          </cell>
          <cell r="O270">
            <v>0</v>
          </cell>
          <cell r="P270">
            <v>155969</v>
          </cell>
          <cell r="Q270">
            <v>0</v>
          </cell>
          <cell r="R270">
            <v>0</v>
          </cell>
          <cell r="S270">
            <v>775000</v>
          </cell>
          <cell r="T270">
            <v>133820</v>
          </cell>
          <cell r="U270">
            <v>0</v>
          </cell>
        </row>
        <row r="271">
          <cell r="A271" t="str">
            <v>6099</v>
          </cell>
          <cell r="B271" t="str">
            <v>South O'Brien</v>
          </cell>
          <cell r="C271">
            <v>584.1</v>
          </cell>
          <cell r="D271">
            <v>4234725</v>
          </cell>
          <cell r="E271">
            <v>99987</v>
          </cell>
          <cell r="F271">
            <v>46386</v>
          </cell>
          <cell r="G271">
            <v>796050</v>
          </cell>
          <cell r="H271">
            <v>377522</v>
          </cell>
          <cell r="I271">
            <v>44342</v>
          </cell>
          <cell r="J271">
            <v>38215</v>
          </cell>
          <cell r="K271">
            <v>206613</v>
          </cell>
          <cell r="L271">
            <v>101178</v>
          </cell>
          <cell r="M271">
            <v>261728</v>
          </cell>
          <cell r="N271">
            <v>130173</v>
          </cell>
          <cell r="O271">
            <v>0</v>
          </cell>
          <cell r="P271">
            <v>206801</v>
          </cell>
          <cell r="Q271">
            <v>174486</v>
          </cell>
          <cell r="R271">
            <v>639634</v>
          </cell>
          <cell r="S271">
            <v>380000</v>
          </cell>
          <cell r="T271">
            <v>200492</v>
          </cell>
          <cell r="U271">
            <v>0</v>
          </cell>
        </row>
        <row r="272">
          <cell r="A272" t="str">
            <v>6100</v>
          </cell>
          <cell r="B272" t="str">
            <v>South Winneshiek</v>
          </cell>
          <cell r="C272">
            <v>507.1</v>
          </cell>
          <cell r="D272">
            <v>3664812</v>
          </cell>
          <cell r="E272">
            <v>63136</v>
          </cell>
          <cell r="F272">
            <v>237985</v>
          </cell>
          <cell r="G272">
            <v>797283</v>
          </cell>
          <cell r="H272">
            <v>327621</v>
          </cell>
          <cell r="I272">
            <v>37685</v>
          </cell>
          <cell r="J272">
            <v>29102</v>
          </cell>
          <cell r="K272">
            <v>178524</v>
          </cell>
          <cell r="L272">
            <v>166221</v>
          </cell>
          <cell r="M272">
            <v>109239</v>
          </cell>
          <cell r="N272">
            <v>197161</v>
          </cell>
          <cell r="O272">
            <v>0</v>
          </cell>
          <cell r="P272">
            <v>178702</v>
          </cell>
          <cell r="Q272">
            <v>109239</v>
          </cell>
          <cell r="R272">
            <v>78559</v>
          </cell>
          <cell r="S272">
            <v>325000</v>
          </cell>
          <cell r="T272">
            <v>92498</v>
          </cell>
          <cell r="U272">
            <v>0</v>
          </cell>
        </row>
        <row r="273">
          <cell r="A273" t="str">
            <v>6101</v>
          </cell>
          <cell r="B273" t="str">
            <v>Southeast Polk</v>
          </cell>
          <cell r="C273">
            <v>6910.5</v>
          </cell>
          <cell r="D273">
            <v>49942184</v>
          </cell>
          <cell r="E273">
            <v>0</v>
          </cell>
          <cell r="F273">
            <v>1044858</v>
          </cell>
          <cell r="G273">
            <v>6589651</v>
          </cell>
          <cell r="H273">
            <v>4051281</v>
          </cell>
          <cell r="I273">
            <v>463487</v>
          </cell>
          <cell r="J273">
            <v>462865</v>
          </cell>
          <cell r="K273">
            <v>2412248</v>
          </cell>
          <cell r="L273">
            <v>914395</v>
          </cell>
          <cell r="M273">
            <v>2552188</v>
          </cell>
          <cell r="N273">
            <v>827899</v>
          </cell>
          <cell r="O273">
            <v>0</v>
          </cell>
          <cell r="P273">
            <v>1716948</v>
          </cell>
          <cell r="Q273">
            <v>0</v>
          </cell>
          <cell r="R273">
            <v>3432781</v>
          </cell>
          <cell r="S273">
            <v>1000000</v>
          </cell>
          <cell r="T273">
            <v>845386</v>
          </cell>
          <cell r="U273">
            <v>0</v>
          </cell>
        </row>
        <row r="274">
          <cell r="A274" t="str">
            <v>6102</v>
          </cell>
          <cell r="B274" t="str">
            <v>Spencer</v>
          </cell>
          <cell r="C274">
            <v>1968.6</v>
          </cell>
          <cell r="D274">
            <v>14227072</v>
          </cell>
          <cell r="E274">
            <v>0</v>
          </cell>
          <cell r="F274">
            <v>291920</v>
          </cell>
          <cell r="G274">
            <v>2628315</v>
          </cell>
          <cell r="H274">
            <v>1236793</v>
          </cell>
          <cell r="I274">
            <v>148846</v>
          </cell>
          <cell r="J274">
            <v>146917</v>
          </cell>
          <cell r="K274">
            <v>687179</v>
          </cell>
          <cell r="L274">
            <v>563706</v>
          </cell>
          <cell r="M274">
            <v>508812</v>
          </cell>
          <cell r="N274">
            <v>535597</v>
          </cell>
          <cell r="O274">
            <v>0</v>
          </cell>
          <cell r="P274">
            <v>693735</v>
          </cell>
          <cell r="Q274">
            <v>0</v>
          </cell>
          <cell r="R274">
            <v>516710</v>
          </cell>
          <cell r="S274">
            <v>550000</v>
          </cell>
          <cell r="T274">
            <v>254499</v>
          </cell>
          <cell r="U274">
            <v>0</v>
          </cell>
        </row>
        <row r="275">
          <cell r="A275" t="str">
            <v>6120</v>
          </cell>
          <cell r="B275" t="str">
            <v>Spirit Lake</v>
          </cell>
          <cell r="C275">
            <v>1162</v>
          </cell>
          <cell r="D275">
            <v>8397774</v>
          </cell>
          <cell r="E275">
            <v>0</v>
          </cell>
          <cell r="F275">
            <v>80812</v>
          </cell>
          <cell r="G275">
            <v>913131</v>
          </cell>
          <cell r="H275">
            <v>723972</v>
          </cell>
          <cell r="I275">
            <v>85651</v>
          </cell>
          <cell r="J275">
            <v>82479</v>
          </cell>
          <cell r="K275">
            <v>405619</v>
          </cell>
          <cell r="L275">
            <v>249332</v>
          </cell>
          <cell r="M275">
            <v>215274</v>
          </cell>
          <cell r="N275">
            <v>549259</v>
          </cell>
          <cell r="O275">
            <v>0</v>
          </cell>
          <cell r="P275">
            <v>409489</v>
          </cell>
          <cell r="Q275">
            <v>0</v>
          </cell>
          <cell r="R275">
            <v>0</v>
          </cell>
          <cell r="S275">
            <v>1035000</v>
          </cell>
          <cell r="T275">
            <v>463203</v>
          </cell>
          <cell r="U275">
            <v>0</v>
          </cell>
        </row>
        <row r="276">
          <cell r="A276" t="str">
            <v>6138</v>
          </cell>
          <cell r="B276" t="str">
            <v>Springville</v>
          </cell>
          <cell r="C276">
            <v>404</v>
          </cell>
          <cell r="D276">
            <v>2924556</v>
          </cell>
          <cell r="E276">
            <v>0</v>
          </cell>
          <cell r="F276">
            <v>214832</v>
          </cell>
          <cell r="G276">
            <v>279643</v>
          </cell>
          <cell r="H276">
            <v>269577</v>
          </cell>
          <cell r="I276">
            <v>26082</v>
          </cell>
          <cell r="J276">
            <v>24353</v>
          </cell>
          <cell r="K276">
            <v>141024</v>
          </cell>
          <cell r="L276">
            <v>90338</v>
          </cell>
          <cell r="M276">
            <v>32325</v>
          </cell>
          <cell r="N276">
            <v>187777</v>
          </cell>
          <cell r="O276">
            <v>0</v>
          </cell>
          <cell r="P276">
            <v>33974</v>
          </cell>
          <cell r="Q276">
            <v>0</v>
          </cell>
          <cell r="R276">
            <v>214544</v>
          </cell>
          <cell r="S276">
            <v>220000</v>
          </cell>
          <cell r="T276">
            <v>52835</v>
          </cell>
          <cell r="U276">
            <v>0</v>
          </cell>
        </row>
        <row r="277">
          <cell r="A277" t="str">
            <v>6165</v>
          </cell>
          <cell r="B277" t="str">
            <v>Stanton</v>
          </cell>
          <cell r="C277">
            <v>187.1</v>
          </cell>
          <cell r="D277">
            <v>1352172</v>
          </cell>
          <cell r="E277">
            <v>0</v>
          </cell>
          <cell r="F277">
            <v>189384</v>
          </cell>
          <cell r="G277">
            <v>179013</v>
          </cell>
          <cell r="H277">
            <v>133127</v>
          </cell>
          <cell r="I277">
            <v>16399</v>
          </cell>
          <cell r="J277">
            <v>13473</v>
          </cell>
          <cell r="K277">
            <v>65311</v>
          </cell>
          <cell r="L277">
            <v>46976</v>
          </cell>
          <cell r="M277">
            <v>10240</v>
          </cell>
          <cell r="N277">
            <v>94066</v>
          </cell>
          <cell r="O277">
            <v>0</v>
          </cell>
          <cell r="P277">
            <v>28888</v>
          </cell>
          <cell r="Q277">
            <v>20480</v>
          </cell>
          <cell r="R277">
            <v>87051</v>
          </cell>
          <cell r="S277">
            <v>100000</v>
          </cell>
          <cell r="T277">
            <v>26481</v>
          </cell>
          <cell r="U277">
            <v>0</v>
          </cell>
        </row>
        <row r="278">
          <cell r="A278" t="str">
            <v>6175</v>
          </cell>
          <cell r="B278" t="str">
            <v>Starmont</v>
          </cell>
          <cell r="C278">
            <v>609.4</v>
          </cell>
          <cell r="D278">
            <v>4404134</v>
          </cell>
          <cell r="E278">
            <v>0</v>
          </cell>
          <cell r="F278">
            <v>199834</v>
          </cell>
          <cell r="G278">
            <v>774951</v>
          </cell>
          <cell r="H278">
            <v>411900</v>
          </cell>
          <cell r="I278">
            <v>45742</v>
          </cell>
          <cell r="J278">
            <v>50598</v>
          </cell>
          <cell r="K278">
            <v>212723</v>
          </cell>
          <cell r="L278">
            <v>122859</v>
          </cell>
          <cell r="M278">
            <v>29027</v>
          </cell>
          <cell r="N278">
            <v>319340</v>
          </cell>
          <cell r="O278">
            <v>0</v>
          </cell>
          <cell r="P278">
            <v>196386</v>
          </cell>
          <cell r="Q278">
            <v>29027</v>
          </cell>
          <cell r="R278">
            <v>65322</v>
          </cell>
          <cell r="S278">
            <v>225000</v>
          </cell>
          <cell r="T278">
            <v>94349</v>
          </cell>
          <cell r="U278">
            <v>0</v>
          </cell>
        </row>
        <row r="279">
          <cell r="A279" t="str">
            <v>6219</v>
          </cell>
          <cell r="B279" t="str">
            <v>Storm Lake</v>
          </cell>
          <cell r="C279">
            <v>2603.6</v>
          </cell>
          <cell r="D279">
            <v>18816217</v>
          </cell>
          <cell r="E279">
            <v>0</v>
          </cell>
          <cell r="F279">
            <v>1498858</v>
          </cell>
          <cell r="G279">
            <v>2270868</v>
          </cell>
          <cell r="H279">
            <v>1579188</v>
          </cell>
          <cell r="I279">
            <v>181861</v>
          </cell>
          <cell r="J279">
            <v>230783</v>
          </cell>
          <cell r="K279">
            <v>908839</v>
          </cell>
          <cell r="L279">
            <v>578160</v>
          </cell>
          <cell r="M279">
            <v>588175</v>
          </cell>
          <cell r="N279">
            <v>347179</v>
          </cell>
          <cell r="O279">
            <v>0</v>
          </cell>
          <cell r="P279">
            <v>600000</v>
          </cell>
          <cell r="Q279">
            <v>0</v>
          </cell>
          <cell r="R279">
            <v>713374</v>
          </cell>
          <cell r="S279">
            <v>875000</v>
          </cell>
          <cell r="T279">
            <v>175682</v>
          </cell>
          <cell r="U279">
            <v>0</v>
          </cell>
        </row>
        <row r="280">
          <cell r="A280" t="str">
            <v>6246</v>
          </cell>
          <cell r="B280" t="str">
            <v>Stratford</v>
          </cell>
          <cell r="C280">
            <v>128.69999999999999</v>
          </cell>
          <cell r="D280">
            <v>948776</v>
          </cell>
          <cell r="E280">
            <v>54451</v>
          </cell>
          <cell r="F280">
            <v>202133</v>
          </cell>
          <cell r="G280">
            <v>142722</v>
          </cell>
          <cell r="H280">
            <v>80589</v>
          </cell>
          <cell r="I280">
            <v>7914</v>
          </cell>
          <cell r="J280">
            <v>9002</v>
          </cell>
          <cell r="K280">
            <v>47009</v>
          </cell>
          <cell r="L280">
            <v>28908</v>
          </cell>
          <cell r="M280">
            <v>55014</v>
          </cell>
          <cell r="N280">
            <v>30842</v>
          </cell>
          <cell r="O280">
            <v>0</v>
          </cell>
          <cell r="P280">
            <v>46351</v>
          </cell>
          <cell r="Q280">
            <v>0</v>
          </cell>
          <cell r="R280">
            <v>59623</v>
          </cell>
          <cell r="S280">
            <v>0</v>
          </cell>
          <cell r="T280">
            <v>29366</v>
          </cell>
          <cell r="U280">
            <v>0</v>
          </cell>
        </row>
        <row r="281">
          <cell r="A281" t="str">
            <v>6264</v>
          </cell>
          <cell r="B281" t="str">
            <v>West Central Valley</v>
          </cell>
          <cell r="C281">
            <v>954.7</v>
          </cell>
          <cell r="D281">
            <v>6933986</v>
          </cell>
          <cell r="E281">
            <v>0</v>
          </cell>
          <cell r="F281">
            <v>128366</v>
          </cell>
          <cell r="G281">
            <v>1072527</v>
          </cell>
          <cell r="H281">
            <v>606110</v>
          </cell>
          <cell r="I281">
            <v>59898</v>
          </cell>
          <cell r="J281">
            <v>66123</v>
          </cell>
          <cell r="K281">
            <v>333257</v>
          </cell>
          <cell r="L281">
            <v>169835</v>
          </cell>
          <cell r="M281">
            <v>271491</v>
          </cell>
          <cell r="N281">
            <v>298414</v>
          </cell>
          <cell r="O281">
            <v>0</v>
          </cell>
          <cell r="P281">
            <v>90930</v>
          </cell>
          <cell r="Q281">
            <v>0</v>
          </cell>
          <cell r="R281">
            <v>0</v>
          </cell>
          <cell r="S281">
            <v>600000</v>
          </cell>
          <cell r="T281">
            <v>199027</v>
          </cell>
          <cell r="U281">
            <v>0</v>
          </cell>
        </row>
        <row r="282">
          <cell r="A282" t="str">
            <v>6273</v>
          </cell>
          <cell r="B282" t="str">
            <v>Sumner-Fredericksburg</v>
          </cell>
          <cell r="C282">
            <v>780.7</v>
          </cell>
          <cell r="D282">
            <v>5642119</v>
          </cell>
          <cell r="E282">
            <v>33445</v>
          </cell>
          <cell r="F282">
            <v>208167</v>
          </cell>
          <cell r="G282">
            <v>839199</v>
          </cell>
          <cell r="H282">
            <v>497782</v>
          </cell>
          <cell r="I282">
            <v>54852</v>
          </cell>
          <cell r="J282">
            <v>51230</v>
          </cell>
          <cell r="K282">
            <v>272519</v>
          </cell>
          <cell r="L282">
            <v>169835</v>
          </cell>
          <cell r="M282">
            <v>357581</v>
          </cell>
          <cell r="N282">
            <v>94591</v>
          </cell>
          <cell r="O282">
            <v>0</v>
          </cell>
          <cell r="P282">
            <v>56879</v>
          </cell>
          <cell r="Q282">
            <v>153249</v>
          </cell>
          <cell r="R282">
            <v>356284</v>
          </cell>
          <cell r="S282">
            <v>375000</v>
          </cell>
          <cell r="T282">
            <v>125482</v>
          </cell>
          <cell r="U282">
            <v>0</v>
          </cell>
        </row>
        <row r="283">
          <cell r="A283" t="str">
            <v>6408</v>
          </cell>
          <cell r="B283" t="str">
            <v>Tipton</v>
          </cell>
          <cell r="C283">
            <v>873</v>
          </cell>
          <cell r="D283">
            <v>6327504</v>
          </cell>
          <cell r="E283">
            <v>0</v>
          </cell>
          <cell r="F283">
            <v>194319</v>
          </cell>
          <cell r="G283">
            <v>914263</v>
          </cell>
          <cell r="H283">
            <v>532338</v>
          </cell>
          <cell r="I283">
            <v>56867</v>
          </cell>
          <cell r="J283">
            <v>62594</v>
          </cell>
          <cell r="K283">
            <v>304738</v>
          </cell>
          <cell r="L283">
            <v>126473</v>
          </cell>
          <cell r="M283">
            <v>284742</v>
          </cell>
          <cell r="N283">
            <v>42137</v>
          </cell>
          <cell r="O283">
            <v>0</v>
          </cell>
          <cell r="P283">
            <v>117000</v>
          </cell>
          <cell r="Q283">
            <v>284742</v>
          </cell>
          <cell r="R283">
            <v>169258</v>
          </cell>
          <cell r="S283">
            <v>300000</v>
          </cell>
          <cell r="T283">
            <v>111806</v>
          </cell>
          <cell r="U283">
            <v>0</v>
          </cell>
        </row>
        <row r="284">
          <cell r="A284" t="str">
            <v>6453</v>
          </cell>
          <cell r="B284" t="str">
            <v>Treynor</v>
          </cell>
          <cell r="C284">
            <v>589.6</v>
          </cell>
          <cell r="D284">
            <v>4261039</v>
          </cell>
          <cell r="E284">
            <v>178757</v>
          </cell>
          <cell r="F284">
            <v>94132</v>
          </cell>
          <cell r="G284">
            <v>288646</v>
          </cell>
          <cell r="H284">
            <v>382178</v>
          </cell>
          <cell r="I284">
            <v>40260</v>
          </cell>
          <cell r="J284">
            <v>42193</v>
          </cell>
          <cell r="K284">
            <v>212613</v>
          </cell>
          <cell r="L284">
            <v>0</v>
          </cell>
          <cell r="M284">
            <v>211343</v>
          </cell>
          <cell r="N284">
            <v>133141</v>
          </cell>
          <cell r="O284">
            <v>0</v>
          </cell>
          <cell r="P284">
            <v>95916</v>
          </cell>
          <cell r="Q284">
            <v>0</v>
          </cell>
          <cell r="R284">
            <v>0</v>
          </cell>
          <cell r="S284">
            <v>230000</v>
          </cell>
          <cell r="T284">
            <v>85127</v>
          </cell>
          <cell r="U284">
            <v>0</v>
          </cell>
        </row>
        <row r="285">
          <cell r="A285" t="str">
            <v>6460</v>
          </cell>
          <cell r="B285" t="str">
            <v>Tri-Center</v>
          </cell>
          <cell r="C285">
            <v>662.9</v>
          </cell>
          <cell r="D285">
            <v>4792104</v>
          </cell>
          <cell r="E285">
            <v>0</v>
          </cell>
          <cell r="F285">
            <v>199831</v>
          </cell>
          <cell r="G285">
            <v>524681</v>
          </cell>
          <cell r="H285">
            <v>413955</v>
          </cell>
          <cell r="I285">
            <v>46390</v>
          </cell>
          <cell r="J285">
            <v>45614</v>
          </cell>
          <cell r="K285">
            <v>231399</v>
          </cell>
          <cell r="L285">
            <v>187813</v>
          </cell>
          <cell r="M285">
            <v>63998</v>
          </cell>
          <cell r="N285">
            <v>293157</v>
          </cell>
          <cell r="O285">
            <v>0</v>
          </cell>
          <cell r="P285">
            <v>234004</v>
          </cell>
          <cell r="Q285">
            <v>0</v>
          </cell>
          <cell r="R285">
            <v>377271</v>
          </cell>
          <cell r="S285">
            <v>278000</v>
          </cell>
          <cell r="T285">
            <v>92910</v>
          </cell>
          <cell r="U285">
            <v>0</v>
          </cell>
        </row>
        <row r="286">
          <cell r="A286" t="str">
            <v>6462</v>
          </cell>
          <cell r="B286" t="str">
            <v>Tri-County</v>
          </cell>
          <cell r="C286">
            <v>278.60000000000002</v>
          </cell>
          <cell r="D286">
            <v>2013442</v>
          </cell>
          <cell r="E286">
            <v>0</v>
          </cell>
          <cell r="F286">
            <v>183653</v>
          </cell>
          <cell r="G286">
            <v>189636</v>
          </cell>
          <cell r="H286">
            <v>198218</v>
          </cell>
          <cell r="I286">
            <v>18382</v>
          </cell>
          <cell r="J286">
            <v>23308</v>
          </cell>
          <cell r="K286">
            <v>97251</v>
          </cell>
          <cell r="L286">
            <v>32522</v>
          </cell>
          <cell r="M286">
            <v>12137</v>
          </cell>
          <cell r="N286">
            <v>147207</v>
          </cell>
          <cell r="O286">
            <v>0</v>
          </cell>
          <cell r="P286">
            <v>53771</v>
          </cell>
          <cell r="Q286">
            <v>12137</v>
          </cell>
          <cell r="R286">
            <v>163303</v>
          </cell>
          <cell r="S286">
            <v>125000</v>
          </cell>
          <cell r="T286">
            <v>43205</v>
          </cell>
          <cell r="U286">
            <v>0</v>
          </cell>
        </row>
        <row r="287">
          <cell r="A287" t="str">
            <v>6471</v>
          </cell>
          <cell r="B287" t="str">
            <v>Tripoli</v>
          </cell>
          <cell r="C287">
            <v>395</v>
          </cell>
          <cell r="D287">
            <v>2858220</v>
          </cell>
          <cell r="E287">
            <v>68225</v>
          </cell>
          <cell r="F287">
            <v>186110</v>
          </cell>
          <cell r="G287">
            <v>451743</v>
          </cell>
          <cell r="H287">
            <v>269891</v>
          </cell>
          <cell r="I287">
            <v>27933</v>
          </cell>
          <cell r="J287">
            <v>28868</v>
          </cell>
          <cell r="K287">
            <v>139765</v>
          </cell>
          <cell r="L287">
            <v>61430</v>
          </cell>
          <cell r="M287">
            <v>45920</v>
          </cell>
          <cell r="N287">
            <v>170491</v>
          </cell>
          <cell r="O287">
            <v>0</v>
          </cell>
          <cell r="P287">
            <v>80601</v>
          </cell>
          <cell r="Q287">
            <v>0</v>
          </cell>
          <cell r="R287">
            <v>199248</v>
          </cell>
          <cell r="S287">
            <v>175000</v>
          </cell>
          <cell r="T287">
            <v>49069</v>
          </cell>
          <cell r="U287">
            <v>0</v>
          </cell>
        </row>
        <row r="288">
          <cell r="A288" t="str">
            <v>6509</v>
          </cell>
          <cell r="B288" t="str">
            <v>Turkey Valley</v>
          </cell>
          <cell r="C288">
            <v>347.7</v>
          </cell>
          <cell r="D288">
            <v>2560463</v>
          </cell>
          <cell r="E288">
            <v>34565</v>
          </cell>
          <cell r="F288">
            <v>213954</v>
          </cell>
          <cell r="G288">
            <v>335872</v>
          </cell>
          <cell r="H288">
            <v>233008</v>
          </cell>
          <cell r="I288">
            <v>26693</v>
          </cell>
          <cell r="J288">
            <v>19659</v>
          </cell>
          <cell r="K288">
            <v>121732</v>
          </cell>
          <cell r="L288">
            <v>79497</v>
          </cell>
          <cell r="M288">
            <v>0</v>
          </cell>
          <cell r="N288">
            <v>221849</v>
          </cell>
          <cell r="O288">
            <v>0</v>
          </cell>
          <cell r="P288">
            <v>125085</v>
          </cell>
          <cell r="Q288">
            <v>0</v>
          </cell>
          <cell r="R288">
            <v>157404</v>
          </cell>
          <cell r="S288">
            <v>100000</v>
          </cell>
          <cell r="T288">
            <v>77527</v>
          </cell>
          <cell r="U288">
            <v>0</v>
          </cell>
        </row>
        <row r="289">
          <cell r="A289" t="str">
            <v>6512</v>
          </cell>
          <cell r="B289" t="str">
            <v>Twin Cedars</v>
          </cell>
          <cell r="C289">
            <v>309.89999999999998</v>
          </cell>
          <cell r="D289">
            <v>2245845</v>
          </cell>
          <cell r="E289">
            <v>67500</v>
          </cell>
          <cell r="F289">
            <v>172218</v>
          </cell>
          <cell r="G289">
            <v>450618</v>
          </cell>
          <cell r="H289">
            <v>213997</v>
          </cell>
          <cell r="I289">
            <v>22403</v>
          </cell>
          <cell r="J289">
            <v>26076</v>
          </cell>
          <cell r="K289">
            <v>110312</v>
          </cell>
          <cell r="L289">
            <v>39749</v>
          </cell>
          <cell r="M289">
            <v>89369</v>
          </cell>
          <cell r="N289">
            <v>90239</v>
          </cell>
          <cell r="O289">
            <v>0</v>
          </cell>
          <cell r="P289">
            <v>94319</v>
          </cell>
          <cell r="Q289">
            <v>0</v>
          </cell>
          <cell r="R289">
            <v>0</v>
          </cell>
          <cell r="S289">
            <v>0</v>
          </cell>
          <cell r="T289">
            <v>44847</v>
          </cell>
          <cell r="U289">
            <v>0</v>
          </cell>
        </row>
        <row r="290">
          <cell r="A290" t="str">
            <v>6516</v>
          </cell>
          <cell r="B290" t="str">
            <v>Twin Rivers</v>
          </cell>
          <cell r="C290">
            <v>159</v>
          </cell>
          <cell r="D290">
            <v>1172148</v>
          </cell>
          <cell r="E290">
            <v>0</v>
          </cell>
          <cell r="F290">
            <v>165487</v>
          </cell>
          <cell r="G290">
            <v>204573</v>
          </cell>
          <cell r="H290">
            <v>110817</v>
          </cell>
          <cell r="I290">
            <v>10960</v>
          </cell>
          <cell r="J290">
            <v>10904</v>
          </cell>
          <cell r="K290">
            <v>55502</v>
          </cell>
          <cell r="L290">
            <v>18068</v>
          </cell>
          <cell r="M290">
            <v>84728</v>
          </cell>
          <cell r="N290">
            <v>20238</v>
          </cell>
          <cell r="O290">
            <v>293037</v>
          </cell>
          <cell r="P290">
            <v>0</v>
          </cell>
          <cell r="Q290">
            <v>0</v>
          </cell>
          <cell r="R290">
            <v>0</v>
          </cell>
          <cell r="S290">
            <v>200000</v>
          </cell>
          <cell r="T290">
            <v>49487</v>
          </cell>
          <cell r="U290">
            <v>0</v>
          </cell>
        </row>
        <row r="291">
          <cell r="A291" t="str">
            <v>6534</v>
          </cell>
          <cell r="B291" t="str">
            <v>Underwood</v>
          </cell>
          <cell r="C291">
            <v>726.1</v>
          </cell>
          <cell r="D291">
            <v>5247525</v>
          </cell>
          <cell r="E291">
            <v>0</v>
          </cell>
          <cell r="F291">
            <v>95223</v>
          </cell>
          <cell r="G291">
            <v>547445</v>
          </cell>
          <cell r="H291">
            <v>430301</v>
          </cell>
          <cell r="I291">
            <v>44641</v>
          </cell>
          <cell r="J291">
            <v>49237</v>
          </cell>
          <cell r="K291">
            <v>253460</v>
          </cell>
          <cell r="L291">
            <v>122859</v>
          </cell>
          <cell r="M291">
            <v>0</v>
          </cell>
          <cell r="N291">
            <v>396189</v>
          </cell>
          <cell r="O291">
            <v>0</v>
          </cell>
          <cell r="P291">
            <v>255878</v>
          </cell>
          <cell r="Q291">
            <v>0</v>
          </cell>
          <cell r="R291">
            <v>0</v>
          </cell>
          <cell r="S291">
            <v>300000</v>
          </cell>
          <cell r="T291">
            <v>97858</v>
          </cell>
          <cell r="U291">
            <v>0</v>
          </cell>
        </row>
        <row r="292">
          <cell r="A292" t="str">
            <v>6536</v>
          </cell>
          <cell r="B292" t="str">
            <v>Union</v>
          </cell>
          <cell r="C292">
            <v>992.8</v>
          </cell>
          <cell r="D292">
            <v>7226591</v>
          </cell>
          <cell r="E292">
            <v>210156</v>
          </cell>
          <cell r="F292">
            <v>90937</v>
          </cell>
          <cell r="G292">
            <v>1190189</v>
          </cell>
          <cell r="H292">
            <v>646390</v>
          </cell>
          <cell r="I292">
            <v>57165</v>
          </cell>
          <cell r="J292">
            <v>68826</v>
          </cell>
          <cell r="K292">
            <v>353026</v>
          </cell>
          <cell r="L292">
            <v>198743</v>
          </cell>
          <cell r="M292">
            <v>416517</v>
          </cell>
          <cell r="N292">
            <v>169350</v>
          </cell>
          <cell r="O292">
            <v>0</v>
          </cell>
          <cell r="P292">
            <v>183854</v>
          </cell>
          <cell r="Q292">
            <v>69419</v>
          </cell>
          <cell r="R292">
            <v>557106</v>
          </cell>
          <cell r="S292">
            <v>505000</v>
          </cell>
          <cell r="T292">
            <v>154293</v>
          </cell>
          <cell r="U292">
            <v>0</v>
          </cell>
        </row>
        <row r="293">
          <cell r="A293" t="str">
            <v>6561</v>
          </cell>
          <cell r="B293" t="str">
            <v>United</v>
          </cell>
          <cell r="C293">
            <v>372</v>
          </cell>
          <cell r="D293">
            <v>2688444</v>
          </cell>
          <cell r="E293">
            <v>182439</v>
          </cell>
          <cell r="F293">
            <v>160360</v>
          </cell>
          <cell r="G293">
            <v>348269</v>
          </cell>
          <cell r="H293">
            <v>213289</v>
          </cell>
          <cell r="I293">
            <v>18576</v>
          </cell>
          <cell r="J293">
            <v>28723</v>
          </cell>
          <cell r="K293">
            <v>137481</v>
          </cell>
          <cell r="L293">
            <v>229922</v>
          </cell>
          <cell r="M293">
            <v>220309</v>
          </cell>
          <cell r="N293">
            <v>36692</v>
          </cell>
          <cell r="O293">
            <v>0</v>
          </cell>
          <cell r="P293">
            <v>23027</v>
          </cell>
          <cell r="Q293">
            <v>0</v>
          </cell>
          <cell r="R293">
            <v>499862</v>
          </cell>
          <cell r="S293">
            <v>350000</v>
          </cell>
          <cell r="T293">
            <v>123100</v>
          </cell>
          <cell r="U293">
            <v>0</v>
          </cell>
        </row>
        <row r="294">
          <cell r="A294" t="str">
            <v>6579</v>
          </cell>
          <cell r="B294" t="str">
            <v>Urbandale</v>
          </cell>
          <cell r="C294">
            <v>3368</v>
          </cell>
          <cell r="D294">
            <v>24340536</v>
          </cell>
          <cell r="E294">
            <v>132798</v>
          </cell>
          <cell r="F294">
            <v>751875</v>
          </cell>
          <cell r="G294">
            <v>2940883</v>
          </cell>
          <cell r="H294">
            <v>2114868</v>
          </cell>
          <cell r="I294">
            <v>248794</v>
          </cell>
          <cell r="J294">
            <v>241182</v>
          </cell>
          <cell r="K294">
            <v>1175668</v>
          </cell>
          <cell r="L294">
            <v>520344</v>
          </cell>
          <cell r="M294">
            <v>0</v>
          </cell>
          <cell r="N294">
            <v>1886894</v>
          </cell>
          <cell r="O294">
            <v>0</v>
          </cell>
          <cell r="P294">
            <v>1186883</v>
          </cell>
          <cell r="Q294">
            <v>0</v>
          </cell>
          <cell r="R294">
            <v>2094130</v>
          </cell>
          <cell r="S294">
            <v>907853</v>
          </cell>
          <cell r="T294">
            <v>515719</v>
          </cell>
          <cell r="U294">
            <v>194677</v>
          </cell>
        </row>
        <row r="295">
          <cell r="A295" t="str">
            <v>6592</v>
          </cell>
          <cell r="B295" t="str">
            <v>Van Buren County</v>
          </cell>
          <cell r="C295">
            <v>939.7</v>
          </cell>
          <cell r="D295">
            <v>6791212</v>
          </cell>
          <cell r="E295">
            <v>0</v>
          </cell>
          <cell r="F295">
            <v>588133</v>
          </cell>
          <cell r="G295">
            <v>889788</v>
          </cell>
          <cell r="H295">
            <v>582576</v>
          </cell>
          <cell r="I295">
            <v>57961</v>
          </cell>
          <cell r="J295">
            <v>70374</v>
          </cell>
          <cell r="K295">
            <v>328021</v>
          </cell>
          <cell r="L295">
            <v>195129</v>
          </cell>
          <cell r="M295">
            <v>470430</v>
          </cell>
          <cell r="N295">
            <v>80337</v>
          </cell>
          <cell r="O295">
            <v>0</v>
          </cell>
          <cell r="P295">
            <v>152031</v>
          </cell>
          <cell r="Q295">
            <v>0</v>
          </cell>
          <cell r="R295">
            <v>326575</v>
          </cell>
          <cell r="S295">
            <v>370000</v>
          </cell>
          <cell r="T295">
            <v>160850</v>
          </cell>
          <cell r="U295">
            <v>0</v>
          </cell>
        </row>
        <row r="296">
          <cell r="A296" t="str">
            <v>6615</v>
          </cell>
          <cell r="B296" t="str">
            <v>Van Meter</v>
          </cell>
          <cell r="C296">
            <v>779.3</v>
          </cell>
          <cell r="D296">
            <v>5632001</v>
          </cell>
          <cell r="E296">
            <v>0</v>
          </cell>
          <cell r="F296">
            <v>101583</v>
          </cell>
          <cell r="G296">
            <v>395534</v>
          </cell>
          <cell r="H296">
            <v>497357</v>
          </cell>
          <cell r="I296">
            <v>51636</v>
          </cell>
          <cell r="J296">
            <v>54419</v>
          </cell>
          <cell r="K296">
            <v>272030</v>
          </cell>
          <cell r="L296">
            <v>151767</v>
          </cell>
          <cell r="M296">
            <v>388798</v>
          </cell>
          <cell r="N296">
            <v>17157</v>
          </cell>
          <cell r="O296">
            <v>0</v>
          </cell>
          <cell r="P296">
            <v>186745</v>
          </cell>
          <cell r="Q296">
            <v>0</v>
          </cell>
          <cell r="R296">
            <v>374641</v>
          </cell>
          <cell r="S296">
            <v>400000</v>
          </cell>
          <cell r="T296">
            <v>92262</v>
          </cell>
          <cell r="U296">
            <v>0</v>
          </cell>
        </row>
        <row r="297">
          <cell r="A297" t="str">
            <v>6651</v>
          </cell>
          <cell r="B297" t="str">
            <v>Villisca</v>
          </cell>
          <cell r="C297">
            <v>273</v>
          </cell>
          <cell r="D297">
            <v>1972971</v>
          </cell>
          <cell r="E297">
            <v>92812</v>
          </cell>
          <cell r="F297">
            <v>317366</v>
          </cell>
          <cell r="G297">
            <v>198598</v>
          </cell>
          <cell r="H297">
            <v>179770</v>
          </cell>
          <cell r="I297">
            <v>19368</v>
          </cell>
          <cell r="J297">
            <v>22017</v>
          </cell>
          <cell r="K297">
            <v>98926</v>
          </cell>
          <cell r="L297">
            <v>43362</v>
          </cell>
          <cell r="M297">
            <v>0</v>
          </cell>
          <cell r="N297">
            <v>170778</v>
          </cell>
          <cell r="O297">
            <v>0</v>
          </cell>
          <cell r="P297">
            <v>71192</v>
          </cell>
          <cell r="Q297">
            <v>71470</v>
          </cell>
          <cell r="R297">
            <v>32025</v>
          </cell>
          <cell r="S297">
            <v>40000</v>
          </cell>
          <cell r="T297">
            <v>50975</v>
          </cell>
          <cell r="U297">
            <v>0</v>
          </cell>
        </row>
        <row r="298">
          <cell r="A298" t="str">
            <v>6660</v>
          </cell>
          <cell r="B298" t="str">
            <v>Vinton-Shellsburg</v>
          </cell>
          <cell r="C298">
            <v>1547.4</v>
          </cell>
          <cell r="D298">
            <v>11183060</v>
          </cell>
          <cell r="E298">
            <v>0</v>
          </cell>
          <cell r="F298">
            <v>156660</v>
          </cell>
          <cell r="G298">
            <v>1521573</v>
          </cell>
          <cell r="H298">
            <v>993245</v>
          </cell>
          <cell r="I298">
            <v>111784</v>
          </cell>
          <cell r="J298">
            <v>108844</v>
          </cell>
          <cell r="K298">
            <v>540151</v>
          </cell>
          <cell r="L298">
            <v>306163</v>
          </cell>
          <cell r="M298">
            <v>193449</v>
          </cell>
          <cell r="N298">
            <v>625822</v>
          </cell>
          <cell r="O298">
            <v>0</v>
          </cell>
          <cell r="P298">
            <v>311072</v>
          </cell>
          <cell r="Q298">
            <v>483623</v>
          </cell>
          <cell r="R298">
            <v>279598</v>
          </cell>
          <cell r="S298">
            <v>375000</v>
          </cell>
          <cell r="T298">
            <v>187957</v>
          </cell>
          <cell r="U298">
            <v>0</v>
          </cell>
        </row>
        <row r="299">
          <cell r="A299" t="str">
            <v>6700</v>
          </cell>
          <cell r="B299" t="str">
            <v>Waco</v>
          </cell>
          <cell r="C299">
            <v>459</v>
          </cell>
          <cell r="D299">
            <v>3360339</v>
          </cell>
          <cell r="E299">
            <v>177742</v>
          </cell>
          <cell r="F299">
            <v>167600</v>
          </cell>
          <cell r="G299">
            <v>504197</v>
          </cell>
          <cell r="H299">
            <v>332320</v>
          </cell>
          <cell r="I299">
            <v>35628</v>
          </cell>
          <cell r="J299">
            <v>35956</v>
          </cell>
          <cell r="K299">
            <v>166968</v>
          </cell>
          <cell r="L299">
            <v>104792</v>
          </cell>
          <cell r="M299">
            <v>0</v>
          </cell>
          <cell r="N299">
            <v>266913</v>
          </cell>
          <cell r="O299">
            <v>0</v>
          </cell>
          <cell r="P299">
            <v>0</v>
          </cell>
          <cell r="Q299">
            <v>0</v>
          </cell>
          <cell r="R299">
            <v>251035</v>
          </cell>
          <cell r="S299">
            <v>300000</v>
          </cell>
          <cell r="T299">
            <v>61822</v>
          </cell>
          <cell r="U299">
            <v>0</v>
          </cell>
        </row>
        <row r="300">
          <cell r="A300" t="str">
            <v>6741</v>
          </cell>
          <cell r="B300" t="str">
            <v>East Sac County</v>
          </cell>
          <cell r="C300">
            <v>786.9</v>
          </cell>
          <cell r="D300">
            <v>5686926</v>
          </cell>
          <cell r="E300">
            <v>0</v>
          </cell>
          <cell r="F300">
            <v>197254</v>
          </cell>
          <cell r="G300">
            <v>708680</v>
          </cell>
          <cell r="H300">
            <v>518583</v>
          </cell>
          <cell r="I300">
            <v>55059</v>
          </cell>
          <cell r="J300">
            <v>59757</v>
          </cell>
          <cell r="K300">
            <v>274683</v>
          </cell>
          <cell r="L300">
            <v>158994</v>
          </cell>
          <cell r="M300">
            <v>63030</v>
          </cell>
          <cell r="N300">
            <v>402900</v>
          </cell>
          <cell r="O300">
            <v>0</v>
          </cell>
          <cell r="P300">
            <v>271757</v>
          </cell>
          <cell r="Q300">
            <v>0</v>
          </cell>
          <cell r="R300">
            <v>432948</v>
          </cell>
          <cell r="S300">
            <v>400000</v>
          </cell>
          <cell r="T300">
            <v>142873</v>
          </cell>
          <cell r="U300">
            <v>0</v>
          </cell>
        </row>
        <row r="301">
          <cell r="A301" t="str">
            <v>6759</v>
          </cell>
          <cell r="B301" t="str">
            <v>Wapello</v>
          </cell>
          <cell r="C301">
            <v>557.29999999999995</v>
          </cell>
          <cell r="D301">
            <v>4027607</v>
          </cell>
          <cell r="E301">
            <v>53018</v>
          </cell>
          <cell r="F301">
            <v>221674</v>
          </cell>
          <cell r="G301">
            <v>555539</v>
          </cell>
          <cell r="H301">
            <v>366984</v>
          </cell>
          <cell r="I301">
            <v>38133</v>
          </cell>
          <cell r="J301">
            <v>45720</v>
          </cell>
          <cell r="K301">
            <v>195330</v>
          </cell>
          <cell r="L301">
            <v>104792</v>
          </cell>
          <cell r="M301">
            <v>32231</v>
          </cell>
          <cell r="N301">
            <v>279692</v>
          </cell>
          <cell r="O301">
            <v>0</v>
          </cell>
          <cell r="P301">
            <v>54798</v>
          </cell>
          <cell r="Q301">
            <v>32231</v>
          </cell>
          <cell r="R301">
            <v>123199</v>
          </cell>
          <cell r="S301">
            <v>500000</v>
          </cell>
          <cell r="T301">
            <v>76555</v>
          </cell>
          <cell r="U301">
            <v>0</v>
          </cell>
        </row>
        <row r="302">
          <cell r="A302" t="str">
            <v>6762</v>
          </cell>
          <cell r="B302" t="str">
            <v>Wapsie Valley</v>
          </cell>
          <cell r="C302">
            <v>676.8</v>
          </cell>
          <cell r="D302">
            <v>4902062</v>
          </cell>
          <cell r="E302">
            <v>0</v>
          </cell>
          <cell r="F302">
            <v>212285</v>
          </cell>
          <cell r="G302">
            <v>487671</v>
          </cell>
          <cell r="H302">
            <v>453970</v>
          </cell>
          <cell r="I302">
            <v>47159</v>
          </cell>
          <cell r="J302">
            <v>49765</v>
          </cell>
          <cell r="K302">
            <v>236251</v>
          </cell>
          <cell r="L302">
            <v>122859</v>
          </cell>
          <cell r="M302">
            <v>320567</v>
          </cell>
          <cell r="N302">
            <v>26401</v>
          </cell>
          <cell r="O302">
            <v>0</v>
          </cell>
          <cell r="P302">
            <v>119692</v>
          </cell>
          <cell r="Q302">
            <v>71237</v>
          </cell>
          <cell r="R302">
            <v>235610</v>
          </cell>
          <cell r="S302">
            <v>200022</v>
          </cell>
          <cell r="T302">
            <v>75567</v>
          </cell>
          <cell r="U302">
            <v>0</v>
          </cell>
        </row>
        <row r="303">
          <cell r="A303" t="str">
            <v>6768</v>
          </cell>
          <cell r="B303" t="str">
            <v>Washington</v>
          </cell>
          <cell r="C303">
            <v>1615.5</v>
          </cell>
          <cell r="D303">
            <v>11675219</v>
          </cell>
          <cell r="E303">
            <v>453959</v>
          </cell>
          <cell r="F303">
            <v>413695</v>
          </cell>
          <cell r="G303">
            <v>1621305</v>
          </cell>
          <cell r="H303">
            <v>1035750</v>
          </cell>
          <cell r="I303">
            <v>114843</v>
          </cell>
          <cell r="J303">
            <v>127486</v>
          </cell>
          <cell r="K303">
            <v>580842</v>
          </cell>
          <cell r="L303">
            <v>310761</v>
          </cell>
          <cell r="M303">
            <v>730913</v>
          </cell>
          <cell r="N303">
            <v>99693</v>
          </cell>
          <cell r="O303">
            <v>0</v>
          </cell>
          <cell r="P303">
            <v>409898</v>
          </cell>
          <cell r="Q303">
            <v>0</v>
          </cell>
          <cell r="R303">
            <v>516846</v>
          </cell>
          <cell r="S303">
            <v>1825000</v>
          </cell>
          <cell r="T303">
            <v>170559</v>
          </cell>
          <cell r="U303">
            <v>0</v>
          </cell>
        </row>
        <row r="304">
          <cell r="A304" t="str">
            <v>6795</v>
          </cell>
          <cell r="B304" t="str">
            <v>Waterloo</v>
          </cell>
          <cell r="C304">
            <v>10626.6</v>
          </cell>
          <cell r="D304">
            <v>76798438</v>
          </cell>
          <cell r="E304">
            <v>547406</v>
          </cell>
          <cell r="F304">
            <v>2223950</v>
          </cell>
          <cell r="G304">
            <v>16647756</v>
          </cell>
          <cell r="H304">
            <v>6484883</v>
          </cell>
          <cell r="I304">
            <v>708157</v>
          </cell>
          <cell r="J304">
            <v>896078</v>
          </cell>
          <cell r="K304">
            <v>3709427</v>
          </cell>
          <cell r="L304">
            <v>1528511</v>
          </cell>
          <cell r="M304">
            <v>0</v>
          </cell>
          <cell r="N304">
            <v>4837982</v>
          </cell>
          <cell r="O304">
            <v>0</v>
          </cell>
          <cell r="P304">
            <v>3744814</v>
          </cell>
          <cell r="Q304">
            <v>0</v>
          </cell>
          <cell r="R304">
            <v>2096896</v>
          </cell>
          <cell r="S304">
            <v>1800000</v>
          </cell>
          <cell r="T304">
            <v>1032799</v>
          </cell>
          <cell r="U304">
            <v>0</v>
          </cell>
        </row>
        <row r="305">
          <cell r="A305" t="str">
            <v>6822</v>
          </cell>
          <cell r="B305" t="str">
            <v>Waukee</v>
          </cell>
          <cell r="C305">
            <v>11994.7</v>
          </cell>
          <cell r="D305">
            <v>86685697</v>
          </cell>
          <cell r="E305">
            <v>0</v>
          </cell>
          <cell r="F305">
            <v>1646115</v>
          </cell>
          <cell r="G305">
            <v>7784708</v>
          </cell>
          <cell r="H305">
            <v>6619395</v>
          </cell>
          <cell r="I305">
            <v>688976</v>
          </cell>
          <cell r="J305">
            <v>871775</v>
          </cell>
          <cell r="K305">
            <v>4186990</v>
          </cell>
          <cell r="L305">
            <v>303534</v>
          </cell>
          <cell r="M305">
            <v>0</v>
          </cell>
          <cell r="N305">
            <v>6596782</v>
          </cell>
          <cell r="O305">
            <v>0</v>
          </cell>
          <cell r="P305">
            <v>3043391</v>
          </cell>
          <cell r="Q305">
            <v>0</v>
          </cell>
          <cell r="R305">
            <v>7513536</v>
          </cell>
          <cell r="S305">
            <v>3875000</v>
          </cell>
          <cell r="T305">
            <v>1850348</v>
          </cell>
          <cell r="U305">
            <v>0</v>
          </cell>
        </row>
        <row r="306">
          <cell r="A306" t="str">
            <v>6840</v>
          </cell>
          <cell r="B306" t="str">
            <v>Waverly-Shell Rock</v>
          </cell>
          <cell r="C306">
            <v>2119.1</v>
          </cell>
          <cell r="D306">
            <v>15314736</v>
          </cell>
          <cell r="E306">
            <v>0</v>
          </cell>
          <cell r="F306">
            <v>249209</v>
          </cell>
          <cell r="G306">
            <v>1834574</v>
          </cell>
          <cell r="H306">
            <v>1402018</v>
          </cell>
          <cell r="I306">
            <v>155860</v>
          </cell>
          <cell r="J306">
            <v>134584</v>
          </cell>
          <cell r="K306">
            <v>739714</v>
          </cell>
          <cell r="L306">
            <v>354123</v>
          </cell>
          <cell r="M306">
            <v>922209</v>
          </cell>
          <cell r="N306">
            <v>191785</v>
          </cell>
          <cell r="O306">
            <v>0</v>
          </cell>
          <cell r="P306">
            <v>373385</v>
          </cell>
          <cell r="Q306">
            <v>0</v>
          </cell>
          <cell r="R306">
            <v>0</v>
          </cell>
          <cell r="S306">
            <v>425000</v>
          </cell>
          <cell r="T306">
            <v>282019</v>
          </cell>
          <cell r="U306">
            <v>0</v>
          </cell>
        </row>
        <row r="307">
          <cell r="A307" t="str">
            <v>6854</v>
          </cell>
          <cell r="B307" t="str">
            <v>Wayne</v>
          </cell>
          <cell r="C307">
            <v>545.20000000000005</v>
          </cell>
          <cell r="D307">
            <v>3940160</v>
          </cell>
          <cell r="E307">
            <v>254409</v>
          </cell>
          <cell r="F307">
            <v>170087</v>
          </cell>
          <cell r="G307">
            <v>469610</v>
          </cell>
          <cell r="H307">
            <v>417130</v>
          </cell>
          <cell r="I307">
            <v>46490</v>
          </cell>
          <cell r="J307">
            <v>46826</v>
          </cell>
          <cell r="K307">
            <v>200784</v>
          </cell>
          <cell r="L307">
            <v>130086</v>
          </cell>
          <cell r="M307">
            <v>81747</v>
          </cell>
          <cell r="N307">
            <v>257636</v>
          </cell>
          <cell r="O307">
            <v>0</v>
          </cell>
          <cell r="P307">
            <v>192210</v>
          </cell>
          <cell r="Q307">
            <v>0</v>
          </cell>
          <cell r="R307">
            <v>0</v>
          </cell>
          <cell r="S307">
            <v>300000</v>
          </cell>
          <cell r="T307">
            <v>92393</v>
          </cell>
          <cell r="U307">
            <v>0</v>
          </cell>
        </row>
        <row r="308">
          <cell r="A308" t="str">
            <v>6867</v>
          </cell>
          <cell r="B308" t="str">
            <v>Webster City</v>
          </cell>
          <cell r="C308">
            <v>1740</v>
          </cell>
          <cell r="D308">
            <v>12574980</v>
          </cell>
          <cell r="E308">
            <v>55385</v>
          </cell>
          <cell r="F308">
            <v>1570875</v>
          </cell>
          <cell r="G308">
            <v>1471995</v>
          </cell>
          <cell r="H308">
            <v>1107649</v>
          </cell>
          <cell r="I308">
            <v>122357</v>
          </cell>
          <cell r="J308">
            <v>135424</v>
          </cell>
          <cell r="K308">
            <v>607382</v>
          </cell>
          <cell r="L308">
            <v>408326</v>
          </cell>
          <cell r="M308">
            <v>852760</v>
          </cell>
          <cell r="N308">
            <v>102349</v>
          </cell>
          <cell r="O308">
            <v>0</v>
          </cell>
          <cell r="P308">
            <v>613524</v>
          </cell>
          <cell r="Q308">
            <v>0</v>
          </cell>
          <cell r="R308">
            <v>560141</v>
          </cell>
          <cell r="S308">
            <v>600000</v>
          </cell>
          <cell r="T308">
            <v>240060</v>
          </cell>
          <cell r="U308">
            <v>0</v>
          </cell>
        </row>
        <row r="309">
          <cell r="A309" t="str">
            <v>6921</v>
          </cell>
          <cell r="B309" t="str">
            <v>West Bend-Mallard</v>
          </cell>
          <cell r="C309">
            <v>307</v>
          </cell>
          <cell r="D309">
            <v>2225443</v>
          </cell>
          <cell r="E309">
            <v>0</v>
          </cell>
          <cell r="F309">
            <v>166169</v>
          </cell>
          <cell r="G309">
            <v>274012</v>
          </cell>
          <cell r="H309">
            <v>214486</v>
          </cell>
          <cell r="I309">
            <v>22884</v>
          </cell>
          <cell r="J309">
            <v>20462</v>
          </cell>
          <cell r="K309">
            <v>107164</v>
          </cell>
          <cell r="L309">
            <v>97565</v>
          </cell>
          <cell r="M309">
            <v>0</v>
          </cell>
          <cell r="N309">
            <v>193146</v>
          </cell>
          <cell r="O309">
            <v>0</v>
          </cell>
          <cell r="P309">
            <v>67815</v>
          </cell>
          <cell r="Q309">
            <v>0</v>
          </cell>
          <cell r="R309">
            <v>310708</v>
          </cell>
          <cell r="S309">
            <v>400000</v>
          </cell>
          <cell r="T309">
            <v>76518</v>
          </cell>
          <cell r="U309">
            <v>30773</v>
          </cell>
        </row>
        <row r="310">
          <cell r="A310" t="str">
            <v>6930</v>
          </cell>
          <cell r="B310" t="str">
            <v>West Branch</v>
          </cell>
          <cell r="C310">
            <v>757.9</v>
          </cell>
          <cell r="D310">
            <v>5478859</v>
          </cell>
          <cell r="E310">
            <v>0</v>
          </cell>
          <cell r="F310">
            <v>167496</v>
          </cell>
          <cell r="G310">
            <v>656899</v>
          </cell>
          <cell r="H310">
            <v>466321</v>
          </cell>
          <cell r="I310">
            <v>49680</v>
          </cell>
          <cell r="J310">
            <v>50954</v>
          </cell>
          <cell r="K310">
            <v>264560</v>
          </cell>
          <cell r="L310">
            <v>177062</v>
          </cell>
          <cell r="M310">
            <v>54204</v>
          </cell>
          <cell r="N310">
            <v>391118</v>
          </cell>
          <cell r="O310">
            <v>0</v>
          </cell>
          <cell r="P310">
            <v>267539</v>
          </cell>
          <cell r="Q310">
            <v>54204</v>
          </cell>
          <cell r="R310">
            <v>445267</v>
          </cell>
          <cell r="S310">
            <v>200000</v>
          </cell>
          <cell r="T310">
            <v>137354</v>
          </cell>
          <cell r="U310">
            <v>0</v>
          </cell>
        </row>
        <row r="311">
          <cell r="A311" t="str">
            <v>6937</v>
          </cell>
          <cell r="B311" t="str">
            <v>West Burlington</v>
          </cell>
          <cell r="C311">
            <v>445</v>
          </cell>
          <cell r="D311">
            <v>3216015</v>
          </cell>
          <cell r="E311">
            <v>47096</v>
          </cell>
          <cell r="F311">
            <v>78847</v>
          </cell>
          <cell r="G311">
            <v>444388</v>
          </cell>
          <cell r="H311">
            <v>336832</v>
          </cell>
          <cell r="I311">
            <v>43232</v>
          </cell>
          <cell r="J311">
            <v>54426</v>
          </cell>
          <cell r="K311">
            <v>156264</v>
          </cell>
          <cell r="L311">
            <v>173448</v>
          </cell>
          <cell r="M311">
            <v>0</v>
          </cell>
          <cell r="N311">
            <v>250117</v>
          </cell>
          <cell r="O311">
            <v>0</v>
          </cell>
          <cell r="P311">
            <v>156818</v>
          </cell>
          <cell r="Q311">
            <v>0</v>
          </cell>
          <cell r="R311">
            <v>254259</v>
          </cell>
          <cell r="S311">
            <v>450000</v>
          </cell>
          <cell r="T311">
            <v>62616</v>
          </cell>
          <cell r="U311">
            <v>0</v>
          </cell>
        </row>
        <row r="312">
          <cell r="A312" t="str">
            <v>6943</v>
          </cell>
          <cell r="B312" t="str">
            <v>West Central</v>
          </cell>
          <cell r="C312">
            <v>262</v>
          </cell>
          <cell r="D312">
            <v>1893474</v>
          </cell>
          <cell r="E312">
            <v>0</v>
          </cell>
          <cell r="F312">
            <v>217215</v>
          </cell>
          <cell r="G312">
            <v>266604</v>
          </cell>
          <cell r="H312">
            <v>173248</v>
          </cell>
          <cell r="I312">
            <v>18164</v>
          </cell>
          <cell r="J312">
            <v>16944</v>
          </cell>
          <cell r="K312">
            <v>91456</v>
          </cell>
          <cell r="L312">
            <v>36135</v>
          </cell>
          <cell r="M312">
            <v>144495</v>
          </cell>
          <cell r="N312">
            <v>17908</v>
          </cell>
          <cell r="O312">
            <v>0</v>
          </cell>
          <cell r="P312">
            <v>92329</v>
          </cell>
          <cell r="Q312">
            <v>43349</v>
          </cell>
          <cell r="R312">
            <v>200967</v>
          </cell>
          <cell r="S312">
            <v>200000</v>
          </cell>
          <cell r="T312">
            <v>60167</v>
          </cell>
          <cell r="U312">
            <v>0</v>
          </cell>
        </row>
        <row r="313">
          <cell r="A313" t="str">
            <v>6950</v>
          </cell>
          <cell r="B313" t="str">
            <v>West Delaware Co</v>
          </cell>
          <cell r="C313">
            <v>1399.3</v>
          </cell>
          <cell r="D313">
            <v>10112741</v>
          </cell>
          <cell r="E313">
            <v>0</v>
          </cell>
          <cell r="F313">
            <v>220568</v>
          </cell>
          <cell r="G313">
            <v>1288574</v>
          </cell>
          <cell r="H313">
            <v>868070</v>
          </cell>
          <cell r="I313">
            <v>96398</v>
          </cell>
          <cell r="J313">
            <v>95334</v>
          </cell>
          <cell r="K313">
            <v>488454</v>
          </cell>
          <cell r="L313">
            <v>220424</v>
          </cell>
          <cell r="M313">
            <v>751674</v>
          </cell>
          <cell r="N313">
            <v>38637</v>
          </cell>
          <cell r="O313">
            <v>0</v>
          </cell>
          <cell r="P313">
            <v>239670</v>
          </cell>
          <cell r="Q313">
            <v>0</v>
          </cell>
          <cell r="R313">
            <v>436421</v>
          </cell>
          <cell r="S313">
            <v>340075</v>
          </cell>
          <cell r="T313">
            <v>214954</v>
          </cell>
          <cell r="U313">
            <v>0</v>
          </cell>
        </row>
        <row r="314">
          <cell r="A314" t="str">
            <v>6957</v>
          </cell>
          <cell r="B314" t="str">
            <v>West Des Moines</v>
          </cell>
          <cell r="C314">
            <v>8820.1</v>
          </cell>
          <cell r="D314">
            <v>63742863</v>
          </cell>
          <cell r="E314">
            <v>245866</v>
          </cell>
          <cell r="F314">
            <v>2433295</v>
          </cell>
          <cell r="G314">
            <v>7792079</v>
          </cell>
          <cell r="H314">
            <v>5234729</v>
          </cell>
          <cell r="I314">
            <v>596239</v>
          </cell>
          <cell r="J314">
            <v>587683</v>
          </cell>
          <cell r="K314">
            <v>3078832</v>
          </cell>
          <cell r="L314">
            <v>1430946</v>
          </cell>
          <cell r="M314">
            <v>0</v>
          </cell>
          <cell r="N314">
            <v>5321303</v>
          </cell>
          <cell r="O314">
            <v>0</v>
          </cell>
          <cell r="P314">
            <v>2942515</v>
          </cell>
          <cell r="Q314">
            <v>0</v>
          </cell>
          <cell r="R314">
            <v>7314427</v>
          </cell>
          <cell r="S314">
            <v>1336414</v>
          </cell>
          <cell r="T314">
            <v>1801314</v>
          </cell>
          <cell r="U314">
            <v>693166</v>
          </cell>
        </row>
        <row r="315">
          <cell r="A315" t="str">
            <v>6961</v>
          </cell>
          <cell r="B315" t="str">
            <v>Western Dubuque Co</v>
          </cell>
          <cell r="C315">
            <v>3197.7</v>
          </cell>
          <cell r="D315">
            <v>23189720</v>
          </cell>
          <cell r="E315">
            <v>0</v>
          </cell>
          <cell r="F315">
            <v>391318</v>
          </cell>
          <cell r="G315">
            <v>3003126</v>
          </cell>
          <cell r="H315">
            <v>1967929</v>
          </cell>
          <cell r="I315">
            <v>218915</v>
          </cell>
          <cell r="J315">
            <v>226461</v>
          </cell>
          <cell r="K315">
            <v>1116221</v>
          </cell>
          <cell r="L315">
            <v>979259</v>
          </cell>
          <cell r="M315">
            <v>1661471</v>
          </cell>
          <cell r="N315">
            <v>193011</v>
          </cell>
          <cell r="O315">
            <v>0</v>
          </cell>
          <cell r="P315">
            <v>928622</v>
          </cell>
          <cell r="Q315">
            <v>0</v>
          </cell>
          <cell r="R315">
            <v>1711007</v>
          </cell>
          <cell r="S315">
            <v>600000</v>
          </cell>
          <cell r="T315">
            <v>0</v>
          </cell>
          <cell r="U315">
            <v>0</v>
          </cell>
        </row>
        <row r="316">
          <cell r="A316" t="str">
            <v>6969</v>
          </cell>
          <cell r="B316" t="str">
            <v>West Harrison</v>
          </cell>
          <cell r="C316">
            <v>339.7</v>
          </cell>
          <cell r="D316">
            <v>2502570</v>
          </cell>
          <cell r="E316">
            <v>0</v>
          </cell>
          <cell r="F316">
            <v>182598</v>
          </cell>
          <cell r="G316">
            <v>352511</v>
          </cell>
          <cell r="H316">
            <v>216362</v>
          </cell>
          <cell r="I316">
            <v>23674</v>
          </cell>
          <cell r="J316">
            <v>20321</v>
          </cell>
          <cell r="K316">
            <v>118579</v>
          </cell>
          <cell r="L316">
            <v>68657</v>
          </cell>
          <cell r="M316">
            <v>29049</v>
          </cell>
          <cell r="N316">
            <v>188499</v>
          </cell>
          <cell r="O316">
            <v>0</v>
          </cell>
          <cell r="P316">
            <v>7982</v>
          </cell>
          <cell r="Q316">
            <v>0</v>
          </cell>
          <cell r="R316">
            <v>0</v>
          </cell>
          <cell r="S316">
            <v>250000</v>
          </cell>
          <cell r="T316">
            <v>84076</v>
          </cell>
          <cell r="U316">
            <v>0</v>
          </cell>
        </row>
        <row r="317">
          <cell r="A317" t="str">
            <v>6975</v>
          </cell>
          <cell r="B317" t="str">
            <v>West Liberty</v>
          </cell>
          <cell r="C317">
            <v>1238.5</v>
          </cell>
          <cell r="D317">
            <v>8950640</v>
          </cell>
          <cell r="E317">
            <v>315486</v>
          </cell>
          <cell r="F317">
            <v>443037</v>
          </cell>
          <cell r="G317">
            <v>1008094</v>
          </cell>
          <cell r="H317">
            <v>797122</v>
          </cell>
          <cell r="I317">
            <v>83556</v>
          </cell>
          <cell r="J317">
            <v>109135</v>
          </cell>
          <cell r="K317">
            <v>443737</v>
          </cell>
          <cell r="L317">
            <v>306969</v>
          </cell>
          <cell r="M317">
            <v>117941</v>
          </cell>
          <cell r="N317">
            <v>451833</v>
          </cell>
          <cell r="O317">
            <v>0</v>
          </cell>
          <cell r="P317">
            <v>275061</v>
          </cell>
          <cell r="Q317">
            <v>117941</v>
          </cell>
          <cell r="R317">
            <v>333462</v>
          </cell>
          <cell r="S317">
            <v>325000</v>
          </cell>
          <cell r="T317">
            <v>111166</v>
          </cell>
          <cell r="U317">
            <v>0</v>
          </cell>
        </row>
        <row r="318">
          <cell r="A318" t="str">
            <v>6983</v>
          </cell>
          <cell r="B318" t="str">
            <v>West Lyon</v>
          </cell>
          <cell r="C318">
            <v>940.6</v>
          </cell>
          <cell r="D318">
            <v>6797716</v>
          </cell>
          <cell r="E318">
            <v>0</v>
          </cell>
          <cell r="F318">
            <v>96733</v>
          </cell>
          <cell r="G318">
            <v>524247</v>
          </cell>
          <cell r="H318">
            <v>551455</v>
          </cell>
          <cell r="I318">
            <v>62042</v>
          </cell>
          <cell r="J318">
            <v>63556</v>
          </cell>
          <cell r="K318">
            <v>328335</v>
          </cell>
          <cell r="L318">
            <v>224037</v>
          </cell>
          <cell r="M318">
            <v>499031</v>
          </cell>
          <cell r="N318">
            <v>49069</v>
          </cell>
          <cell r="O318">
            <v>0</v>
          </cell>
          <cell r="P318">
            <v>251915</v>
          </cell>
          <cell r="Q318">
            <v>0</v>
          </cell>
          <cell r="R318">
            <v>342315</v>
          </cell>
          <cell r="S318">
            <v>234311</v>
          </cell>
          <cell r="T318">
            <v>168603</v>
          </cell>
          <cell r="U318">
            <v>0</v>
          </cell>
        </row>
        <row r="319">
          <cell r="A319" t="str">
            <v>6985</v>
          </cell>
          <cell r="B319" t="str">
            <v>West Marshall</v>
          </cell>
          <cell r="C319">
            <v>815.3</v>
          </cell>
          <cell r="D319">
            <v>5892173</v>
          </cell>
          <cell r="E319">
            <v>0</v>
          </cell>
          <cell r="F319">
            <v>110804</v>
          </cell>
          <cell r="G319">
            <v>624630</v>
          </cell>
          <cell r="H319">
            <v>506163</v>
          </cell>
          <cell r="I319">
            <v>49929</v>
          </cell>
          <cell r="J319">
            <v>60993</v>
          </cell>
          <cell r="K319">
            <v>284597</v>
          </cell>
          <cell r="L319">
            <v>173448</v>
          </cell>
          <cell r="M319">
            <v>192289</v>
          </cell>
          <cell r="N319">
            <v>249859</v>
          </cell>
          <cell r="O319">
            <v>0</v>
          </cell>
          <cell r="P319">
            <v>80000</v>
          </cell>
          <cell r="Q319">
            <v>0</v>
          </cell>
          <cell r="R319">
            <v>321103</v>
          </cell>
          <cell r="S319">
            <v>200000</v>
          </cell>
          <cell r="T319">
            <v>105964</v>
          </cell>
          <cell r="U319">
            <v>0</v>
          </cell>
        </row>
        <row r="320">
          <cell r="A320" t="str">
            <v>6987</v>
          </cell>
          <cell r="B320" t="str">
            <v>West Monona</v>
          </cell>
          <cell r="C320">
            <v>630.20000000000005</v>
          </cell>
          <cell r="D320">
            <v>4554455</v>
          </cell>
          <cell r="E320">
            <v>0</v>
          </cell>
          <cell r="F320">
            <v>121811</v>
          </cell>
          <cell r="G320">
            <v>831033</v>
          </cell>
          <cell r="H320">
            <v>404614</v>
          </cell>
          <cell r="I320">
            <v>42973</v>
          </cell>
          <cell r="J320">
            <v>46049</v>
          </cell>
          <cell r="K320">
            <v>219984</v>
          </cell>
          <cell r="L320">
            <v>169835</v>
          </cell>
          <cell r="M320">
            <v>71309</v>
          </cell>
          <cell r="N320">
            <v>298149</v>
          </cell>
          <cell r="O320">
            <v>0</v>
          </cell>
          <cell r="P320">
            <v>164341</v>
          </cell>
          <cell r="Q320">
            <v>71309</v>
          </cell>
          <cell r="R320">
            <v>372042</v>
          </cell>
          <cell r="S320">
            <v>350000</v>
          </cell>
          <cell r="T320">
            <v>109183</v>
          </cell>
          <cell r="U320">
            <v>0</v>
          </cell>
        </row>
        <row r="321">
          <cell r="A321" t="str">
            <v>6990</v>
          </cell>
          <cell r="B321" t="str">
            <v>West Sioux</v>
          </cell>
          <cell r="C321">
            <v>829.8</v>
          </cell>
          <cell r="D321">
            <v>5996965</v>
          </cell>
          <cell r="E321">
            <v>255009</v>
          </cell>
          <cell r="F321">
            <v>355749</v>
          </cell>
          <cell r="G321">
            <v>930187</v>
          </cell>
          <cell r="H321">
            <v>559986</v>
          </cell>
          <cell r="I321">
            <v>64297</v>
          </cell>
          <cell r="J321">
            <v>66448</v>
          </cell>
          <cell r="K321">
            <v>299267</v>
          </cell>
          <cell r="L321">
            <v>173448</v>
          </cell>
          <cell r="M321">
            <v>261124</v>
          </cell>
          <cell r="N321">
            <v>153319</v>
          </cell>
          <cell r="O321">
            <v>0</v>
          </cell>
          <cell r="P321">
            <v>292546</v>
          </cell>
          <cell r="Q321">
            <v>0</v>
          </cell>
          <cell r="R321">
            <v>341097</v>
          </cell>
          <cell r="S321">
            <v>535000</v>
          </cell>
          <cell r="T321">
            <v>84002</v>
          </cell>
          <cell r="U321">
            <v>0</v>
          </cell>
        </row>
        <row r="322">
          <cell r="A322" t="str">
            <v>6992</v>
          </cell>
          <cell r="B322" t="str">
            <v>Westwood</v>
          </cell>
          <cell r="C322">
            <v>532.4</v>
          </cell>
          <cell r="D322">
            <v>3847655</v>
          </cell>
          <cell r="E322">
            <v>85339</v>
          </cell>
          <cell r="F322">
            <v>161719</v>
          </cell>
          <cell r="G322">
            <v>624051</v>
          </cell>
          <cell r="H322">
            <v>353770</v>
          </cell>
          <cell r="I322">
            <v>40778</v>
          </cell>
          <cell r="J322">
            <v>40281</v>
          </cell>
          <cell r="K322">
            <v>188103</v>
          </cell>
          <cell r="L322">
            <v>115632</v>
          </cell>
          <cell r="M322">
            <v>98146</v>
          </cell>
          <cell r="N322">
            <v>240130</v>
          </cell>
          <cell r="O322">
            <v>0</v>
          </cell>
          <cell r="P322">
            <v>85414</v>
          </cell>
          <cell r="Q322">
            <v>32715</v>
          </cell>
          <cell r="R322">
            <v>470719</v>
          </cell>
          <cell r="S322">
            <v>290946</v>
          </cell>
          <cell r="T322">
            <v>123980</v>
          </cell>
          <cell r="U322">
            <v>0</v>
          </cell>
        </row>
        <row r="323">
          <cell r="A323" t="str">
            <v>7002</v>
          </cell>
          <cell r="B323" t="str">
            <v>Whiting</v>
          </cell>
          <cell r="C323">
            <v>187.1</v>
          </cell>
          <cell r="D323">
            <v>1352172</v>
          </cell>
          <cell r="E323">
            <v>0</v>
          </cell>
          <cell r="F323">
            <v>170593</v>
          </cell>
          <cell r="G323">
            <v>205753</v>
          </cell>
          <cell r="H323">
            <v>141451</v>
          </cell>
          <cell r="I323">
            <v>15950</v>
          </cell>
          <cell r="J323">
            <v>17552</v>
          </cell>
          <cell r="K323">
            <v>65311</v>
          </cell>
          <cell r="L323">
            <v>47155</v>
          </cell>
          <cell r="M323">
            <v>59192</v>
          </cell>
          <cell r="N323">
            <v>58217</v>
          </cell>
          <cell r="O323">
            <v>0</v>
          </cell>
          <cell r="P323">
            <v>65934</v>
          </cell>
          <cell r="Q323">
            <v>0</v>
          </cell>
          <cell r="R323">
            <v>93362</v>
          </cell>
          <cell r="S323">
            <v>365000</v>
          </cell>
          <cell r="T323">
            <v>45984</v>
          </cell>
          <cell r="U323">
            <v>0</v>
          </cell>
        </row>
        <row r="324">
          <cell r="A324" t="str">
            <v>7029</v>
          </cell>
          <cell r="B324" t="str">
            <v>Williamsburg</v>
          </cell>
          <cell r="C324">
            <v>1142.5999999999999</v>
          </cell>
          <cell r="D324">
            <v>8257570</v>
          </cell>
          <cell r="E324">
            <v>0</v>
          </cell>
          <cell r="F324">
            <v>114107</v>
          </cell>
          <cell r="G324">
            <v>697478</v>
          </cell>
          <cell r="H324">
            <v>709977</v>
          </cell>
          <cell r="I324">
            <v>77800</v>
          </cell>
          <cell r="J324">
            <v>68670</v>
          </cell>
          <cell r="K324">
            <v>398847</v>
          </cell>
          <cell r="L324">
            <v>205970</v>
          </cell>
          <cell r="M324">
            <v>545522</v>
          </cell>
          <cell r="N324">
            <v>64795</v>
          </cell>
          <cell r="O324">
            <v>0</v>
          </cell>
          <cell r="P324">
            <v>347290</v>
          </cell>
          <cell r="Q324">
            <v>0</v>
          </cell>
          <cell r="R324">
            <v>635457</v>
          </cell>
          <cell r="S324">
            <v>515000</v>
          </cell>
          <cell r="T324">
            <v>156493</v>
          </cell>
          <cell r="U324">
            <v>0</v>
          </cell>
        </row>
        <row r="325">
          <cell r="A325" t="str">
            <v>7038</v>
          </cell>
          <cell r="B325" t="str">
            <v>Wilton</v>
          </cell>
          <cell r="C325">
            <v>843.4</v>
          </cell>
          <cell r="D325">
            <v>6095252</v>
          </cell>
          <cell r="E325">
            <v>0</v>
          </cell>
          <cell r="F325">
            <v>295469</v>
          </cell>
          <cell r="G325">
            <v>436222</v>
          </cell>
          <cell r="H325">
            <v>535888</v>
          </cell>
          <cell r="I325">
            <v>59881</v>
          </cell>
          <cell r="J325">
            <v>61037</v>
          </cell>
          <cell r="K325">
            <v>294406</v>
          </cell>
          <cell r="L325">
            <v>112019</v>
          </cell>
          <cell r="M325">
            <v>100676</v>
          </cell>
          <cell r="N325">
            <v>323614</v>
          </cell>
          <cell r="O325">
            <v>0</v>
          </cell>
          <cell r="P325">
            <v>297214</v>
          </cell>
          <cell r="Q325">
            <v>0</v>
          </cell>
          <cell r="R325">
            <v>0</v>
          </cell>
          <cell r="S325">
            <v>395000</v>
          </cell>
          <cell r="T325">
            <v>98103</v>
          </cell>
          <cell r="U325">
            <v>0</v>
          </cell>
        </row>
        <row r="326">
          <cell r="A326" t="str">
            <v>7047</v>
          </cell>
          <cell r="B326" t="str">
            <v>Winfield-Mt Union</v>
          </cell>
          <cell r="C326">
            <v>314</v>
          </cell>
          <cell r="D326">
            <v>2269278</v>
          </cell>
          <cell r="E326">
            <v>0</v>
          </cell>
          <cell r="F326">
            <v>161668</v>
          </cell>
          <cell r="G326">
            <v>128496</v>
          </cell>
          <cell r="H326">
            <v>203551</v>
          </cell>
          <cell r="I326">
            <v>22124</v>
          </cell>
          <cell r="J326">
            <v>25057</v>
          </cell>
          <cell r="K326">
            <v>109608</v>
          </cell>
          <cell r="L326">
            <v>83111</v>
          </cell>
          <cell r="M326">
            <v>45593</v>
          </cell>
          <cell r="N326">
            <v>127939</v>
          </cell>
          <cell r="O326">
            <v>0</v>
          </cell>
          <cell r="P326">
            <v>0</v>
          </cell>
          <cell r="Q326">
            <v>0</v>
          </cell>
          <cell r="R326">
            <v>178121</v>
          </cell>
          <cell r="S326">
            <v>235000</v>
          </cell>
          <cell r="T326">
            <v>43866</v>
          </cell>
          <cell r="U326">
            <v>0</v>
          </cell>
        </row>
        <row r="327">
          <cell r="A327" t="str">
            <v>7056</v>
          </cell>
          <cell r="B327" t="str">
            <v>Winterset</v>
          </cell>
          <cell r="C327">
            <v>1669.6</v>
          </cell>
          <cell r="D327">
            <v>12066199</v>
          </cell>
          <cell r="E327">
            <v>234534</v>
          </cell>
          <cell r="F327">
            <v>313782</v>
          </cell>
          <cell r="G327">
            <v>1375876</v>
          </cell>
          <cell r="H327">
            <v>1015476</v>
          </cell>
          <cell r="I327">
            <v>110022</v>
          </cell>
          <cell r="J327">
            <v>131553</v>
          </cell>
          <cell r="K327">
            <v>589058</v>
          </cell>
          <cell r="L327">
            <v>260172</v>
          </cell>
          <cell r="M327">
            <v>457985</v>
          </cell>
          <cell r="N327">
            <v>427668</v>
          </cell>
          <cell r="O327">
            <v>0</v>
          </cell>
          <cell r="P327">
            <v>470694</v>
          </cell>
          <cell r="Q327">
            <v>0</v>
          </cell>
          <cell r="R327">
            <v>863395</v>
          </cell>
          <cell r="S327">
            <v>113856</v>
          </cell>
          <cell r="T327">
            <v>212627</v>
          </cell>
          <cell r="U327">
            <v>0</v>
          </cell>
        </row>
        <row r="328">
          <cell r="A328" t="str">
            <v>7092</v>
          </cell>
          <cell r="B328" t="str">
            <v>Woodbine</v>
          </cell>
          <cell r="C328">
            <v>470.3</v>
          </cell>
          <cell r="D328">
            <v>3398858</v>
          </cell>
          <cell r="E328">
            <v>0</v>
          </cell>
          <cell r="F328">
            <v>199552</v>
          </cell>
          <cell r="G328">
            <v>342054</v>
          </cell>
          <cell r="H328">
            <v>316070</v>
          </cell>
          <cell r="I328">
            <v>35414</v>
          </cell>
          <cell r="J328">
            <v>36895</v>
          </cell>
          <cell r="K328">
            <v>164168</v>
          </cell>
          <cell r="L328">
            <v>137313</v>
          </cell>
          <cell r="M328">
            <v>185338</v>
          </cell>
          <cell r="N328">
            <v>76000</v>
          </cell>
          <cell r="O328">
            <v>0</v>
          </cell>
          <cell r="P328">
            <v>82867</v>
          </cell>
          <cell r="Q328">
            <v>102966</v>
          </cell>
          <cell r="R328">
            <v>167020</v>
          </cell>
          <cell r="S328">
            <v>469495</v>
          </cell>
          <cell r="T328">
            <v>66489</v>
          </cell>
          <cell r="U328">
            <v>0</v>
          </cell>
        </row>
        <row r="329">
          <cell r="A329" t="str">
            <v>7098</v>
          </cell>
          <cell r="B329" t="str">
            <v>Woodbury Central</v>
          </cell>
          <cell r="C329">
            <v>531</v>
          </cell>
          <cell r="D329">
            <v>3837537</v>
          </cell>
          <cell r="E329">
            <v>128168</v>
          </cell>
          <cell r="F329">
            <v>200867</v>
          </cell>
          <cell r="G329">
            <v>591313</v>
          </cell>
          <cell r="H329">
            <v>339196</v>
          </cell>
          <cell r="I329">
            <v>36991</v>
          </cell>
          <cell r="J329">
            <v>38707</v>
          </cell>
          <cell r="K329">
            <v>189910</v>
          </cell>
          <cell r="L329">
            <v>101178</v>
          </cell>
          <cell r="M329">
            <v>115747</v>
          </cell>
          <cell r="N329">
            <v>182078</v>
          </cell>
          <cell r="O329">
            <v>0</v>
          </cell>
          <cell r="P329">
            <v>96805</v>
          </cell>
          <cell r="Q329">
            <v>115747</v>
          </cell>
          <cell r="R329">
            <v>168824</v>
          </cell>
          <cell r="S329">
            <v>210000</v>
          </cell>
          <cell r="T329">
            <v>70081</v>
          </cell>
          <cell r="U329">
            <v>0</v>
          </cell>
        </row>
        <row r="330">
          <cell r="A330" t="str">
            <v>7110</v>
          </cell>
          <cell r="B330" t="str">
            <v>Woodward-Granger</v>
          </cell>
          <cell r="C330">
            <v>1006.7</v>
          </cell>
          <cell r="D330">
            <v>7337836</v>
          </cell>
          <cell r="E330">
            <v>0</v>
          </cell>
          <cell r="F330">
            <v>65637</v>
          </cell>
          <cell r="G330">
            <v>644420</v>
          </cell>
          <cell r="H330">
            <v>620419</v>
          </cell>
          <cell r="I330">
            <v>65295</v>
          </cell>
          <cell r="J330">
            <v>69120</v>
          </cell>
          <cell r="K330">
            <v>351409</v>
          </cell>
          <cell r="L330">
            <v>249242</v>
          </cell>
          <cell r="M330">
            <v>73594</v>
          </cell>
          <cell r="N330">
            <v>433377</v>
          </cell>
          <cell r="O330">
            <v>0</v>
          </cell>
          <cell r="P330">
            <v>265205</v>
          </cell>
          <cell r="Q330">
            <v>0</v>
          </cell>
          <cell r="R330">
            <v>460375</v>
          </cell>
          <cell r="S330">
            <v>500000</v>
          </cell>
          <cell r="T330">
            <v>113376</v>
          </cell>
          <cell r="U330">
            <v>0</v>
          </cell>
        </row>
        <row r="331">
          <cell r="A331" t="str">
            <v>9999</v>
          </cell>
          <cell r="B331" t="str">
            <v>Report Totals</v>
          </cell>
          <cell r="C331">
            <v>490094.4</v>
          </cell>
          <cell r="D331">
            <v>3461494443</v>
          </cell>
          <cell r="E331">
            <v>8251188</v>
          </cell>
          <cell r="F331">
            <v>108230672</v>
          </cell>
          <cell r="G331">
            <v>478588006</v>
          </cell>
          <cell r="H331">
            <v>296592160</v>
          </cell>
          <cell r="I331">
            <v>33596995</v>
          </cell>
          <cell r="J331">
            <v>36558054</v>
          </cell>
          <cell r="K331">
            <v>167281928</v>
          </cell>
          <cell r="L331">
            <v>88320500</v>
          </cell>
          <cell r="M331">
            <v>93082602</v>
          </cell>
          <cell r="N331">
            <v>153068396</v>
          </cell>
          <cell r="O331">
            <v>927581</v>
          </cell>
          <cell r="P331">
            <v>131832895</v>
          </cell>
          <cell r="Q331">
            <v>10791082</v>
          </cell>
          <cell r="R331">
            <v>174056874</v>
          </cell>
          <cell r="S331">
            <v>173901590</v>
          </cell>
          <cell r="T331">
            <v>64219954</v>
          </cell>
          <cell r="U331">
            <v>3530658</v>
          </cell>
        </row>
      </sheetData>
      <sheetData sheetId="8">
        <row r="1">
          <cell r="A1" t="str">
            <v>DistrictNumber</v>
          </cell>
          <cell r="B1" t="str">
            <v>Label</v>
          </cell>
          <cell r="C1" t="str">
            <v>(FY21) Special Ed Deficit Modified Suppl Amt</v>
          </cell>
          <cell r="D1" t="str">
            <v>(FY21) SBRC Modified Suppl Amt Other #2</v>
          </cell>
        </row>
        <row r="2">
          <cell r="A2" t="str">
            <v>0009</v>
          </cell>
          <cell r="B2" t="str">
            <v>AGWSR</v>
          </cell>
          <cell r="C2">
            <v>240553</v>
          </cell>
          <cell r="D2">
            <v>225989</v>
          </cell>
        </row>
        <row r="3">
          <cell r="A3" t="str">
            <v>0018</v>
          </cell>
          <cell r="B3" t="str">
            <v>Adair-Casey</v>
          </cell>
          <cell r="C3">
            <v>53013</v>
          </cell>
          <cell r="D3">
            <v>68800</v>
          </cell>
        </row>
        <row r="4">
          <cell r="A4" t="str">
            <v>0027</v>
          </cell>
          <cell r="B4" t="str">
            <v>Adel-Desoto-Minburn</v>
          </cell>
          <cell r="C4">
            <v>1285343</v>
          </cell>
          <cell r="D4">
            <v>514363</v>
          </cell>
        </row>
        <row r="5">
          <cell r="A5" t="str">
            <v>0063</v>
          </cell>
          <cell r="B5" t="str">
            <v>Akron-Westfield</v>
          </cell>
          <cell r="C5">
            <v>304881</v>
          </cell>
          <cell r="D5">
            <v>48160</v>
          </cell>
        </row>
        <row r="6">
          <cell r="A6" t="str">
            <v>0072</v>
          </cell>
          <cell r="B6" t="str">
            <v>Albert City-Truesdale</v>
          </cell>
          <cell r="C6">
            <v>39105</v>
          </cell>
          <cell r="D6">
            <v>85312</v>
          </cell>
        </row>
        <row r="7">
          <cell r="A7" t="str">
            <v>0081</v>
          </cell>
          <cell r="B7" t="str">
            <v>Albia</v>
          </cell>
          <cell r="C7">
            <v>222695</v>
          </cell>
          <cell r="D7">
            <v>108879</v>
          </cell>
        </row>
        <row r="8">
          <cell r="A8" t="str">
            <v>0099</v>
          </cell>
          <cell r="B8" t="str">
            <v>Alburnett</v>
          </cell>
          <cell r="C8">
            <v>77224</v>
          </cell>
          <cell r="D8">
            <v>75026</v>
          </cell>
        </row>
        <row r="9">
          <cell r="A9" t="str">
            <v>0108</v>
          </cell>
          <cell r="B9" t="str">
            <v>Alden</v>
          </cell>
          <cell r="C9">
            <v>166444</v>
          </cell>
          <cell r="D9">
            <v>45408</v>
          </cell>
        </row>
        <row r="10">
          <cell r="A10" t="str">
            <v>0126</v>
          </cell>
          <cell r="B10" t="str">
            <v>Algona</v>
          </cell>
          <cell r="C10">
            <v>487387</v>
          </cell>
          <cell r="D10">
            <v>94611</v>
          </cell>
        </row>
        <row r="11">
          <cell r="A11" t="str">
            <v>0135</v>
          </cell>
          <cell r="B11" t="str">
            <v>Allamakee</v>
          </cell>
          <cell r="C11">
            <v>141811</v>
          </cell>
          <cell r="D11">
            <v>82560</v>
          </cell>
        </row>
        <row r="12">
          <cell r="A12" t="str">
            <v>0153</v>
          </cell>
          <cell r="B12" t="str">
            <v>North Butler</v>
          </cell>
          <cell r="C12">
            <v>283830</v>
          </cell>
          <cell r="D12">
            <v>98572</v>
          </cell>
        </row>
        <row r="13">
          <cell r="A13" t="str">
            <v>0171</v>
          </cell>
          <cell r="B13" t="str">
            <v>Alta-Aurelia</v>
          </cell>
          <cell r="C13">
            <v>245316</v>
          </cell>
          <cell r="D13">
            <v>318302</v>
          </cell>
        </row>
        <row r="14">
          <cell r="A14" t="str">
            <v>0225</v>
          </cell>
          <cell r="B14" t="str">
            <v>Ames</v>
          </cell>
          <cell r="C14">
            <v>1509561</v>
          </cell>
          <cell r="D14">
            <v>304861</v>
          </cell>
        </row>
        <row r="15">
          <cell r="A15" t="str">
            <v>0234</v>
          </cell>
          <cell r="B15" t="str">
            <v>Anamosa</v>
          </cell>
          <cell r="C15">
            <v>248452</v>
          </cell>
          <cell r="D15">
            <v>267477</v>
          </cell>
        </row>
        <row r="16">
          <cell r="A16" t="str">
            <v>0243</v>
          </cell>
          <cell r="B16" t="str">
            <v>Andrew</v>
          </cell>
          <cell r="C16">
            <v>113687</v>
          </cell>
          <cell r="D16">
            <v>41280</v>
          </cell>
        </row>
        <row r="17">
          <cell r="A17" t="str">
            <v>0261</v>
          </cell>
          <cell r="B17" t="str">
            <v>Ankeny</v>
          </cell>
          <cell r="C17">
            <v>6427404</v>
          </cell>
          <cell r="D17">
            <v>682249</v>
          </cell>
        </row>
        <row r="18">
          <cell r="A18" t="str">
            <v>0279</v>
          </cell>
          <cell r="B18" t="str">
            <v>Aplington-Parkersburg</v>
          </cell>
          <cell r="C18">
            <v>51264</v>
          </cell>
          <cell r="D18">
            <v>72762</v>
          </cell>
        </row>
        <row r="19">
          <cell r="A19" t="str">
            <v>0333</v>
          </cell>
          <cell r="B19" t="str">
            <v>North Union</v>
          </cell>
          <cell r="C19">
            <v>189007</v>
          </cell>
          <cell r="D19">
            <v>151360</v>
          </cell>
        </row>
        <row r="20">
          <cell r="A20" t="str">
            <v>0355</v>
          </cell>
          <cell r="B20" t="str">
            <v>Ar-We-Va</v>
          </cell>
          <cell r="C20">
            <v>0</v>
          </cell>
          <cell r="D20">
            <v>87206</v>
          </cell>
        </row>
        <row r="21">
          <cell r="A21" t="str">
            <v>0387</v>
          </cell>
          <cell r="B21" t="str">
            <v>Atlantic</v>
          </cell>
          <cell r="C21">
            <v>485405</v>
          </cell>
          <cell r="D21">
            <v>61242</v>
          </cell>
        </row>
        <row r="22">
          <cell r="A22" t="str">
            <v>0414</v>
          </cell>
          <cell r="B22" t="str">
            <v>Audubon</v>
          </cell>
          <cell r="C22">
            <v>15948</v>
          </cell>
          <cell r="D22">
            <v>55040</v>
          </cell>
        </row>
        <row r="23">
          <cell r="A23" t="str">
            <v>0441</v>
          </cell>
          <cell r="B23" t="str">
            <v>AHSTW</v>
          </cell>
          <cell r="C23">
            <v>533032</v>
          </cell>
          <cell r="D23">
            <v>61232</v>
          </cell>
        </row>
        <row r="24">
          <cell r="A24" t="str">
            <v>0472</v>
          </cell>
          <cell r="B24" t="str">
            <v>Ballard</v>
          </cell>
          <cell r="C24">
            <v>722997</v>
          </cell>
          <cell r="D24">
            <v>107078</v>
          </cell>
        </row>
        <row r="25">
          <cell r="A25" t="str">
            <v>0513</v>
          </cell>
          <cell r="B25" t="str">
            <v>Baxter</v>
          </cell>
          <cell r="C25">
            <v>2989</v>
          </cell>
          <cell r="D25">
            <v>128274</v>
          </cell>
        </row>
        <row r="26">
          <cell r="A26" t="str">
            <v>0540</v>
          </cell>
          <cell r="B26" t="str">
            <v>BCLUW</v>
          </cell>
          <cell r="C26">
            <v>105434</v>
          </cell>
          <cell r="D26">
            <v>83936</v>
          </cell>
        </row>
        <row r="27">
          <cell r="A27" t="str">
            <v>0549</v>
          </cell>
          <cell r="B27" t="str">
            <v>Bedford</v>
          </cell>
          <cell r="C27">
            <v>65977</v>
          </cell>
          <cell r="D27">
            <v>44032</v>
          </cell>
        </row>
        <row r="28">
          <cell r="A28" t="str">
            <v>0576</v>
          </cell>
          <cell r="B28" t="str">
            <v>Belle Plaine</v>
          </cell>
          <cell r="C28">
            <v>221428</v>
          </cell>
          <cell r="D28">
            <v>36464</v>
          </cell>
        </row>
        <row r="29">
          <cell r="A29" t="str">
            <v>0585</v>
          </cell>
          <cell r="B29" t="str">
            <v>Bellevue</v>
          </cell>
          <cell r="C29">
            <v>0</v>
          </cell>
          <cell r="D29">
            <v>29079</v>
          </cell>
        </row>
        <row r="30">
          <cell r="A30" t="str">
            <v>0594</v>
          </cell>
          <cell r="B30" t="str">
            <v>Belmond-Klemme</v>
          </cell>
          <cell r="C30">
            <v>734647</v>
          </cell>
          <cell r="D30">
            <v>160181</v>
          </cell>
        </row>
        <row r="31">
          <cell r="A31" t="str">
            <v>0603</v>
          </cell>
          <cell r="B31" t="str">
            <v>Bennett</v>
          </cell>
          <cell r="C31">
            <v>0</v>
          </cell>
          <cell r="D31">
            <v>71636</v>
          </cell>
        </row>
        <row r="32">
          <cell r="A32" t="str">
            <v>0609</v>
          </cell>
          <cell r="B32" t="str">
            <v>Benton</v>
          </cell>
          <cell r="C32">
            <v>247839</v>
          </cell>
          <cell r="D32">
            <v>150084</v>
          </cell>
        </row>
        <row r="33">
          <cell r="A33" t="str">
            <v>0621</v>
          </cell>
          <cell r="B33" t="str">
            <v>Bettendorf</v>
          </cell>
          <cell r="C33">
            <v>587664</v>
          </cell>
          <cell r="D33">
            <v>377769</v>
          </cell>
        </row>
        <row r="34">
          <cell r="A34" t="str">
            <v>0657</v>
          </cell>
          <cell r="B34" t="str">
            <v>Eddyville-Blakesburg-Fremont</v>
          </cell>
          <cell r="C34">
            <v>169309</v>
          </cell>
          <cell r="D34">
            <v>214874</v>
          </cell>
        </row>
        <row r="35">
          <cell r="A35" t="str">
            <v>0720</v>
          </cell>
          <cell r="B35" t="str">
            <v>Bondurant-Farrar</v>
          </cell>
          <cell r="C35">
            <v>263656</v>
          </cell>
          <cell r="D35">
            <v>317301</v>
          </cell>
        </row>
        <row r="36">
          <cell r="A36" t="str">
            <v>0729</v>
          </cell>
          <cell r="B36" t="str">
            <v>Boone</v>
          </cell>
          <cell r="C36">
            <v>657726</v>
          </cell>
          <cell r="D36">
            <v>202960</v>
          </cell>
        </row>
        <row r="37">
          <cell r="A37" t="str">
            <v>0747</v>
          </cell>
          <cell r="B37" t="str">
            <v>Boyden-Hull</v>
          </cell>
          <cell r="C37">
            <v>213281</v>
          </cell>
          <cell r="D37">
            <v>84780</v>
          </cell>
        </row>
        <row r="38">
          <cell r="A38" t="str">
            <v>0819</v>
          </cell>
          <cell r="B38" t="str">
            <v>West Hancock</v>
          </cell>
          <cell r="C38">
            <v>71937</v>
          </cell>
          <cell r="D38">
            <v>79799</v>
          </cell>
        </row>
        <row r="39">
          <cell r="A39" t="str">
            <v>0846</v>
          </cell>
          <cell r="B39" t="str">
            <v>Brooklyn-Guernsey-Malcom</v>
          </cell>
          <cell r="C39">
            <v>0</v>
          </cell>
          <cell r="D39">
            <v>30621</v>
          </cell>
        </row>
        <row r="40">
          <cell r="A40" t="str">
            <v>0873</v>
          </cell>
          <cell r="B40" t="str">
            <v>North Iowa</v>
          </cell>
          <cell r="C40">
            <v>184783</v>
          </cell>
          <cell r="D40">
            <v>108792</v>
          </cell>
        </row>
        <row r="41">
          <cell r="A41" t="str">
            <v>0882</v>
          </cell>
          <cell r="B41" t="str">
            <v>Burlington</v>
          </cell>
          <cell r="C41">
            <v>0</v>
          </cell>
          <cell r="D41">
            <v>743738</v>
          </cell>
        </row>
        <row r="42">
          <cell r="A42" t="str">
            <v>0914</v>
          </cell>
          <cell r="B42" t="str">
            <v>CAM</v>
          </cell>
          <cell r="C42">
            <v>179634</v>
          </cell>
          <cell r="D42">
            <v>20640</v>
          </cell>
        </row>
        <row r="43">
          <cell r="A43" t="str">
            <v>0916</v>
          </cell>
          <cell r="B43" t="str">
            <v>CAL</v>
          </cell>
          <cell r="C43">
            <v>0</v>
          </cell>
          <cell r="D43">
            <v>73964</v>
          </cell>
        </row>
        <row r="44">
          <cell r="A44" t="str">
            <v>0918</v>
          </cell>
          <cell r="B44" t="str">
            <v>Calamus-Wheatland</v>
          </cell>
          <cell r="C44">
            <v>158301</v>
          </cell>
          <cell r="D44">
            <v>41280</v>
          </cell>
        </row>
        <row r="45">
          <cell r="A45" t="str">
            <v>0936</v>
          </cell>
          <cell r="B45" t="str">
            <v>Camanche</v>
          </cell>
          <cell r="C45">
            <v>75222</v>
          </cell>
          <cell r="D45">
            <v>116960</v>
          </cell>
        </row>
        <row r="46">
          <cell r="A46" t="str">
            <v>0977</v>
          </cell>
          <cell r="B46" t="str">
            <v>Cardinal</v>
          </cell>
          <cell r="C46">
            <v>0</v>
          </cell>
          <cell r="D46">
            <v>58866</v>
          </cell>
        </row>
        <row r="47">
          <cell r="A47" t="str">
            <v>0981</v>
          </cell>
          <cell r="B47" t="str">
            <v>Carlisle</v>
          </cell>
          <cell r="C47">
            <v>366694</v>
          </cell>
          <cell r="D47">
            <v>115446</v>
          </cell>
        </row>
        <row r="48">
          <cell r="A48" t="str">
            <v>0999</v>
          </cell>
          <cell r="B48" t="str">
            <v>Carroll</v>
          </cell>
          <cell r="C48">
            <v>524971</v>
          </cell>
          <cell r="D48">
            <v>147054</v>
          </cell>
        </row>
        <row r="49">
          <cell r="A49" t="str">
            <v>1044</v>
          </cell>
          <cell r="B49" t="str">
            <v>Cedar Falls</v>
          </cell>
          <cell r="C49">
            <v>1152754</v>
          </cell>
          <cell r="D49">
            <v>625440</v>
          </cell>
        </row>
        <row r="50">
          <cell r="A50" t="str">
            <v>1053</v>
          </cell>
          <cell r="B50" t="str">
            <v>Cedar Rapids</v>
          </cell>
          <cell r="C50">
            <v>13511193</v>
          </cell>
          <cell r="D50">
            <v>2342988</v>
          </cell>
        </row>
        <row r="51">
          <cell r="A51" t="str">
            <v>1062</v>
          </cell>
          <cell r="B51" t="str">
            <v>Center Point-Urbana</v>
          </cell>
          <cell r="C51">
            <v>113254</v>
          </cell>
          <cell r="D51">
            <v>59856</v>
          </cell>
        </row>
        <row r="52">
          <cell r="A52" t="str">
            <v>1071</v>
          </cell>
          <cell r="B52" t="str">
            <v>Centerville</v>
          </cell>
          <cell r="C52">
            <v>0</v>
          </cell>
          <cell r="D52">
            <v>136912</v>
          </cell>
        </row>
        <row r="53">
          <cell r="A53" t="str">
            <v>1079</v>
          </cell>
          <cell r="B53" t="str">
            <v>Central Lee</v>
          </cell>
          <cell r="C53">
            <v>299726</v>
          </cell>
          <cell r="D53">
            <v>77528</v>
          </cell>
        </row>
        <row r="54">
          <cell r="A54" t="str">
            <v>1080</v>
          </cell>
          <cell r="B54" t="str">
            <v>Central Clayton</v>
          </cell>
          <cell r="C54">
            <v>232344</v>
          </cell>
          <cell r="D54">
            <v>62727</v>
          </cell>
        </row>
        <row r="55">
          <cell r="A55" t="str">
            <v>1082</v>
          </cell>
          <cell r="B55" t="str">
            <v>Central De Witt</v>
          </cell>
          <cell r="C55">
            <v>432205</v>
          </cell>
          <cell r="D55">
            <v>97871</v>
          </cell>
        </row>
        <row r="56">
          <cell r="A56" t="str">
            <v>1089</v>
          </cell>
          <cell r="B56" t="str">
            <v>Central City</v>
          </cell>
          <cell r="C56">
            <v>60492</v>
          </cell>
          <cell r="D56">
            <v>135400</v>
          </cell>
        </row>
        <row r="57">
          <cell r="A57" t="str">
            <v>1093</v>
          </cell>
          <cell r="B57" t="str">
            <v>Central Decatur</v>
          </cell>
          <cell r="C57">
            <v>120373</v>
          </cell>
          <cell r="D57">
            <v>153646</v>
          </cell>
        </row>
        <row r="58">
          <cell r="A58" t="str">
            <v>1095</v>
          </cell>
          <cell r="B58" t="str">
            <v>Central Lyon</v>
          </cell>
          <cell r="C58">
            <v>280802</v>
          </cell>
          <cell r="D58">
            <v>26842</v>
          </cell>
        </row>
        <row r="59">
          <cell r="A59" t="str">
            <v>1107</v>
          </cell>
          <cell r="B59" t="str">
            <v>Chariton</v>
          </cell>
          <cell r="C59">
            <v>0</v>
          </cell>
          <cell r="D59">
            <v>103929</v>
          </cell>
        </row>
        <row r="60">
          <cell r="A60" t="str">
            <v>1116</v>
          </cell>
          <cell r="B60" t="str">
            <v>Charles City</v>
          </cell>
          <cell r="C60">
            <v>302513</v>
          </cell>
          <cell r="D60">
            <v>111566</v>
          </cell>
        </row>
        <row r="61">
          <cell r="A61" t="str">
            <v>1134</v>
          </cell>
          <cell r="B61" t="str">
            <v>Charter Oak-Ute</v>
          </cell>
          <cell r="C61">
            <v>61960</v>
          </cell>
          <cell r="D61">
            <v>48160</v>
          </cell>
        </row>
        <row r="62">
          <cell r="A62" t="str">
            <v>1152</v>
          </cell>
          <cell r="B62" t="str">
            <v>Cherokee</v>
          </cell>
          <cell r="C62">
            <v>0</v>
          </cell>
          <cell r="D62">
            <v>53913</v>
          </cell>
        </row>
        <row r="63">
          <cell r="A63" t="str">
            <v>1197</v>
          </cell>
          <cell r="B63" t="str">
            <v>Clarinda</v>
          </cell>
          <cell r="C63">
            <v>241325</v>
          </cell>
          <cell r="D63">
            <v>114896</v>
          </cell>
        </row>
        <row r="64">
          <cell r="A64" t="str">
            <v>1206</v>
          </cell>
          <cell r="B64" t="str">
            <v>Clarion-Goldfield-Dows</v>
          </cell>
          <cell r="C64">
            <v>461041</v>
          </cell>
          <cell r="D64">
            <v>148108</v>
          </cell>
        </row>
        <row r="65">
          <cell r="A65" t="str">
            <v>1211</v>
          </cell>
          <cell r="B65" t="str">
            <v>Clarke</v>
          </cell>
          <cell r="C65">
            <v>444400</v>
          </cell>
          <cell r="D65">
            <v>342664</v>
          </cell>
        </row>
        <row r="66">
          <cell r="A66" t="str">
            <v>1215</v>
          </cell>
          <cell r="B66" t="str">
            <v>Clarksville</v>
          </cell>
          <cell r="C66">
            <v>247693</v>
          </cell>
          <cell r="D66">
            <v>94341</v>
          </cell>
        </row>
        <row r="67">
          <cell r="A67" t="str">
            <v>1218</v>
          </cell>
          <cell r="B67" t="str">
            <v>Clay Central-Everly</v>
          </cell>
          <cell r="C67">
            <v>227133</v>
          </cell>
          <cell r="D67">
            <v>296136</v>
          </cell>
        </row>
        <row r="68">
          <cell r="A68" t="str">
            <v>1221</v>
          </cell>
          <cell r="B68" t="str">
            <v>Clear Creek-Amana</v>
          </cell>
          <cell r="C68">
            <v>1223576</v>
          </cell>
          <cell r="D68">
            <v>966355</v>
          </cell>
        </row>
        <row r="69">
          <cell r="A69" t="str">
            <v>1233</v>
          </cell>
          <cell r="B69" t="str">
            <v>Clear Lake</v>
          </cell>
          <cell r="C69">
            <v>239594</v>
          </cell>
          <cell r="D69">
            <v>61242</v>
          </cell>
        </row>
        <row r="70">
          <cell r="A70" t="str">
            <v>1278</v>
          </cell>
          <cell r="B70" t="str">
            <v>Clinton</v>
          </cell>
          <cell r="C70">
            <v>0</v>
          </cell>
          <cell r="D70">
            <v>484262</v>
          </cell>
        </row>
        <row r="71">
          <cell r="A71" t="str">
            <v>1332</v>
          </cell>
          <cell r="B71" t="str">
            <v>Colfax-Mingo</v>
          </cell>
          <cell r="C71">
            <v>278385</v>
          </cell>
          <cell r="D71">
            <v>119024</v>
          </cell>
        </row>
        <row r="72">
          <cell r="A72" t="str">
            <v>1337</v>
          </cell>
          <cell r="B72" t="str">
            <v>College Community</v>
          </cell>
          <cell r="C72">
            <v>1764704</v>
          </cell>
          <cell r="D72">
            <v>373522</v>
          </cell>
        </row>
        <row r="73">
          <cell r="A73" t="str">
            <v>1350</v>
          </cell>
          <cell r="B73" t="str">
            <v>Collins-Maxwell</v>
          </cell>
          <cell r="C73">
            <v>30913</v>
          </cell>
          <cell r="D73">
            <v>84111</v>
          </cell>
        </row>
        <row r="74">
          <cell r="A74" t="str">
            <v>1359</v>
          </cell>
          <cell r="B74" t="str">
            <v>Colo-Nesco</v>
          </cell>
          <cell r="C74">
            <v>84713</v>
          </cell>
          <cell r="D74">
            <v>125904</v>
          </cell>
        </row>
        <row r="75">
          <cell r="A75" t="str">
            <v>1368</v>
          </cell>
          <cell r="B75" t="str">
            <v>Columbus</v>
          </cell>
          <cell r="C75">
            <v>21102</v>
          </cell>
          <cell r="D75">
            <v>228570</v>
          </cell>
        </row>
        <row r="76">
          <cell r="A76" t="str">
            <v>1413</v>
          </cell>
          <cell r="B76" t="str">
            <v>Coon Rapids-Bayard</v>
          </cell>
          <cell r="C76">
            <v>0</v>
          </cell>
          <cell r="D76">
            <v>68800</v>
          </cell>
        </row>
        <row r="77">
          <cell r="A77" t="str">
            <v>1431</v>
          </cell>
          <cell r="B77" t="str">
            <v>Corning</v>
          </cell>
          <cell r="C77">
            <v>221450</v>
          </cell>
          <cell r="D77">
            <v>34946</v>
          </cell>
        </row>
        <row r="78">
          <cell r="A78" t="str">
            <v>1476</v>
          </cell>
          <cell r="B78" t="str">
            <v>Council Bluffs</v>
          </cell>
          <cell r="C78">
            <v>1513948</v>
          </cell>
          <cell r="D78">
            <v>1077849</v>
          </cell>
        </row>
        <row r="79">
          <cell r="A79" t="str">
            <v>1503</v>
          </cell>
          <cell r="B79" t="str">
            <v>Creston</v>
          </cell>
          <cell r="C79">
            <v>480141</v>
          </cell>
          <cell r="D79">
            <v>191993</v>
          </cell>
        </row>
        <row r="80">
          <cell r="A80" t="str">
            <v>1576</v>
          </cell>
          <cell r="B80" t="str">
            <v>Dallas Center-Grimes</v>
          </cell>
          <cell r="C80">
            <v>1871764</v>
          </cell>
          <cell r="D80">
            <v>694792</v>
          </cell>
        </row>
        <row r="81">
          <cell r="A81" t="str">
            <v>1602</v>
          </cell>
          <cell r="B81" t="str">
            <v>Danville</v>
          </cell>
          <cell r="C81">
            <v>0</v>
          </cell>
          <cell r="D81">
            <v>63984</v>
          </cell>
        </row>
        <row r="82">
          <cell r="A82" t="str">
            <v>1611</v>
          </cell>
          <cell r="B82" t="str">
            <v>Davenport</v>
          </cell>
          <cell r="C82">
            <v>6757386</v>
          </cell>
          <cell r="D82">
            <v>992249</v>
          </cell>
        </row>
        <row r="83">
          <cell r="A83" t="str">
            <v>1619</v>
          </cell>
          <cell r="B83" t="str">
            <v>Davis County</v>
          </cell>
          <cell r="C83">
            <v>154138</v>
          </cell>
          <cell r="D83">
            <v>98636</v>
          </cell>
        </row>
        <row r="84">
          <cell r="A84" t="str">
            <v>1638</v>
          </cell>
          <cell r="B84" t="str">
            <v>Decorah</v>
          </cell>
          <cell r="C84">
            <v>430176</v>
          </cell>
          <cell r="D84">
            <v>36836</v>
          </cell>
        </row>
        <row r="85">
          <cell r="A85" t="str">
            <v>1675</v>
          </cell>
          <cell r="B85" t="str">
            <v>Delwood</v>
          </cell>
          <cell r="C85">
            <v>21213</v>
          </cell>
          <cell r="D85">
            <v>0</v>
          </cell>
        </row>
        <row r="86">
          <cell r="A86" t="str">
            <v>1701</v>
          </cell>
          <cell r="B86" t="str">
            <v>Denison</v>
          </cell>
          <cell r="C86">
            <v>0</v>
          </cell>
          <cell r="D86">
            <v>48160</v>
          </cell>
        </row>
        <row r="87">
          <cell r="A87" t="str">
            <v>1719</v>
          </cell>
          <cell r="B87" t="str">
            <v>Denver</v>
          </cell>
          <cell r="C87">
            <v>167773</v>
          </cell>
          <cell r="D87">
            <v>172676</v>
          </cell>
        </row>
        <row r="88">
          <cell r="A88" t="str">
            <v>1737</v>
          </cell>
          <cell r="B88" t="str">
            <v>Des Moines</v>
          </cell>
          <cell r="C88">
            <v>4399446</v>
          </cell>
          <cell r="D88">
            <v>6167219</v>
          </cell>
        </row>
        <row r="89">
          <cell r="A89" t="str">
            <v>1782</v>
          </cell>
          <cell r="B89" t="str">
            <v>Diagonal</v>
          </cell>
          <cell r="C89">
            <v>39512</v>
          </cell>
          <cell r="D89">
            <v>13760</v>
          </cell>
        </row>
        <row r="90">
          <cell r="A90" t="str">
            <v>1791</v>
          </cell>
          <cell r="B90" t="str">
            <v>Dike-New Hartford</v>
          </cell>
          <cell r="C90">
            <v>179685</v>
          </cell>
          <cell r="D90">
            <v>13760</v>
          </cell>
        </row>
        <row r="91">
          <cell r="A91" t="str">
            <v>1863</v>
          </cell>
          <cell r="B91" t="str">
            <v>Dubuque</v>
          </cell>
          <cell r="C91">
            <v>4410311</v>
          </cell>
          <cell r="D91">
            <v>489362</v>
          </cell>
        </row>
        <row r="92">
          <cell r="A92" t="str">
            <v>1908</v>
          </cell>
          <cell r="B92" t="str">
            <v>Dunkerton</v>
          </cell>
          <cell r="C92">
            <v>118965</v>
          </cell>
          <cell r="D92">
            <v>68800</v>
          </cell>
        </row>
        <row r="93">
          <cell r="A93" t="str">
            <v>1917</v>
          </cell>
          <cell r="B93" t="str">
            <v>Boyer Valley</v>
          </cell>
          <cell r="C93">
            <v>0</v>
          </cell>
          <cell r="D93">
            <v>88762</v>
          </cell>
        </row>
        <row r="94">
          <cell r="A94" t="str">
            <v>1926</v>
          </cell>
          <cell r="B94" t="str">
            <v>Durant</v>
          </cell>
          <cell r="C94">
            <v>37971</v>
          </cell>
          <cell r="D94">
            <v>101316</v>
          </cell>
        </row>
        <row r="95">
          <cell r="A95" t="str">
            <v>1944</v>
          </cell>
          <cell r="B95" t="str">
            <v>Eagle Grove</v>
          </cell>
          <cell r="C95">
            <v>206984</v>
          </cell>
          <cell r="D95">
            <v>144262</v>
          </cell>
        </row>
        <row r="96">
          <cell r="A96" t="str">
            <v>1953</v>
          </cell>
          <cell r="B96" t="str">
            <v>Earlham</v>
          </cell>
          <cell r="C96">
            <v>0</v>
          </cell>
          <cell r="D96">
            <v>89944</v>
          </cell>
        </row>
        <row r="97">
          <cell r="A97" t="str">
            <v>1963</v>
          </cell>
          <cell r="B97" t="str">
            <v>East Buchanan</v>
          </cell>
          <cell r="C97">
            <v>88477</v>
          </cell>
          <cell r="D97">
            <v>110265</v>
          </cell>
        </row>
        <row r="98">
          <cell r="A98" t="str">
            <v>1965</v>
          </cell>
          <cell r="B98" t="str">
            <v>Easton Valley</v>
          </cell>
          <cell r="C98">
            <v>312287</v>
          </cell>
          <cell r="D98">
            <v>88752</v>
          </cell>
        </row>
        <row r="99">
          <cell r="A99" t="str">
            <v>1968</v>
          </cell>
          <cell r="B99" t="str">
            <v>East Marshall</v>
          </cell>
          <cell r="C99">
            <v>0</v>
          </cell>
          <cell r="D99">
            <v>55040</v>
          </cell>
        </row>
        <row r="100">
          <cell r="A100" t="str">
            <v>1970</v>
          </cell>
          <cell r="B100" t="str">
            <v>East Union</v>
          </cell>
          <cell r="C100">
            <v>219859</v>
          </cell>
          <cell r="D100">
            <v>62264</v>
          </cell>
        </row>
        <row r="101">
          <cell r="A101" t="str">
            <v>1972</v>
          </cell>
          <cell r="B101" t="str">
            <v>Eastern Allamakee</v>
          </cell>
          <cell r="C101">
            <v>119643</v>
          </cell>
          <cell r="D101">
            <v>48160</v>
          </cell>
        </row>
        <row r="102">
          <cell r="A102" t="str">
            <v>1975</v>
          </cell>
          <cell r="B102" t="str">
            <v>River Valley</v>
          </cell>
          <cell r="C102">
            <v>0</v>
          </cell>
          <cell r="D102">
            <v>139269</v>
          </cell>
        </row>
        <row r="103">
          <cell r="A103" t="str">
            <v>1989</v>
          </cell>
          <cell r="B103" t="str">
            <v>Edgewood-Colesburg</v>
          </cell>
          <cell r="C103">
            <v>14569</v>
          </cell>
          <cell r="D103">
            <v>13760</v>
          </cell>
        </row>
        <row r="104">
          <cell r="A104" t="str">
            <v>2007</v>
          </cell>
          <cell r="B104" t="str">
            <v>Eldora-New Providence</v>
          </cell>
          <cell r="C104">
            <v>315570</v>
          </cell>
          <cell r="D104">
            <v>30621</v>
          </cell>
        </row>
        <row r="105">
          <cell r="A105" t="str">
            <v>2088</v>
          </cell>
          <cell r="B105" t="str">
            <v>Emmetsburg</v>
          </cell>
          <cell r="C105">
            <v>58286</v>
          </cell>
          <cell r="D105">
            <v>23786</v>
          </cell>
        </row>
        <row r="106">
          <cell r="A106" t="str">
            <v>2097</v>
          </cell>
          <cell r="B106" t="str">
            <v>English Valleys</v>
          </cell>
          <cell r="C106">
            <v>5229</v>
          </cell>
          <cell r="D106">
            <v>78432</v>
          </cell>
        </row>
        <row r="107">
          <cell r="A107" t="str">
            <v>2113</v>
          </cell>
          <cell r="B107" t="str">
            <v>Essex</v>
          </cell>
          <cell r="C107">
            <v>56655</v>
          </cell>
          <cell r="D107">
            <v>110249</v>
          </cell>
        </row>
        <row r="108">
          <cell r="A108" t="str">
            <v>2124</v>
          </cell>
          <cell r="B108" t="str">
            <v>Estherville-Lincoln Central</v>
          </cell>
          <cell r="C108">
            <v>453125</v>
          </cell>
          <cell r="D108">
            <v>151267</v>
          </cell>
        </row>
        <row r="109">
          <cell r="A109" t="str">
            <v>2151</v>
          </cell>
          <cell r="B109" t="str">
            <v>Exira-Elk Horn-Kimballton</v>
          </cell>
          <cell r="C109">
            <v>41154</v>
          </cell>
          <cell r="D109">
            <v>98384</v>
          </cell>
        </row>
        <row r="110">
          <cell r="A110" t="str">
            <v>2169</v>
          </cell>
          <cell r="B110" t="str">
            <v>Fairfield</v>
          </cell>
          <cell r="C110">
            <v>385801</v>
          </cell>
          <cell r="D110">
            <v>324243</v>
          </cell>
        </row>
        <row r="111">
          <cell r="A111" t="str">
            <v>2295</v>
          </cell>
          <cell r="B111" t="str">
            <v>Forest City</v>
          </cell>
          <cell r="C111">
            <v>501477</v>
          </cell>
          <cell r="D111">
            <v>127968</v>
          </cell>
        </row>
        <row r="112">
          <cell r="A112" t="str">
            <v>2313</v>
          </cell>
          <cell r="B112" t="str">
            <v>Fort Dodge</v>
          </cell>
          <cell r="C112">
            <v>499981</v>
          </cell>
          <cell r="D112">
            <v>339503</v>
          </cell>
        </row>
        <row r="113">
          <cell r="A113" t="str">
            <v>2322</v>
          </cell>
          <cell r="B113" t="str">
            <v>Fort Madison</v>
          </cell>
          <cell r="C113">
            <v>0</v>
          </cell>
          <cell r="D113">
            <v>434990</v>
          </cell>
        </row>
        <row r="114">
          <cell r="A114" t="str">
            <v>2369</v>
          </cell>
          <cell r="B114" t="str">
            <v>Fremont-Mills</v>
          </cell>
          <cell r="C114">
            <v>157453</v>
          </cell>
          <cell r="D114">
            <v>75680</v>
          </cell>
        </row>
        <row r="115">
          <cell r="A115" t="str">
            <v>2376</v>
          </cell>
          <cell r="B115" t="str">
            <v>Galva-Holstein</v>
          </cell>
          <cell r="C115">
            <v>14669</v>
          </cell>
          <cell r="D115">
            <v>100378</v>
          </cell>
        </row>
        <row r="116">
          <cell r="A116" t="str">
            <v>2403</v>
          </cell>
          <cell r="B116" t="str">
            <v>Garner-Hayfield-Ventura</v>
          </cell>
          <cell r="C116">
            <v>0</v>
          </cell>
          <cell r="D116">
            <v>286736</v>
          </cell>
        </row>
        <row r="117">
          <cell r="A117" t="str">
            <v>2457</v>
          </cell>
          <cell r="B117" t="str">
            <v>George-Little Rock</v>
          </cell>
          <cell r="C117">
            <v>5184</v>
          </cell>
          <cell r="D117">
            <v>88371</v>
          </cell>
        </row>
        <row r="118">
          <cell r="A118" t="str">
            <v>2466</v>
          </cell>
          <cell r="B118" t="str">
            <v>Gilbert</v>
          </cell>
          <cell r="C118">
            <v>450782</v>
          </cell>
          <cell r="D118">
            <v>146893</v>
          </cell>
        </row>
        <row r="119">
          <cell r="A119" t="str">
            <v>2493</v>
          </cell>
          <cell r="B119" t="str">
            <v>Gilmore City-Bradgate</v>
          </cell>
          <cell r="C119">
            <v>53077</v>
          </cell>
          <cell r="D119">
            <v>49105</v>
          </cell>
        </row>
        <row r="120">
          <cell r="A120" t="str">
            <v>2502</v>
          </cell>
          <cell r="B120" t="str">
            <v>Gladbrook-Reinbeck</v>
          </cell>
          <cell r="C120">
            <v>268752</v>
          </cell>
          <cell r="D120">
            <v>96320</v>
          </cell>
        </row>
        <row r="121">
          <cell r="A121" t="str">
            <v>2511</v>
          </cell>
          <cell r="B121" t="str">
            <v>Glenwood</v>
          </cell>
          <cell r="C121">
            <v>538672</v>
          </cell>
          <cell r="D121">
            <v>185760</v>
          </cell>
        </row>
        <row r="122">
          <cell r="A122" t="str">
            <v>2520</v>
          </cell>
          <cell r="B122" t="str">
            <v>Glidden-Ralston</v>
          </cell>
          <cell r="C122">
            <v>132688</v>
          </cell>
          <cell r="D122">
            <v>20640</v>
          </cell>
        </row>
        <row r="123">
          <cell r="A123" t="str">
            <v>2556</v>
          </cell>
          <cell r="B123" t="str">
            <v>Graettinger-Terril</v>
          </cell>
          <cell r="C123">
            <v>210146</v>
          </cell>
          <cell r="D123">
            <v>105535</v>
          </cell>
        </row>
        <row r="124">
          <cell r="A124" t="str">
            <v>2673</v>
          </cell>
          <cell r="B124" t="str">
            <v>Nodaway Valley</v>
          </cell>
          <cell r="C124">
            <v>302488</v>
          </cell>
          <cell r="D124">
            <v>42656</v>
          </cell>
        </row>
        <row r="125">
          <cell r="A125" t="str">
            <v>2682</v>
          </cell>
          <cell r="B125" t="str">
            <v>GMG</v>
          </cell>
          <cell r="C125">
            <v>122505</v>
          </cell>
          <cell r="D125">
            <v>39052</v>
          </cell>
        </row>
        <row r="126">
          <cell r="A126" t="str">
            <v>2709</v>
          </cell>
          <cell r="B126" t="str">
            <v>Grinnell-Newburg</v>
          </cell>
          <cell r="C126">
            <v>445791</v>
          </cell>
          <cell r="D126">
            <v>132271</v>
          </cell>
        </row>
        <row r="127">
          <cell r="A127" t="str">
            <v>2718</v>
          </cell>
          <cell r="B127" t="str">
            <v>Griswold</v>
          </cell>
          <cell r="C127">
            <v>187495</v>
          </cell>
          <cell r="D127">
            <v>139664</v>
          </cell>
        </row>
        <row r="128">
          <cell r="A128" t="str">
            <v>2727</v>
          </cell>
          <cell r="B128" t="str">
            <v>Grundy Center</v>
          </cell>
          <cell r="C128">
            <v>318284</v>
          </cell>
          <cell r="D128">
            <v>92329</v>
          </cell>
        </row>
        <row r="129">
          <cell r="A129" t="str">
            <v>2754</v>
          </cell>
          <cell r="B129" t="str">
            <v>Guthrie Center</v>
          </cell>
          <cell r="C129">
            <v>42142</v>
          </cell>
          <cell r="D129">
            <v>37502</v>
          </cell>
        </row>
        <row r="130">
          <cell r="A130" t="str">
            <v>2763</v>
          </cell>
          <cell r="B130" t="str">
            <v>Clayton Ridge</v>
          </cell>
          <cell r="C130">
            <v>100419</v>
          </cell>
          <cell r="D130">
            <v>18627</v>
          </cell>
        </row>
        <row r="131">
          <cell r="A131" t="str">
            <v>2766</v>
          </cell>
          <cell r="B131" t="str">
            <v>HLV</v>
          </cell>
          <cell r="C131">
            <v>112133</v>
          </cell>
          <cell r="D131">
            <v>55040</v>
          </cell>
        </row>
        <row r="132">
          <cell r="A132" t="str">
            <v>2772</v>
          </cell>
          <cell r="B132" t="str">
            <v>Hamburg</v>
          </cell>
          <cell r="C132">
            <v>119280</v>
          </cell>
          <cell r="D132">
            <v>75680</v>
          </cell>
        </row>
        <row r="133">
          <cell r="A133" t="str">
            <v>2781</v>
          </cell>
          <cell r="B133" t="str">
            <v>Hampton-Dumont</v>
          </cell>
          <cell r="C133">
            <v>139068</v>
          </cell>
          <cell r="D133">
            <v>261450</v>
          </cell>
        </row>
        <row r="134">
          <cell r="A134" t="str">
            <v>2826</v>
          </cell>
          <cell r="B134" t="str">
            <v>Harlan</v>
          </cell>
          <cell r="C134">
            <v>433519</v>
          </cell>
          <cell r="D134">
            <v>50610</v>
          </cell>
        </row>
        <row r="135">
          <cell r="A135" t="str">
            <v>2846</v>
          </cell>
          <cell r="B135" t="str">
            <v>Harris-Lake Park</v>
          </cell>
          <cell r="C135">
            <v>0</v>
          </cell>
          <cell r="D135">
            <v>48817</v>
          </cell>
        </row>
        <row r="136">
          <cell r="A136" t="str">
            <v>2862</v>
          </cell>
          <cell r="B136" t="str">
            <v>Hartley-Melvin-Sanborn</v>
          </cell>
          <cell r="C136">
            <v>386435</v>
          </cell>
          <cell r="D136">
            <v>120073</v>
          </cell>
        </row>
        <row r="137">
          <cell r="A137" t="str">
            <v>2977</v>
          </cell>
          <cell r="B137" t="str">
            <v>Highland</v>
          </cell>
          <cell r="C137">
            <v>415231</v>
          </cell>
          <cell r="D137">
            <v>102009</v>
          </cell>
        </row>
        <row r="138">
          <cell r="A138" t="str">
            <v>2988</v>
          </cell>
          <cell r="B138" t="str">
            <v>Hinton</v>
          </cell>
          <cell r="C138">
            <v>0</v>
          </cell>
          <cell r="D138">
            <v>63471</v>
          </cell>
        </row>
        <row r="139">
          <cell r="A139" t="str">
            <v>3029</v>
          </cell>
          <cell r="B139" t="str">
            <v>Howard-Winneshiek</v>
          </cell>
          <cell r="C139">
            <v>251082</v>
          </cell>
          <cell r="D139">
            <v>187237</v>
          </cell>
        </row>
        <row r="140">
          <cell r="A140" t="str">
            <v>3033</v>
          </cell>
          <cell r="B140" t="str">
            <v>Hubbard-Radcliffe</v>
          </cell>
          <cell r="C140">
            <v>98626</v>
          </cell>
          <cell r="D140">
            <v>85014</v>
          </cell>
        </row>
        <row r="141">
          <cell r="A141" t="str">
            <v>3042</v>
          </cell>
          <cell r="B141" t="str">
            <v>Hudson</v>
          </cell>
          <cell r="C141">
            <v>50586</v>
          </cell>
          <cell r="D141">
            <v>58209</v>
          </cell>
        </row>
        <row r="142">
          <cell r="A142" t="str">
            <v>3060</v>
          </cell>
          <cell r="B142" t="str">
            <v>Humboldt</v>
          </cell>
          <cell r="C142">
            <v>240960</v>
          </cell>
          <cell r="D142">
            <v>92757</v>
          </cell>
        </row>
        <row r="143">
          <cell r="A143" t="str">
            <v>3105</v>
          </cell>
          <cell r="B143" t="str">
            <v>Independence</v>
          </cell>
          <cell r="C143">
            <v>82570</v>
          </cell>
          <cell r="D143">
            <v>147232</v>
          </cell>
        </row>
        <row r="144">
          <cell r="A144" t="str">
            <v>3114</v>
          </cell>
          <cell r="B144" t="str">
            <v>Indianola</v>
          </cell>
          <cell r="C144">
            <v>129335</v>
          </cell>
          <cell r="D144">
            <v>337227</v>
          </cell>
        </row>
        <row r="145">
          <cell r="A145" t="str">
            <v>3119</v>
          </cell>
          <cell r="B145" t="str">
            <v>Interstate 35</v>
          </cell>
          <cell r="C145">
            <v>269163</v>
          </cell>
          <cell r="D145">
            <v>77056</v>
          </cell>
        </row>
        <row r="146">
          <cell r="A146" t="str">
            <v>3141</v>
          </cell>
          <cell r="B146" t="str">
            <v>Iowa City</v>
          </cell>
          <cell r="C146">
            <v>9830075</v>
          </cell>
          <cell r="D146">
            <v>877681</v>
          </cell>
        </row>
        <row r="147">
          <cell r="A147" t="str">
            <v>3150</v>
          </cell>
          <cell r="B147" t="str">
            <v>Iowa Falls</v>
          </cell>
          <cell r="C147">
            <v>334997</v>
          </cell>
          <cell r="D147">
            <v>73965</v>
          </cell>
        </row>
        <row r="148">
          <cell r="A148" t="str">
            <v>3154</v>
          </cell>
          <cell r="B148" t="str">
            <v>Iowa Valley</v>
          </cell>
          <cell r="C148">
            <v>35700</v>
          </cell>
          <cell r="D148">
            <v>68800</v>
          </cell>
        </row>
        <row r="149">
          <cell r="A149" t="str">
            <v>3168</v>
          </cell>
          <cell r="B149" t="str">
            <v>IKM-Manning</v>
          </cell>
          <cell r="C149">
            <v>258498</v>
          </cell>
          <cell r="D149">
            <v>62882</v>
          </cell>
        </row>
        <row r="150">
          <cell r="A150" t="str">
            <v>3186</v>
          </cell>
          <cell r="B150" t="str">
            <v>Janesville</v>
          </cell>
          <cell r="C150">
            <v>46285</v>
          </cell>
          <cell r="D150">
            <v>42573</v>
          </cell>
        </row>
        <row r="151">
          <cell r="A151" t="str">
            <v>3195</v>
          </cell>
          <cell r="B151" t="str">
            <v>Greene County</v>
          </cell>
          <cell r="C151">
            <v>448345</v>
          </cell>
          <cell r="D151">
            <v>113076</v>
          </cell>
        </row>
        <row r="152">
          <cell r="A152" t="str">
            <v>3204</v>
          </cell>
          <cell r="B152" t="str">
            <v>Jesup</v>
          </cell>
          <cell r="C152">
            <v>252651</v>
          </cell>
          <cell r="D152">
            <v>114178</v>
          </cell>
        </row>
        <row r="153">
          <cell r="A153" t="str">
            <v>3231</v>
          </cell>
          <cell r="B153" t="str">
            <v>Johnston</v>
          </cell>
          <cell r="C153">
            <v>3283384</v>
          </cell>
          <cell r="D153">
            <v>910357</v>
          </cell>
        </row>
        <row r="154">
          <cell r="A154" t="str">
            <v>3312</v>
          </cell>
          <cell r="B154" t="str">
            <v>Keokuk</v>
          </cell>
          <cell r="C154">
            <v>0</v>
          </cell>
          <cell r="D154">
            <v>158240</v>
          </cell>
        </row>
        <row r="155">
          <cell r="A155" t="str">
            <v>3330</v>
          </cell>
          <cell r="B155" t="str">
            <v>Keota</v>
          </cell>
          <cell r="C155">
            <v>0</v>
          </cell>
          <cell r="D155">
            <v>57792</v>
          </cell>
        </row>
        <row r="156">
          <cell r="A156" t="str">
            <v>3348</v>
          </cell>
          <cell r="B156" t="str">
            <v>Kingsley-Pierson</v>
          </cell>
          <cell r="C156">
            <v>61934</v>
          </cell>
          <cell r="D156">
            <v>57048</v>
          </cell>
        </row>
        <row r="157">
          <cell r="A157" t="str">
            <v>3375</v>
          </cell>
          <cell r="B157" t="str">
            <v>Knoxville</v>
          </cell>
          <cell r="C157">
            <v>235515</v>
          </cell>
          <cell r="D157">
            <v>334214</v>
          </cell>
        </row>
        <row r="158">
          <cell r="A158" t="str">
            <v>3420</v>
          </cell>
          <cell r="B158" t="str">
            <v>Lake Mills</v>
          </cell>
          <cell r="C158">
            <v>204768</v>
          </cell>
          <cell r="D158">
            <v>47510</v>
          </cell>
        </row>
        <row r="159">
          <cell r="A159" t="str">
            <v>3465</v>
          </cell>
          <cell r="B159" t="str">
            <v>Lamoni</v>
          </cell>
          <cell r="C159">
            <v>0</v>
          </cell>
          <cell r="D159">
            <v>35951</v>
          </cell>
        </row>
        <row r="160">
          <cell r="A160" t="str">
            <v>3537</v>
          </cell>
          <cell r="B160" t="str">
            <v>Laurens-Marathon</v>
          </cell>
          <cell r="C160">
            <v>307930</v>
          </cell>
          <cell r="D160">
            <v>61920</v>
          </cell>
        </row>
        <row r="161">
          <cell r="A161" t="str">
            <v>3555</v>
          </cell>
          <cell r="B161" t="str">
            <v>Lawton-Bronson</v>
          </cell>
          <cell r="C161">
            <v>65845</v>
          </cell>
          <cell r="D161">
            <v>63471</v>
          </cell>
        </row>
        <row r="162">
          <cell r="A162" t="str">
            <v>3600</v>
          </cell>
          <cell r="B162" t="str">
            <v>Le Mars</v>
          </cell>
          <cell r="C162">
            <v>0</v>
          </cell>
          <cell r="D162">
            <v>201573</v>
          </cell>
        </row>
        <row r="163">
          <cell r="A163" t="str">
            <v>3609</v>
          </cell>
          <cell r="B163" t="str">
            <v>Lenox</v>
          </cell>
          <cell r="C163">
            <v>256389</v>
          </cell>
          <cell r="D163">
            <v>102900</v>
          </cell>
        </row>
        <row r="164">
          <cell r="A164" t="str">
            <v>3645</v>
          </cell>
          <cell r="B164" t="str">
            <v>Lewis Central</v>
          </cell>
          <cell r="C164">
            <v>0</v>
          </cell>
          <cell r="D164">
            <v>469781</v>
          </cell>
        </row>
        <row r="165">
          <cell r="A165" t="str">
            <v>3691</v>
          </cell>
          <cell r="B165" t="str">
            <v>North Cedar</v>
          </cell>
          <cell r="C165">
            <v>303869</v>
          </cell>
          <cell r="D165">
            <v>178880</v>
          </cell>
        </row>
        <row r="166">
          <cell r="A166" t="str">
            <v>3715</v>
          </cell>
          <cell r="B166" t="str">
            <v>Linn-Mar</v>
          </cell>
          <cell r="C166">
            <v>3049575</v>
          </cell>
          <cell r="D166">
            <v>1270428</v>
          </cell>
        </row>
        <row r="167">
          <cell r="A167" t="str">
            <v>3744</v>
          </cell>
          <cell r="B167" t="str">
            <v>Lisbon</v>
          </cell>
          <cell r="C167">
            <v>174710</v>
          </cell>
          <cell r="D167">
            <v>114026</v>
          </cell>
        </row>
        <row r="168">
          <cell r="A168" t="str">
            <v>3798</v>
          </cell>
          <cell r="B168" t="str">
            <v>Logan-Magnolia</v>
          </cell>
          <cell r="C168">
            <v>225425</v>
          </cell>
          <cell r="D168">
            <v>77231</v>
          </cell>
        </row>
        <row r="169">
          <cell r="A169" t="str">
            <v>3816</v>
          </cell>
          <cell r="B169" t="str">
            <v>Lone Tree</v>
          </cell>
          <cell r="C169">
            <v>0</v>
          </cell>
          <cell r="D169">
            <v>72566</v>
          </cell>
        </row>
        <row r="170">
          <cell r="A170" t="str">
            <v>3841</v>
          </cell>
          <cell r="B170" t="str">
            <v>Louisa-Muscatine</v>
          </cell>
          <cell r="C170">
            <v>0</v>
          </cell>
          <cell r="D170">
            <v>71552</v>
          </cell>
        </row>
        <row r="171">
          <cell r="A171" t="str">
            <v>3897</v>
          </cell>
          <cell r="B171" t="str">
            <v>Lu Verne</v>
          </cell>
          <cell r="C171">
            <v>356796</v>
          </cell>
          <cell r="D171">
            <v>165142</v>
          </cell>
        </row>
        <row r="172">
          <cell r="A172" t="str">
            <v>3906</v>
          </cell>
          <cell r="B172" t="str">
            <v>Lynnville-Sully</v>
          </cell>
          <cell r="C172">
            <v>144064</v>
          </cell>
          <cell r="D172">
            <v>68800</v>
          </cell>
        </row>
        <row r="173">
          <cell r="A173" t="str">
            <v>3942</v>
          </cell>
          <cell r="B173" t="str">
            <v>Madrid</v>
          </cell>
          <cell r="C173">
            <v>0</v>
          </cell>
          <cell r="D173">
            <v>82560</v>
          </cell>
        </row>
        <row r="174">
          <cell r="A174" t="str">
            <v>3978</v>
          </cell>
          <cell r="B174" t="str">
            <v>East Mills</v>
          </cell>
          <cell r="C174">
            <v>294587</v>
          </cell>
          <cell r="D174">
            <v>296900</v>
          </cell>
        </row>
        <row r="175">
          <cell r="A175" t="str">
            <v>4023</v>
          </cell>
          <cell r="B175" t="str">
            <v>Manson-Northwest Webster</v>
          </cell>
          <cell r="C175">
            <v>59383</v>
          </cell>
          <cell r="D175">
            <v>70880</v>
          </cell>
        </row>
        <row r="176">
          <cell r="A176" t="str">
            <v>4033</v>
          </cell>
          <cell r="B176" t="str">
            <v>Maple Valley-Anthon Oto</v>
          </cell>
          <cell r="C176">
            <v>60998</v>
          </cell>
          <cell r="D176">
            <v>86688</v>
          </cell>
        </row>
        <row r="177">
          <cell r="A177" t="str">
            <v>4041</v>
          </cell>
          <cell r="B177" t="str">
            <v>Maquoketa</v>
          </cell>
          <cell r="C177">
            <v>174760</v>
          </cell>
          <cell r="D177">
            <v>247515</v>
          </cell>
        </row>
        <row r="178">
          <cell r="A178" t="str">
            <v>4043</v>
          </cell>
          <cell r="B178" t="str">
            <v>Maquoketa Valley</v>
          </cell>
          <cell r="C178">
            <v>160912</v>
          </cell>
          <cell r="D178">
            <v>77744</v>
          </cell>
        </row>
        <row r="179">
          <cell r="A179" t="str">
            <v>4068</v>
          </cell>
          <cell r="B179" t="str">
            <v>Marcus-Meriden Cleghorn</v>
          </cell>
          <cell r="C179">
            <v>137086</v>
          </cell>
          <cell r="D179">
            <v>103200</v>
          </cell>
        </row>
        <row r="180">
          <cell r="A180" t="str">
            <v>4086</v>
          </cell>
          <cell r="B180" t="str">
            <v>Marion</v>
          </cell>
          <cell r="C180">
            <v>575975</v>
          </cell>
          <cell r="D180">
            <v>379445</v>
          </cell>
        </row>
        <row r="181">
          <cell r="A181" t="str">
            <v>4104</v>
          </cell>
          <cell r="B181" t="str">
            <v>Marshalltown</v>
          </cell>
          <cell r="C181">
            <v>1814556</v>
          </cell>
          <cell r="D181">
            <v>1541974</v>
          </cell>
        </row>
        <row r="182">
          <cell r="A182" t="str">
            <v>4122</v>
          </cell>
          <cell r="B182" t="str">
            <v>Martensdale-St Marys</v>
          </cell>
          <cell r="C182">
            <v>67919</v>
          </cell>
          <cell r="D182">
            <v>111456</v>
          </cell>
        </row>
        <row r="183">
          <cell r="A183" t="str">
            <v>4131</v>
          </cell>
          <cell r="B183" t="str">
            <v>Mason City</v>
          </cell>
          <cell r="C183">
            <v>3593621</v>
          </cell>
          <cell r="D183">
            <v>418416</v>
          </cell>
        </row>
        <row r="184">
          <cell r="A184" t="str">
            <v>4149</v>
          </cell>
          <cell r="B184" t="str">
            <v>Moc-Floyd Valley</v>
          </cell>
          <cell r="C184">
            <v>84010</v>
          </cell>
          <cell r="D184">
            <v>133586</v>
          </cell>
        </row>
        <row r="185">
          <cell r="A185" t="str">
            <v>4203</v>
          </cell>
          <cell r="B185" t="str">
            <v>Mediapolis</v>
          </cell>
          <cell r="C185">
            <v>86039</v>
          </cell>
          <cell r="D185">
            <v>91439</v>
          </cell>
        </row>
        <row r="186">
          <cell r="A186" t="str">
            <v>4212</v>
          </cell>
          <cell r="B186" t="str">
            <v>Melcher-Dallas</v>
          </cell>
          <cell r="C186">
            <v>0</v>
          </cell>
          <cell r="D186">
            <v>27520</v>
          </cell>
        </row>
        <row r="187">
          <cell r="A187" t="str">
            <v>4269</v>
          </cell>
          <cell r="B187" t="str">
            <v>Midland</v>
          </cell>
          <cell r="C187">
            <v>23197</v>
          </cell>
          <cell r="D187">
            <v>158240</v>
          </cell>
        </row>
        <row r="188">
          <cell r="A188" t="str">
            <v>4271</v>
          </cell>
          <cell r="B188" t="str">
            <v>Mid-Prairie</v>
          </cell>
          <cell r="C188">
            <v>271387</v>
          </cell>
          <cell r="D188">
            <v>87565</v>
          </cell>
        </row>
        <row r="189">
          <cell r="A189" t="str">
            <v>4356</v>
          </cell>
          <cell r="B189" t="str">
            <v>Missouri Valley</v>
          </cell>
          <cell r="C189">
            <v>213904</v>
          </cell>
          <cell r="D189">
            <v>123840</v>
          </cell>
        </row>
        <row r="190">
          <cell r="A190" t="str">
            <v>4419</v>
          </cell>
          <cell r="B190" t="str">
            <v>MFL Mar Mac</v>
          </cell>
          <cell r="C190">
            <v>380391</v>
          </cell>
          <cell r="D190">
            <v>183690</v>
          </cell>
        </row>
        <row r="191">
          <cell r="A191" t="str">
            <v>4437</v>
          </cell>
          <cell r="B191" t="str">
            <v>Montezuma</v>
          </cell>
          <cell r="C191">
            <v>0</v>
          </cell>
          <cell r="D191">
            <v>66048</v>
          </cell>
        </row>
        <row r="192">
          <cell r="A192" t="str">
            <v>4446</v>
          </cell>
          <cell r="B192" t="str">
            <v>Monticello</v>
          </cell>
          <cell r="C192">
            <v>23501</v>
          </cell>
          <cell r="D192">
            <v>53325</v>
          </cell>
        </row>
        <row r="193">
          <cell r="A193" t="str">
            <v>4491</v>
          </cell>
          <cell r="B193" t="str">
            <v>Moravia</v>
          </cell>
          <cell r="C193">
            <v>1586</v>
          </cell>
          <cell r="D193">
            <v>79675</v>
          </cell>
        </row>
        <row r="194">
          <cell r="A194" t="str">
            <v>4505</v>
          </cell>
          <cell r="B194" t="str">
            <v>Mormon Trail</v>
          </cell>
          <cell r="C194">
            <v>53215</v>
          </cell>
          <cell r="D194">
            <v>57104</v>
          </cell>
        </row>
        <row r="195">
          <cell r="A195" t="str">
            <v>4509</v>
          </cell>
          <cell r="B195" t="str">
            <v>Morning Sun</v>
          </cell>
          <cell r="C195">
            <v>172881</v>
          </cell>
          <cell r="D195">
            <v>6880</v>
          </cell>
        </row>
        <row r="196">
          <cell r="A196" t="str">
            <v>4518</v>
          </cell>
          <cell r="B196" t="str">
            <v>Moulton-Udell</v>
          </cell>
          <cell r="C196">
            <v>0</v>
          </cell>
          <cell r="D196">
            <v>83936</v>
          </cell>
        </row>
        <row r="197">
          <cell r="A197" t="str">
            <v>4527</v>
          </cell>
          <cell r="B197" t="str">
            <v>Mount Ayr</v>
          </cell>
          <cell r="C197">
            <v>0</v>
          </cell>
          <cell r="D197">
            <v>27520</v>
          </cell>
        </row>
        <row r="198">
          <cell r="A198" t="str">
            <v>4536</v>
          </cell>
          <cell r="B198" t="str">
            <v>Mount Pleasant</v>
          </cell>
          <cell r="C198">
            <v>306214</v>
          </cell>
          <cell r="D198">
            <v>301949</v>
          </cell>
        </row>
        <row r="199">
          <cell r="A199" t="str">
            <v>4554</v>
          </cell>
          <cell r="B199" t="str">
            <v>Mount Vernon</v>
          </cell>
          <cell r="C199">
            <v>442914</v>
          </cell>
          <cell r="D199">
            <v>226830</v>
          </cell>
        </row>
        <row r="200">
          <cell r="A200" t="str">
            <v>4572</v>
          </cell>
          <cell r="B200" t="str">
            <v>Murray</v>
          </cell>
          <cell r="C200">
            <v>0</v>
          </cell>
          <cell r="D200">
            <v>27520</v>
          </cell>
        </row>
        <row r="201">
          <cell r="A201" t="str">
            <v>4581</v>
          </cell>
          <cell r="B201" t="str">
            <v>Muscatine</v>
          </cell>
          <cell r="C201">
            <v>488672</v>
          </cell>
          <cell r="D201">
            <v>455557</v>
          </cell>
        </row>
        <row r="202">
          <cell r="A202" t="str">
            <v>4599</v>
          </cell>
          <cell r="B202" t="str">
            <v>Nashua-Plainfield</v>
          </cell>
          <cell r="C202">
            <v>0</v>
          </cell>
          <cell r="D202">
            <v>94208</v>
          </cell>
        </row>
        <row r="203">
          <cell r="A203" t="str">
            <v>4617</v>
          </cell>
          <cell r="B203" t="str">
            <v>Nevada</v>
          </cell>
          <cell r="C203">
            <v>258034</v>
          </cell>
          <cell r="D203">
            <v>241878</v>
          </cell>
        </row>
        <row r="204">
          <cell r="A204" t="str">
            <v>4644</v>
          </cell>
          <cell r="B204" t="str">
            <v>Newell-Fonda</v>
          </cell>
          <cell r="C204">
            <v>94321</v>
          </cell>
          <cell r="D204">
            <v>136645</v>
          </cell>
        </row>
        <row r="205">
          <cell r="A205" t="str">
            <v>4662</v>
          </cell>
          <cell r="B205" t="str">
            <v>New Hampton</v>
          </cell>
          <cell r="C205">
            <v>342732</v>
          </cell>
          <cell r="D205">
            <v>127990</v>
          </cell>
        </row>
        <row r="206">
          <cell r="A206" t="str">
            <v>4689</v>
          </cell>
          <cell r="B206" t="str">
            <v>New London</v>
          </cell>
          <cell r="C206">
            <v>118066</v>
          </cell>
          <cell r="D206">
            <v>56384</v>
          </cell>
        </row>
        <row r="207">
          <cell r="A207" t="str">
            <v>4725</v>
          </cell>
          <cell r="B207" t="str">
            <v>Newton</v>
          </cell>
          <cell r="C207">
            <v>0</v>
          </cell>
          <cell r="D207">
            <v>277479</v>
          </cell>
        </row>
        <row r="208">
          <cell r="A208" t="str">
            <v>4772</v>
          </cell>
          <cell r="B208" t="str">
            <v>Central Springs</v>
          </cell>
          <cell r="C208">
            <v>494816</v>
          </cell>
          <cell r="D208">
            <v>165120</v>
          </cell>
        </row>
        <row r="209">
          <cell r="A209" t="str">
            <v>4773</v>
          </cell>
          <cell r="B209" t="str">
            <v>Northeast</v>
          </cell>
          <cell r="C209">
            <v>529141</v>
          </cell>
          <cell r="D209">
            <v>90423</v>
          </cell>
        </row>
        <row r="210">
          <cell r="A210" t="str">
            <v>4774</v>
          </cell>
          <cell r="B210" t="str">
            <v>North Fayette Valley</v>
          </cell>
          <cell r="C210">
            <v>286541</v>
          </cell>
          <cell r="D210">
            <v>144313</v>
          </cell>
        </row>
        <row r="211">
          <cell r="A211" t="str">
            <v>4776</v>
          </cell>
          <cell r="B211" t="str">
            <v>North Mahaska</v>
          </cell>
          <cell r="C211">
            <v>208076</v>
          </cell>
          <cell r="D211">
            <v>76368</v>
          </cell>
        </row>
        <row r="212">
          <cell r="A212" t="str">
            <v>4777</v>
          </cell>
          <cell r="B212" t="str">
            <v>North Linn</v>
          </cell>
          <cell r="C212">
            <v>0</v>
          </cell>
          <cell r="D212">
            <v>187136</v>
          </cell>
        </row>
        <row r="213">
          <cell r="A213" t="str">
            <v>4778</v>
          </cell>
          <cell r="B213" t="str">
            <v>North Kossuth</v>
          </cell>
          <cell r="C213">
            <v>156073</v>
          </cell>
          <cell r="D213">
            <v>80496</v>
          </cell>
        </row>
        <row r="214">
          <cell r="A214" t="str">
            <v>4779</v>
          </cell>
          <cell r="B214" t="str">
            <v>North Polk</v>
          </cell>
          <cell r="C214">
            <v>808591</v>
          </cell>
          <cell r="D214">
            <v>487158</v>
          </cell>
        </row>
        <row r="215">
          <cell r="A215" t="str">
            <v>4784</v>
          </cell>
          <cell r="B215" t="str">
            <v>North Scott</v>
          </cell>
          <cell r="C215">
            <v>397239</v>
          </cell>
          <cell r="D215">
            <v>294888</v>
          </cell>
        </row>
        <row r="216">
          <cell r="A216" t="str">
            <v>4785</v>
          </cell>
          <cell r="B216" t="str">
            <v>North Tama</v>
          </cell>
          <cell r="C216">
            <v>0</v>
          </cell>
          <cell r="D216">
            <v>20640</v>
          </cell>
        </row>
        <row r="217">
          <cell r="A217" t="str">
            <v>4788</v>
          </cell>
          <cell r="B217" t="str">
            <v>Northwood-Kensett</v>
          </cell>
          <cell r="C217">
            <v>0</v>
          </cell>
          <cell r="D217">
            <v>41280</v>
          </cell>
        </row>
        <row r="218">
          <cell r="A218" t="str">
            <v>4797</v>
          </cell>
          <cell r="B218" t="str">
            <v>Norwalk</v>
          </cell>
          <cell r="C218">
            <v>888348</v>
          </cell>
          <cell r="D218">
            <v>396379</v>
          </cell>
        </row>
        <row r="219">
          <cell r="A219" t="str">
            <v>4860</v>
          </cell>
          <cell r="B219" t="str">
            <v>Odebolt Arthur Battle Creek Ida Gr</v>
          </cell>
          <cell r="C219">
            <v>9504</v>
          </cell>
          <cell r="D219">
            <v>69673</v>
          </cell>
        </row>
        <row r="220">
          <cell r="A220" t="str">
            <v>4869</v>
          </cell>
          <cell r="B220" t="str">
            <v>Oelwein</v>
          </cell>
          <cell r="C220">
            <v>91849</v>
          </cell>
          <cell r="D220">
            <v>182133</v>
          </cell>
        </row>
        <row r="221">
          <cell r="A221" t="str">
            <v>4878</v>
          </cell>
          <cell r="B221" t="str">
            <v>Ogden</v>
          </cell>
          <cell r="C221">
            <v>43996</v>
          </cell>
          <cell r="D221">
            <v>84624</v>
          </cell>
        </row>
        <row r="222">
          <cell r="A222" t="str">
            <v>4890</v>
          </cell>
          <cell r="B222" t="str">
            <v>Okoboji</v>
          </cell>
          <cell r="C222">
            <v>454544</v>
          </cell>
          <cell r="D222">
            <v>145208</v>
          </cell>
        </row>
        <row r="223">
          <cell r="A223" t="str">
            <v>4905</v>
          </cell>
          <cell r="B223" t="str">
            <v>Olin</v>
          </cell>
          <cell r="C223">
            <v>175406</v>
          </cell>
          <cell r="D223">
            <v>75680</v>
          </cell>
        </row>
        <row r="224">
          <cell r="A224" t="str">
            <v>4978</v>
          </cell>
          <cell r="B224" t="str">
            <v>Orient-Macksburg</v>
          </cell>
          <cell r="C224">
            <v>174785</v>
          </cell>
          <cell r="D224">
            <v>68800</v>
          </cell>
        </row>
        <row r="225">
          <cell r="A225" t="str">
            <v>4995</v>
          </cell>
          <cell r="B225" t="str">
            <v>Osage</v>
          </cell>
          <cell r="C225">
            <v>230736</v>
          </cell>
          <cell r="D225">
            <v>61597</v>
          </cell>
        </row>
        <row r="226">
          <cell r="A226" t="str">
            <v>5013</v>
          </cell>
          <cell r="B226" t="str">
            <v>Oskaloosa</v>
          </cell>
          <cell r="C226">
            <v>0</v>
          </cell>
          <cell r="D226">
            <v>366714</v>
          </cell>
        </row>
        <row r="227">
          <cell r="A227" t="str">
            <v>5049</v>
          </cell>
          <cell r="B227" t="str">
            <v>Ottumwa</v>
          </cell>
          <cell r="C227">
            <v>0</v>
          </cell>
          <cell r="D227">
            <v>567067</v>
          </cell>
        </row>
        <row r="228">
          <cell r="A228" t="str">
            <v>5121</v>
          </cell>
          <cell r="B228" t="str">
            <v>Panorama</v>
          </cell>
          <cell r="C228">
            <v>251813</v>
          </cell>
          <cell r="D228">
            <v>95632</v>
          </cell>
        </row>
        <row r="229">
          <cell r="A229" t="str">
            <v>5139</v>
          </cell>
          <cell r="B229" t="str">
            <v>Paton-Churdan</v>
          </cell>
          <cell r="C229">
            <v>57008</v>
          </cell>
          <cell r="D229">
            <v>68800</v>
          </cell>
        </row>
        <row r="230">
          <cell r="A230" t="str">
            <v>5160</v>
          </cell>
          <cell r="B230" t="str">
            <v>PCM</v>
          </cell>
          <cell r="C230">
            <v>245859</v>
          </cell>
          <cell r="D230">
            <v>42831</v>
          </cell>
        </row>
        <row r="231">
          <cell r="A231" t="str">
            <v>5163</v>
          </cell>
          <cell r="B231" t="str">
            <v>Pekin</v>
          </cell>
          <cell r="C231">
            <v>323691</v>
          </cell>
          <cell r="D231">
            <v>113694</v>
          </cell>
        </row>
        <row r="232">
          <cell r="A232" t="str">
            <v>5166</v>
          </cell>
          <cell r="B232" t="str">
            <v>Pella</v>
          </cell>
          <cell r="C232">
            <v>480273</v>
          </cell>
          <cell r="D232">
            <v>180431</v>
          </cell>
        </row>
        <row r="233">
          <cell r="A233" t="str">
            <v>5184</v>
          </cell>
          <cell r="B233" t="str">
            <v>Perry</v>
          </cell>
          <cell r="C233">
            <v>1197477</v>
          </cell>
          <cell r="D233">
            <v>375342</v>
          </cell>
        </row>
        <row r="234">
          <cell r="A234" t="str">
            <v>5250</v>
          </cell>
          <cell r="B234" t="str">
            <v>Pleasant Valley</v>
          </cell>
          <cell r="C234">
            <v>767750</v>
          </cell>
          <cell r="D234">
            <v>837121</v>
          </cell>
        </row>
        <row r="235">
          <cell r="A235" t="str">
            <v>5256</v>
          </cell>
          <cell r="B235" t="str">
            <v>Pleasantville</v>
          </cell>
          <cell r="C235">
            <v>254669</v>
          </cell>
          <cell r="D235">
            <v>102512</v>
          </cell>
        </row>
        <row r="236">
          <cell r="A236" t="str">
            <v>5283</v>
          </cell>
          <cell r="B236" t="str">
            <v>Pocahontas Area</v>
          </cell>
          <cell r="C236">
            <v>180447</v>
          </cell>
          <cell r="D236">
            <v>90040</v>
          </cell>
        </row>
        <row r="237">
          <cell r="A237" t="str">
            <v>5310</v>
          </cell>
          <cell r="B237" t="str">
            <v>Postville</v>
          </cell>
          <cell r="C237">
            <v>95156</v>
          </cell>
          <cell r="D237">
            <v>116775</v>
          </cell>
        </row>
        <row r="238">
          <cell r="A238" t="str">
            <v>5325</v>
          </cell>
          <cell r="B238" t="str">
            <v>Prairie Valley</v>
          </cell>
          <cell r="C238">
            <v>275326</v>
          </cell>
          <cell r="D238">
            <v>105129</v>
          </cell>
        </row>
        <row r="239">
          <cell r="A239" t="str">
            <v>5463</v>
          </cell>
          <cell r="B239" t="str">
            <v>Red Oak</v>
          </cell>
          <cell r="C239">
            <v>0</v>
          </cell>
          <cell r="D239">
            <v>178397</v>
          </cell>
        </row>
        <row r="240">
          <cell r="A240" t="str">
            <v>5486</v>
          </cell>
          <cell r="B240" t="str">
            <v>Remsen-Union</v>
          </cell>
          <cell r="C240">
            <v>149817</v>
          </cell>
          <cell r="D240">
            <v>48160</v>
          </cell>
        </row>
        <row r="241">
          <cell r="A241" t="str">
            <v>5508</v>
          </cell>
          <cell r="B241" t="str">
            <v>Riceville</v>
          </cell>
          <cell r="C241">
            <v>29952</v>
          </cell>
          <cell r="D241">
            <v>47926</v>
          </cell>
        </row>
        <row r="242">
          <cell r="A242" t="str">
            <v>5510</v>
          </cell>
          <cell r="B242" t="str">
            <v>Riverside</v>
          </cell>
          <cell r="C242">
            <v>697785</v>
          </cell>
          <cell r="D242">
            <v>84111</v>
          </cell>
        </row>
        <row r="243">
          <cell r="A243" t="str">
            <v>5607</v>
          </cell>
          <cell r="B243" t="str">
            <v>Rock Valley</v>
          </cell>
          <cell r="C243">
            <v>78522</v>
          </cell>
          <cell r="D243">
            <v>135909</v>
          </cell>
        </row>
        <row r="244">
          <cell r="A244" t="str">
            <v>5643</v>
          </cell>
          <cell r="B244" t="str">
            <v>Roland-Story</v>
          </cell>
          <cell r="C244">
            <v>297912</v>
          </cell>
          <cell r="D244">
            <v>102522</v>
          </cell>
        </row>
        <row r="245">
          <cell r="A245" t="str">
            <v>5697</v>
          </cell>
          <cell r="B245" t="str">
            <v>Rudd-Rockford-Marble Rock</v>
          </cell>
          <cell r="C245">
            <v>69116</v>
          </cell>
          <cell r="D245">
            <v>82560</v>
          </cell>
        </row>
        <row r="246">
          <cell r="A246" t="str">
            <v>5724</v>
          </cell>
          <cell r="B246" t="str">
            <v>Ruthven-Ayrshire</v>
          </cell>
          <cell r="C246">
            <v>19722</v>
          </cell>
          <cell r="D246">
            <v>75680</v>
          </cell>
        </row>
        <row r="247">
          <cell r="A247" t="str">
            <v>5751</v>
          </cell>
          <cell r="B247" t="str">
            <v>St Ansgar</v>
          </cell>
          <cell r="C247">
            <v>240310</v>
          </cell>
          <cell r="D247">
            <v>74067</v>
          </cell>
        </row>
        <row r="248">
          <cell r="A248" t="str">
            <v>5805</v>
          </cell>
          <cell r="B248" t="str">
            <v>Saydel</v>
          </cell>
          <cell r="C248">
            <v>554123</v>
          </cell>
          <cell r="D248">
            <v>397424</v>
          </cell>
        </row>
        <row r="249">
          <cell r="A249" t="str">
            <v>5823</v>
          </cell>
          <cell r="B249" t="str">
            <v>Schaller-Crestland</v>
          </cell>
          <cell r="C249">
            <v>12878</v>
          </cell>
          <cell r="D249">
            <v>148040</v>
          </cell>
        </row>
        <row r="250">
          <cell r="A250" t="str">
            <v>5832</v>
          </cell>
          <cell r="B250" t="str">
            <v>Schleswig</v>
          </cell>
          <cell r="C250">
            <v>131379</v>
          </cell>
          <cell r="D250">
            <v>55040</v>
          </cell>
        </row>
        <row r="251">
          <cell r="A251" t="str">
            <v>5877</v>
          </cell>
          <cell r="B251" t="str">
            <v>Sergeant Bluff-Luton</v>
          </cell>
          <cell r="C251">
            <v>246752</v>
          </cell>
          <cell r="D251">
            <v>203493</v>
          </cell>
        </row>
        <row r="252">
          <cell r="A252" t="str">
            <v>5895</v>
          </cell>
          <cell r="B252" t="str">
            <v>Seymour</v>
          </cell>
          <cell r="C252">
            <v>0</v>
          </cell>
          <cell r="D252">
            <v>46784</v>
          </cell>
        </row>
        <row r="253">
          <cell r="A253" t="str">
            <v>5922</v>
          </cell>
          <cell r="B253" t="str">
            <v>West Fork</v>
          </cell>
          <cell r="C253">
            <v>301903</v>
          </cell>
          <cell r="D253">
            <v>79135</v>
          </cell>
        </row>
        <row r="254">
          <cell r="A254" t="str">
            <v>5949</v>
          </cell>
          <cell r="B254" t="str">
            <v>Sheldon</v>
          </cell>
          <cell r="C254">
            <v>163880</v>
          </cell>
          <cell r="D254">
            <v>212568</v>
          </cell>
        </row>
        <row r="255">
          <cell r="A255" t="str">
            <v>5976</v>
          </cell>
          <cell r="B255" t="str">
            <v>Shenandoah</v>
          </cell>
          <cell r="C255">
            <v>263953</v>
          </cell>
          <cell r="D255">
            <v>168221</v>
          </cell>
        </row>
        <row r="256">
          <cell r="A256" t="str">
            <v>5994</v>
          </cell>
          <cell r="B256" t="str">
            <v>Sibley-Ocheyedan</v>
          </cell>
          <cell r="C256">
            <v>88505</v>
          </cell>
          <cell r="D256">
            <v>74556</v>
          </cell>
        </row>
        <row r="257">
          <cell r="A257" t="str">
            <v>6003</v>
          </cell>
          <cell r="B257" t="str">
            <v>Sidney</v>
          </cell>
          <cell r="C257">
            <v>54398</v>
          </cell>
          <cell r="D257">
            <v>75680</v>
          </cell>
        </row>
        <row r="258">
          <cell r="A258" t="str">
            <v>6012</v>
          </cell>
          <cell r="B258" t="str">
            <v>Sigourney</v>
          </cell>
          <cell r="C258">
            <v>18951</v>
          </cell>
          <cell r="D258">
            <v>81872</v>
          </cell>
        </row>
        <row r="259">
          <cell r="A259" t="str">
            <v>6030</v>
          </cell>
          <cell r="B259" t="str">
            <v>Sioux Center</v>
          </cell>
          <cell r="C259">
            <v>32183</v>
          </cell>
          <cell r="D259">
            <v>133440</v>
          </cell>
        </row>
        <row r="260">
          <cell r="A260" t="str">
            <v>6035</v>
          </cell>
          <cell r="B260" t="str">
            <v>Sioux Central</v>
          </cell>
          <cell r="C260">
            <v>0</v>
          </cell>
          <cell r="D260">
            <v>42153</v>
          </cell>
        </row>
        <row r="261">
          <cell r="A261" t="str">
            <v>6039</v>
          </cell>
          <cell r="B261" t="str">
            <v>Sioux City</v>
          </cell>
          <cell r="C261">
            <v>1187495</v>
          </cell>
          <cell r="D261">
            <v>1866117</v>
          </cell>
        </row>
        <row r="262">
          <cell r="A262" t="str">
            <v>6091</v>
          </cell>
          <cell r="B262" t="str">
            <v>South Central Calhoun</v>
          </cell>
          <cell r="C262">
            <v>181435</v>
          </cell>
          <cell r="D262">
            <v>166496</v>
          </cell>
        </row>
        <row r="263">
          <cell r="A263" t="str">
            <v>6093</v>
          </cell>
          <cell r="B263" t="str">
            <v>Solon</v>
          </cell>
          <cell r="C263">
            <v>207718</v>
          </cell>
          <cell r="D263">
            <v>128274</v>
          </cell>
        </row>
        <row r="264">
          <cell r="A264" t="str">
            <v>6094</v>
          </cell>
          <cell r="B264" t="str">
            <v>Southeast Warren</v>
          </cell>
          <cell r="C264">
            <v>133059</v>
          </cell>
          <cell r="D264">
            <v>198823</v>
          </cell>
        </row>
        <row r="265">
          <cell r="A265" t="str">
            <v>6095</v>
          </cell>
          <cell r="B265" t="str">
            <v>South Hamilton</v>
          </cell>
          <cell r="C265">
            <v>109255</v>
          </cell>
          <cell r="D265">
            <v>151454</v>
          </cell>
        </row>
        <row r="266">
          <cell r="A266" t="str">
            <v>6096</v>
          </cell>
          <cell r="B266" t="str">
            <v>Southeast Webster-Grand</v>
          </cell>
          <cell r="C266">
            <v>256085</v>
          </cell>
          <cell r="D266">
            <v>96320</v>
          </cell>
        </row>
        <row r="267">
          <cell r="A267" t="str">
            <v>6097</v>
          </cell>
          <cell r="B267" t="str">
            <v>South Page</v>
          </cell>
          <cell r="C267">
            <v>27431</v>
          </cell>
          <cell r="D267">
            <v>98201</v>
          </cell>
        </row>
        <row r="268">
          <cell r="A268" t="str">
            <v>6098</v>
          </cell>
          <cell r="B268" t="str">
            <v>South Tama</v>
          </cell>
          <cell r="C268">
            <v>0</v>
          </cell>
          <cell r="D268">
            <v>211749</v>
          </cell>
        </row>
        <row r="269">
          <cell r="A269" t="str">
            <v>6099</v>
          </cell>
          <cell r="B269" t="str">
            <v>South O'Brien</v>
          </cell>
          <cell r="C269">
            <v>220844</v>
          </cell>
          <cell r="D269">
            <v>62283</v>
          </cell>
        </row>
        <row r="270">
          <cell r="A270" t="str">
            <v>6100</v>
          </cell>
          <cell r="B270" t="str">
            <v>South Winneshiek</v>
          </cell>
          <cell r="C270">
            <v>231692</v>
          </cell>
          <cell r="D270">
            <v>61242</v>
          </cell>
        </row>
        <row r="271">
          <cell r="A271" t="str">
            <v>6101</v>
          </cell>
          <cell r="B271" t="str">
            <v>Southeast Polk</v>
          </cell>
          <cell r="C271">
            <v>2510526</v>
          </cell>
          <cell r="D271">
            <v>690495</v>
          </cell>
        </row>
        <row r="272">
          <cell r="A272" t="str">
            <v>6102</v>
          </cell>
          <cell r="B272" t="str">
            <v>Spencer</v>
          </cell>
          <cell r="C272">
            <v>467940</v>
          </cell>
          <cell r="D272">
            <v>119748</v>
          </cell>
        </row>
        <row r="273">
          <cell r="A273" t="str">
            <v>6120</v>
          </cell>
          <cell r="B273" t="str">
            <v>Spirit Lake</v>
          </cell>
          <cell r="C273">
            <v>482252</v>
          </cell>
          <cell r="D273">
            <v>197485</v>
          </cell>
        </row>
        <row r="274">
          <cell r="A274" t="str">
            <v>6138</v>
          </cell>
          <cell r="B274" t="str">
            <v>Springville</v>
          </cell>
          <cell r="C274">
            <v>0</v>
          </cell>
          <cell r="D274">
            <v>141683</v>
          </cell>
        </row>
        <row r="275">
          <cell r="A275" t="str">
            <v>6165</v>
          </cell>
          <cell r="B275" t="str">
            <v>Stanton</v>
          </cell>
          <cell r="C275">
            <v>92572</v>
          </cell>
          <cell r="D275">
            <v>120520</v>
          </cell>
        </row>
        <row r="276">
          <cell r="A276" t="str">
            <v>6175</v>
          </cell>
          <cell r="B276" t="str">
            <v>Starmont</v>
          </cell>
          <cell r="C276">
            <v>0</v>
          </cell>
          <cell r="D276">
            <v>82560</v>
          </cell>
        </row>
        <row r="277">
          <cell r="A277" t="str">
            <v>6219</v>
          </cell>
          <cell r="B277" t="str">
            <v>Storm Lake</v>
          </cell>
          <cell r="C277">
            <v>372300</v>
          </cell>
          <cell r="D277">
            <v>1016745</v>
          </cell>
        </row>
        <row r="278">
          <cell r="A278" t="str">
            <v>6246</v>
          </cell>
          <cell r="B278" t="str">
            <v>Stratford</v>
          </cell>
          <cell r="C278">
            <v>148329</v>
          </cell>
          <cell r="D278">
            <v>27520</v>
          </cell>
        </row>
        <row r="279">
          <cell r="A279" t="str">
            <v>6264</v>
          </cell>
          <cell r="B279" t="str">
            <v>West Central Valley</v>
          </cell>
          <cell r="C279">
            <v>213434</v>
          </cell>
          <cell r="D279">
            <v>145608</v>
          </cell>
        </row>
        <row r="280">
          <cell r="A280" t="str">
            <v>6273</v>
          </cell>
          <cell r="B280" t="str">
            <v>Sumner-Fredericksburg</v>
          </cell>
          <cell r="C280">
            <v>0</v>
          </cell>
          <cell r="D280">
            <v>78781</v>
          </cell>
        </row>
        <row r="281">
          <cell r="A281" t="str">
            <v>6408</v>
          </cell>
          <cell r="B281" t="str">
            <v>Tipton</v>
          </cell>
          <cell r="C281">
            <v>248013</v>
          </cell>
          <cell r="D281">
            <v>137660</v>
          </cell>
        </row>
        <row r="282">
          <cell r="A282" t="str">
            <v>6453</v>
          </cell>
          <cell r="B282" t="str">
            <v>Treynor</v>
          </cell>
          <cell r="C282">
            <v>187246</v>
          </cell>
          <cell r="D282">
            <v>0</v>
          </cell>
        </row>
        <row r="283">
          <cell r="A283" t="str">
            <v>6460</v>
          </cell>
          <cell r="B283" t="str">
            <v>Tri-Center</v>
          </cell>
          <cell r="C283">
            <v>204253</v>
          </cell>
          <cell r="D283">
            <v>69862</v>
          </cell>
        </row>
        <row r="284">
          <cell r="A284" t="str">
            <v>6462</v>
          </cell>
          <cell r="B284" t="str">
            <v>Tri-County</v>
          </cell>
          <cell r="C284">
            <v>0</v>
          </cell>
          <cell r="D284">
            <v>82560</v>
          </cell>
        </row>
        <row r="285">
          <cell r="A285" t="str">
            <v>6471</v>
          </cell>
          <cell r="B285" t="str">
            <v>Tripoli</v>
          </cell>
          <cell r="C285">
            <v>176843</v>
          </cell>
          <cell r="D285">
            <v>52824</v>
          </cell>
        </row>
        <row r="286">
          <cell r="A286" t="str">
            <v>6509</v>
          </cell>
          <cell r="B286" t="str">
            <v>Turkey Valley</v>
          </cell>
          <cell r="C286">
            <v>0</v>
          </cell>
          <cell r="D286">
            <v>73481</v>
          </cell>
        </row>
        <row r="287">
          <cell r="A287" t="str">
            <v>6512</v>
          </cell>
          <cell r="B287" t="str">
            <v>Twin Cedars</v>
          </cell>
          <cell r="C287">
            <v>0</v>
          </cell>
          <cell r="D287">
            <v>55728</v>
          </cell>
        </row>
        <row r="288">
          <cell r="A288" t="str">
            <v>6516</v>
          </cell>
          <cell r="B288" t="str">
            <v>Twin Rivers</v>
          </cell>
          <cell r="C288">
            <v>253391</v>
          </cell>
          <cell r="D288">
            <v>71707</v>
          </cell>
        </row>
        <row r="289">
          <cell r="A289" t="str">
            <v>6534</v>
          </cell>
          <cell r="B289" t="str">
            <v>Underwood</v>
          </cell>
          <cell r="C289">
            <v>345032</v>
          </cell>
          <cell r="D289">
            <v>254433</v>
          </cell>
        </row>
        <row r="290">
          <cell r="A290" t="str">
            <v>6536</v>
          </cell>
          <cell r="B290" t="str">
            <v>Union</v>
          </cell>
          <cell r="C290">
            <v>506629</v>
          </cell>
          <cell r="D290">
            <v>89440</v>
          </cell>
        </row>
        <row r="291">
          <cell r="A291" t="str">
            <v>6561</v>
          </cell>
          <cell r="B291" t="str">
            <v>United</v>
          </cell>
          <cell r="C291">
            <v>279386</v>
          </cell>
          <cell r="D291">
            <v>207776</v>
          </cell>
        </row>
        <row r="292">
          <cell r="A292" t="str">
            <v>6579</v>
          </cell>
          <cell r="B292" t="str">
            <v>Urbandale</v>
          </cell>
          <cell r="C292">
            <v>1701311</v>
          </cell>
          <cell r="D292">
            <v>557998</v>
          </cell>
        </row>
        <row r="293">
          <cell r="A293" t="str">
            <v>6592</v>
          </cell>
          <cell r="B293" t="str">
            <v>Van Buren County</v>
          </cell>
          <cell r="C293">
            <v>215435</v>
          </cell>
          <cell r="D293">
            <v>200896</v>
          </cell>
        </row>
        <row r="294">
          <cell r="A294" t="str">
            <v>6615</v>
          </cell>
          <cell r="B294" t="str">
            <v>Van Meter</v>
          </cell>
          <cell r="C294">
            <v>202191</v>
          </cell>
          <cell r="D294">
            <v>179301</v>
          </cell>
        </row>
        <row r="295">
          <cell r="A295" t="str">
            <v>6651</v>
          </cell>
          <cell r="B295" t="str">
            <v>Villisca</v>
          </cell>
          <cell r="C295">
            <v>98055</v>
          </cell>
          <cell r="D295">
            <v>89440</v>
          </cell>
        </row>
        <row r="296">
          <cell r="A296" t="str">
            <v>6660</v>
          </cell>
          <cell r="B296" t="str">
            <v>Vinton-Shellsburg</v>
          </cell>
          <cell r="C296">
            <v>939931</v>
          </cell>
          <cell r="D296">
            <v>233720</v>
          </cell>
        </row>
        <row r="297">
          <cell r="A297" t="str">
            <v>6700</v>
          </cell>
          <cell r="B297" t="str">
            <v>Waco</v>
          </cell>
          <cell r="C297">
            <v>203886</v>
          </cell>
          <cell r="D297">
            <v>89344</v>
          </cell>
        </row>
        <row r="298">
          <cell r="A298" t="str">
            <v>6741</v>
          </cell>
          <cell r="B298" t="str">
            <v>East Sac County</v>
          </cell>
          <cell r="C298">
            <v>0</v>
          </cell>
          <cell r="D298">
            <v>134509</v>
          </cell>
        </row>
        <row r="299">
          <cell r="A299" t="str">
            <v>6759</v>
          </cell>
          <cell r="B299" t="str">
            <v>Wapello</v>
          </cell>
          <cell r="C299">
            <v>30884</v>
          </cell>
          <cell r="D299">
            <v>230181</v>
          </cell>
        </row>
        <row r="300">
          <cell r="A300" t="str">
            <v>6762</v>
          </cell>
          <cell r="B300" t="str">
            <v>Wapsie Valley</v>
          </cell>
          <cell r="C300">
            <v>173821</v>
          </cell>
          <cell r="D300">
            <v>88130</v>
          </cell>
        </row>
        <row r="301">
          <cell r="A301" t="str">
            <v>6768</v>
          </cell>
          <cell r="B301" t="str">
            <v>Washington</v>
          </cell>
          <cell r="C301">
            <v>500479</v>
          </cell>
          <cell r="D301">
            <v>258082</v>
          </cell>
        </row>
        <row r="302">
          <cell r="A302" t="str">
            <v>6795</v>
          </cell>
          <cell r="B302" t="str">
            <v>Waterloo</v>
          </cell>
          <cell r="C302">
            <v>0</v>
          </cell>
          <cell r="D302">
            <v>696182</v>
          </cell>
        </row>
        <row r="303">
          <cell r="A303" t="str">
            <v>6822</v>
          </cell>
          <cell r="B303" t="str">
            <v>Waukee</v>
          </cell>
          <cell r="C303">
            <v>6774521</v>
          </cell>
          <cell r="D303">
            <v>2200526</v>
          </cell>
        </row>
        <row r="304">
          <cell r="A304" t="str">
            <v>6840</v>
          </cell>
          <cell r="B304" t="str">
            <v>Waverly-Shell Rock</v>
          </cell>
          <cell r="C304">
            <v>560598</v>
          </cell>
          <cell r="D304">
            <v>120061</v>
          </cell>
        </row>
        <row r="305">
          <cell r="A305" t="str">
            <v>6854</v>
          </cell>
          <cell r="B305" t="str">
            <v>Wayne</v>
          </cell>
          <cell r="C305">
            <v>0</v>
          </cell>
          <cell r="D305">
            <v>17888</v>
          </cell>
        </row>
        <row r="306">
          <cell r="A306" t="str">
            <v>6867</v>
          </cell>
          <cell r="B306" t="str">
            <v>Webster City</v>
          </cell>
          <cell r="C306">
            <v>610337</v>
          </cell>
          <cell r="D306">
            <v>206135</v>
          </cell>
        </row>
        <row r="307">
          <cell r="A307" t="str">
            <v>6921</v>
          </cell>
          <cell r="B307" t="str">
            <v>West Bend-Mallard</v>
          </cell>
          <cell r="C307">
            <v>88220</v>
          </cell>
          <cell r="D307">
            <v>130130</v>
          </cell>
        </row>
        <row r="308">
          <cell r="A308" t="str">
            <v>6930</v>
          </cell>
          <cell r="B308" t="str">
            <v>West Branch</v>
          </cell>
          <cell r="C308">
            <v>253742</v>
          </cell>
          <cell r="D308">
            <v>45936</v>
          </cell>
        </row>
        <row r="309">
          <cell r="A309" t="str">
            <v>6937</v>
          </cell>
          <cell r="B309" t="str">
            <v>West Burlington</v>
          </cell>
          <cell r="C309">
            <v>95049</v>
          </cell>
          <cell r="D309">
            <v>47482</v>
          </cell>
        </row>
        <row r="310">
          <cell r="A310" t="str">
            <v>6943</v>
          </cell>
          <cell r="B310" t="str">
            <v>West Central</v>
          </cell>
          <cell r="C310">
            <v>126772</v>
          </cell>
          <cell r="D310">
            <v>50399</v>
          </cell>
        </row>
        <row r="311">
          <cell r="A311" t="str">
            <v>6950</v>
          </cell>
          <cell r="B311" t="str">
            <v>West Delaware Co</v>
          </cell>
          <cell r="C311">
            <v>424658</v>
          </cell>
          <cell r="D311">
            <v>181467</v>
          </cell>
        </row>
        <row r="312">
          <cell r="A312" t="str">
            <v>6957</v>
          </cell>
          <cell r="B312" t="str">
            <v>West Des Moines</v>
          </cell>
          <cell r="C312">
            <v>2993680</v>
          </cell>
          <cell r="D312">
            <v>1406476</v>
          </cell>
        </row>
        <row r="313">
          <cell r="A313" t="str">
            <v>6961</v>
          </cell>
          <cell r="B313" t="str">
            <v>Western Dubuque Co</v>
          </cell>
          <cell r="C313">
            <v>1070647</v>
          </cell>
          <cell r="D313">
            <v>507284</v>
          </cell>
        </row>
        <row r="314">
          <cell r="A314" t="str">
            <v>6969</v>
          </cell>
          <cell r="B314" t="str">
            <v>West Harrison</v>
          </cell>
          <cell r="C314">
            <v>52683</v>
          </cell>
          <cell r="D314">
            <v>160925</v>
          </cell>
        </row>
        <row r="315">
          <cell r="A315" t="str">
            <v>6975</v>
          </cell>
          <cell r="B315" t="str">
            <v>West Liberty</v>
          </cell>
          <cell r="C315">
            <v>0</v>
          </cell>
          <cell r="D315">
            <v>271368</v>
          </cell>
        </row>
        <row r="316">
          <cell r="A316" t="str">
            <v>6983</v>
          </cell>
          <cell r="B316" t="str">
            <v>West Lyon</v>
          </cell>
          <cell r="C316">
            <v>308078</v>
          </cell>
          <cell r="D316">
            <v>48160</v>
          </cell>
        </row>
        <row r="317">
          <cell r="A317" t="str">
            <v>6985</v>
          </cell>
          <cell r="B317" t="str">
            <v>West Marshall</v>
          </cell>
          <cell r="C317">
            <v>231813</v>
          </cell>
          <cell r="D317">
            <v>61242</v>
          </cell>
        </row>
        <row r="318">
          <cell r="A318" t="str">
            <v>6987</v>
          </cell>
          <cell r="B318" t="str">
            <v>West Monona</v>
          </cell>
          <cell r="C318">
            <v>0</v>
          </cell>
          <cell r="D318">
            <v>123840</v>
          </cell>
        </row>
        <row r="319">
          <cell r="A319" t="str">
            <v>6990</v>
          </cell>
          <cell r="B319" t="str">
            <v>West Sioux</v>
          </cell>
          <cell r="C319">
            <v>400894</v>
          </cell>
          <cell r="D319">
            <v>111961</v>
          </cell>
        </row>
        <row r="320">
          <cell r="A320" t="str">
            <v>6992</v>
          </cell>
          <cell r="B320" t="str">
            <v>Westwood</v>
          </cell>
          <cell r="C320">
            <v>137452</v>
          </cell>
          <cell r="D320">
            <v>53841</v>
          </cell>
        </row>
        <row r="321">
          <cell r="A321" t="str">
            <v>7002</v>
          </cell>
          <cell r="B321" t="str">
            <v>Whiting</v>
          </cell>
          <cell r="C321">
            <v>48625</v>
          </cell>
          <cell r="D321">
            <v>48160</v>
          </cell>
        </row>
        <row r="322">
          <cell r="A322" t="str">
            <v>7029</v>
          </cell>
          <cell r="B322" t="str">
            <v>Williamsburg</v>
          </cell>
          <cell r="C322">
            <v>431470</v>
          </cell>
          <cell r="D322">
            <v>111659</v>
          </cell>
        </row>
        <row r="323">
          <cell r="A323" t="str">
            <v>7038</v>
          </cell>
          <cell r="B323" t="str">
            <v>Wilton</v>
          </cell>
          <cell r="C323">
            <v>155827</v>
          </cell>
          <cell r="D323">
            <v>55040</v>
          </cell>
        </row>
        <row r="324">
          <cell r="A324" t="str">
            <v>7047</v>
          </cell>
          <cell r="B324" t="str">
            <v>Winfield-Mt Union</v>
          </cell>
          <cell r="C324">
            <v>0</v>
          </cell>
          <cell r="D324">
            <v>71226</v>
          </cell>
        </row>
        <row r="325">
          <cell r="A325" t="str">
            <v>7056</v>
          </cell>
          <cell r="B325" t="str">
            <v>Winterset</v>
          </cell>
          <cell r="C325">
            <v>680433</v>
          </cell>
          <cell r="D325">
            <v>214841</v>
          </cell>
        </row>
        <row r="326">
          <cell r="A326" t="str">
            <v>7092</v>
          </cell>
          <cell r="B326" t="str">
            <v>Woodbine</v>
          </cell>
          <cell r="C326">
            <v>252467</v>
          </cell>
          <cell r="D326">
            <v>114178</v>
          </cell>
        </row>
        <row r="327">
          <cell r="A327" t="str">
            <v>7098</v>
          </cell>
          <cell r="B327" t="str">
            <v>Woodbury Central</v>
          </cell>
          <cell r="C327">
            <v>38179</v>
          </cell>
          <cell r="D327">
            <v>48160</v>
          </cell>
        </row>
        <row r="328">
          <cell r="A328" t="str">
            <v>7110</v>
          </cell>
          <cell r="B328" t="str">
            <v>Woodward-Granger</v>
          </cell>
          <cell r="C328">
            <v>448820</v>
          </cell>
          <cell r="D328">
            <v>202869</v>
          </cell>
        </row>
        <row r="330">
          <cell r="A330" t="str">
            <v>9999</v>
          </cell>
          <cell r="B330" t="str">
            <v xml:space="preserve"> Statewide</v>
          </cell>
          <cell r="C330">
            <v>142672446</v>
          </cell>
          <cell r="D330">
            <v>67711149</v>
          </cell>
        </row>
      </sheetData>
      <sheetData sheetId="9">
        <row r="1">
          <cell r="A1" t="str">
            <v>District #</v>
          </cell>
          <cell r="B1" t="str">
            <v>District</v>
          </cell>
          <cell r="C1" t="str">
            <v>Total Title I</v>
          </cell>
          <cell r="D1" t="str">
            <v>Local Neglected</v>
          </cell>
          <cell r="E1" t="str">
            <v>Total Title 1 + Local Neglected</v>
          </cell>
        </row>
        <row r="2">
          <cell r="A2" t="str">
            <v>0009</v>
          </cell>
          <cell r="B2" t="str">
            <v>AGWSR</v>
          </cell>
          <cell r="C2">
            <v>97166</v>
          </cell>
          <cell r="D2">
            <v>0</v>
          </cell>
          <cell r="E2">
            <v>97166</v>
          </cell>
        </row>
        <row r="3">
          <cell r="A3" t="str">
            <v>0018</v>
          </cell>
          <cell r="B3" t="str">
            <v>Adair-Casey</v>
          </cell>
          <cell r="C3">
            <v>108434</v>
          </cell>
          <cell r="D3">
            <v>0</v>
          </cell>
          <cell r="E3">
            <v>108434</v>
          </cell>
        </row>
        <row r="4">
          <cell r="A4" t="str">
            <v>0027</v>
          </cell>
          <cell r="B4" t="str">
            <v>Adel-De Soto-Minburn</v>
          </cell>
          <cell r="C4">
            <v>121758</v>
          </cell>
          <cell r="D4">
            <v>0</v>
          </cell>
          <cell r="E4">
            <v>121758</v>
          </cell>
        </row>
        <row r="5">
          <cell r="A5" t="str">
            <v>0063</v>
          </cell>
          <cell r="B5" t="str">
            <v>Akron-Westfield</v>
          </cell>
          <cell r="C5">
            <v>60937</v>
          </cell>
          <cell r="D5">
            <v>0</v>
          </cell>
          <cell r="E5">
            <v>60937</v>
          </cell>
        </row>
        <row r="6">
          <cell r="A6" t="str">
            <v>0072</v>
          </cell>
          <cell r="B6" t="str">
            <v>Albert City-Truesdale</v>
          </cell>
          <cell r="C6">
            <v>39714</v>
          </cell>
          <cell r="D6">
            <v>0</v>
          </cell>
          <cell r="E6">
            <v>39714</v>
          </cell>
        </row>
        <row r="7">
          <cell r="A7" t="str">
            <v>0081</v>
          </cell>
          <cell r="B7" t="str">
            <v>Albia</v>
          </cell>
          <cell r="C7">
            <v>234453</v>
          </cell>
          <cell r="D7">
            <v>0</v>
          </cell>
          <cell r="E7">
            <v>234453</v>
          </cell>
        </row>
        <row r="8">
          <cell r="A8" t="str">
            <v>0099</v>
          </cell>
          <cell r="B8" t="str">
            <v>Alburnett</v>
          </cell>
          <cell r="C8">
            <v>30851</v>
          </cell>
          <cell r="D8">
            <v>0</v>
          </cell>
          <cell r="E8">
            <v>30851</v>
          </cell>
        </row>
        <row r="9">
          <cell r="A9" t="str">
            <v>0108</v>
          </cell>
          <cell r="B9" t="str">
            <v>Alden</v>
          </cell>
          <cell r="C9">
            <v>47358</v>
          </cell>
          <cell r="D9">
            <v>0</v>
          </cell>
          <cell r="E9">
            <v>47358</v>
          </cell>
        </row>
        <row r="10">
          <cell r="A10" t="str">
            <v>0126</v>
          </cell>
          <cell r="B10" t="str">
            <v>Algona</v>
          </cell>
          <cell r="C10">
            <v>200446</v>
          </cell>
          <cell r="D10">
            <v>0</v>
          </cell>
          <cell r="E10">
            <v>200446</v>
          </cell>
        </row>
        <row r="11">
          <cell r="A11" t="str">
            <v>0135</v>
          </cell>
          <cell r="B11" t="str">
            <v>Allamakee</v>
          </cell>
          <cell r="C11">
            <v>260168</v>
          </cell>
          <cell r="D11">
            <v>0</v>
          </cell>
          <cell r="E11">
            <v>260168</v>
          </cell>
        </row>
        <row r="12">
          <cell r="A12" t="str">
            <v>0153</v>
          </cell>
          <cell r="B12" t="str">
            <v>North Butler</v>
          </cell>
          <cell r="C12">
            <v>68276</v>
          </cell>
          <cell r="D12">
            <v>0</v>
          </cell>
          <cell r="E12">
            <v>68276</v>
          </cell>
        </row>
        <row r="13">
          <cell r="A13" t="str">
            <v>0171</v>
          </cell>
          <cell r="B13" t="str">
            <v>Alta-Aurelia</v>
          </cell>
          <cell r="C13">
            <v>109036</v>
          </cell>
          <cell r="D13">
            <v>0</v>
          </cell>
          <cell r="E13">
            <v>109036</v>
          </cell>
        </row>
        <row r="14">
          <cell r="A14" t="str">
            <v>0225</v>
          </cell>
          <cell r="B14" t="str">
            <v>Ames</v>
          </cell>
          <cell r="C14">
            <v>567742</v>
          </cell>
          <cell r="D14">
            <v>21985</v>
          </cell>
          <cell r="E14">
            <v>589727</v>
          </cell>
        </row>
        <row r="15">
          <cell r="A15" t="str">
            <v>0234</v>
          </cell>
          <cell r="B15" t="str">
            <v>Anamosa</v>
          </cell>
          <cell r="C15">
            <v>211327</v>
          </cell>
          <cell r="D15">
            <v>0</v>
          </cell>
          <cell r="E15">
            <v>211327</v>
          </cell>
        </row>
        <row r="16">
          <cell r="A16" t="str">
            <v>0243</v>
          </cell>
          <cell r="B16" t="str">
            <v>Andrew</v>
          </cell>
          <cell r="C16">
            <v>47330</v>
          </cell>
          <cell r="D16">
            <v>0</v>
          </cell>
          <cell r="E16">
            <v>47330</v>
          </cell>
        </row>
        <row r="17">
          <cell r="A17" t="str">
            <v>0261</v>
          </cell>
          <cell r="B17" t="str">
            <v>Ankeny</v>
          </cell>
          <cell r="C17">
            <v>212526</v>
          </cell>
          <cell r="D17">
            <v>0</v>
          </cell>
          <cell r="E17">
            <v>212526</v>
          </cell>
        </row>
        <row r="18">
          <cell r="A18" t="str">
            <v>0279</v>
          </cell>
          <cell r="B18" t="str">
            <v>Aplington-Parkersburg</v>
          </cell>
          <cell r="C18">
            <v>78450</v>
          </cell>
          <cell r="D18">
            <v>0</v>
          </cell>
          <cell r="E18">
            <v>78450</v>
          </cell>
        </row>
        <row r="19">
          <cell r="A19" t="str">
            <v>0333</v>
          </cell>
          <cell r="B19" t="str">
            <v>North Union</v>
          </cell>
          <cell r="C19">
            <v>72324</v>
          </cell>
          <cell r="D19">
            <v>0</v>
          </cell>
          <cell r="E19">
            <v>72324</v>
          </cell>
        </row>
        <row r="20">
          <cell r="A20" t="str">
            <v>0355</v>
          </cell>
          <cell r="B20" t="str">
            <v>Ar-We-Va</v>
          </cell>
          <cell r="C20">
            <v>53216</v>
          </cell>
          <cell r="D20">
            <v>0</v>
          </cell>
          <cell r="E20">
            <v>53216</v>
          </cell>
        </row>
        <row r="21">
          <cell r="A21" t="str">
            <v>0387</v>
          </cell>
          <cell r="B21" t="str">
            <v>Atlantic</v>
          </cell>
          <cell r="C21">
            <v>298749</v>
          </cell>
          <cell r="D21">
            <v>0</v>
          </cell>
          <cell r="E21">
            <v>298749</v>
          </cell>
        </row>
        <row r="22">
          <cell r="A22" t="str">
            <v>0414</v>
          </cell>
          <cell r="B22" t="str">
            <v>Audubon</v>
          </cell>
          <cell r="C22">
            <v>102606</v>
          </cell>
          <cell r="D22">
            <v>0</v>
          </cell>
          <cell r="E22">
            <v>102606</v>
          </cell>
        </row>
        <row r="23">
          <cell r="A23" t="str">
            <v>0441</v>
          </cell>
          <cell r="B23" t="str">
            <v>AHSTW</v>
          </cell>
          <cell r="C23">
            <v>108830</v>
          </cell>
          <cell r="D23">
            <v>0</v>
          </cell>
          <cell r="E23">
            <v>108830</v>
          </cell>
        </row>
        <row r="24">
          <cell r="A24" t="str">
            <v>0472</v>
          </cell>
          <cell r="B24" t="str">
            <v>Ballard</v>
          </cell>
          <cell r="C24">
            <v>103894</v>
          </cell>
          <cell r="D24">
            <v>0</v>
          </cell>
          <cell r="E24">
            <v>103894</v>
          </cell>
        </row>
        <row r="25">
          <cell r="A25" t="str">
            <v>0513</v>
          </cell>
          <cell r="B25" t="str">
            <v>Baxter</v>
          </cell>
          <cell r="C25">
            <v>31542</v>
          </cell>
          <cell r="D25">
            <v>0</v>
          </cell>
          <cell r="E25">
            <v>31542</v>
          </cell>
        </row>
        <row r="26">
          <cell r="A26" t="str">
            <v>0540</v>
          </cell>
          <cell r="B26" t="str">
            <v>BCLUW</v>
          </cell>
          <cell r="C26">
            <v>71024</v>
          </cell>
          <cell r="D26">
            <v>0</v>
          </cell>
          <cell r="E26">
            <v>71024</v>
          </cell>
        </row>
        <row r="27">
          <cell r="A27" t="str">
            <v>0549</v>
          </cell>
          <cell r="B27" t="str">
            <v>Bedford</v>
          </cell>
          <cell r="C27">
            <v>97007</v>
          </cell>
          <cell r="D27">
            <v>0</v>
          </cell>
          <cell r="E27">
            <v>97007</v>
          </cell>
        </row>
        <row r="28">
          <cell r="A28" t="str">
            <v>0576</v>
          </cell>
          <cell r="B28" t="str">
            <v>Belle Plaine</v>
          </cell>
          <cell r="C28">
            <v>66855</v>
          </cell>
          <cell r="D28">
            <v>0</v>
          </cell>
          <cell r="E28">
            <v>66855</v>
          </cell>
        </row>
        <row r="29">
          <cell r="A29" t="str">
            <v>0585</v>
          </cell>
          <cell r="B29" t="str">
            <v>Bellevue</v>
          </cell>
          <cell r="C29">
            <v>56610</v>
          </cell>
          <cell r="D29">
            <v>0</v>
          </cell>
          <cell r="E29">
            <v>56610</v>
          </cell>
        </row>
        <row r="30">
          <cell r="A30" t="str">
            <v>0594</v>
          </cell>
          <cell r="B30" t="str">
            <v>Belmond-Klemme</v>
          </cell>
          <cell r="C30">
            <v>154708</v>
          </cell>
          <cell r="D30">
            <v>0</v>
          </cell>
          <cell r="E30">
            <v>154708</v>
          </cell>
        </row>
        <row r="31">
          <cell r="A31" t="str">
            <v>0603</v>
          </cell>
          <cell r="B31" t="str">
            <v>Bennett</v>
          </cell>
          <cell r="C31">
            <v>39715</v>
          </cell>
          <cell r="D31">
            <v>0</v>
          </cell>
          <cell r="E31">
            <v>39715</v>
          </cell>
        </row>
        <row r="32">
          <cell r="A32" t="str">
            <v>0609</v>
          </cell>
          <cell r="B32" t="str">
            <v>Benton</v>
          </cell>
          <cell r="C32">
            <v>128129</v>
          </cell>
          <cell r="D32">
            <v>0</v>
          </cell>
          <cell r="E32">
            <v>128129</v>
          </cell>
        </row>
        <row r="33">
          <cell r="A33" t="str">
            <v>0621</v>
          </cell>
          <cell r="B33" t="str">
            <v>Bettendorf</v>
          </cell>
          <cell r="C33">
            <v>439112</v>
          </cell>
          <cell r="D33">
            <v>0</v>
          </cell>
          <cell r="E33">
            <v>439112</v>
          </cell>
        </row>
        <row r="34">
          <cell r="A34" t="str">
            <v>0657</v>
          </cell>
          <cell r="B34" t="str">
            <v>Eddyville-Blakesburg-Fremont</v>
          </cell>
          <cell r="C34">
            <v>142439</v>
          </cell>
          <cell r="D34">
            <v>0</v>
          </cell>
          <cell r="E34">
            <v>142439</v>
          </cell>
        </row>
        <row r="35">
          <cell r="A35" t="str">
            <v>0720</v>
          </cell>
          <cell r="B35" t="str">
            <v>Bondurant-Farrar</v>
          </cell>
          <cell r="C35">
            <v>121552</v>
          </cell>
          <cell r="D35">
            <v>0</v>
          </cell>
          <cell r="E35">
            <v>121552</v>
          </cell>
        </row>
        <row r="36">
          <cell r="A36" t="str">
            <v>0729</v>
          </cell>
          <cell r="B36" t="str">
            <v>Boone</v>
          </cell>
          <cell r="C36">
            <v>321429</v>
          </cell>
          <cell r="D36">
            <v>0</v>
          </cell>
          <cell r="E36">
            <v>321429</v>
          </cell>
        </row>
        <row r="37">
          <cell r="A37" t="str">
            <v>0747</v>
          </cell>
          <cell r="B37" t="str">
            <v>Boyden-Hull</v>
          </cell>
          <cell r="C37">
            <v>90691</v>
          </cell>
          <cell r="D37">
            <v>0</v>
          </cell>
          <cell r="E37">
            <v>90691</v>
          </cell>
        </row>
        <row r="38">
          <cell r="A38" t="str">
            <v>0819</v>
          </cell>
          <cell r="B38" t="str">
            <v>West Hancock</v>
          </cell>
          <cell r="C38">
            <v>70823</v>
          </cell>
          <cell r="D38">
            <v>0</v>
          </cell>
          <cell r="E38">
            <v>70823</v>
          </cell>
        </row>
        <row r="39">
          <cell r="A39" t="str">
            <v>0846</v>
          </cell>
          <cell r="B39" t="str">
            <v>Brooklyn-Guernsey-Malcom</v>
          </cell>
          <cell r="C39">
            <v>78704</v>
          </cell>
          <cell r="D39">
            <v>0</v>
          </cell>
          <cell r="E39">
            <v>78704</v>
          </cell>
        </row>
        <row r="40">
          <cell r="A40" t="str">
            <v>0873</v>
          </cell>
          <cell r="B40" t="str">
            <v>North Iowa</v>
          </cell>
          <cell r="C40">
            <v>69760</v>
          </cell>
          <cell r="D40">
            <v>0</v>
          </cell>
          <cell r="E40">
            <v>69760</v>
          </cell>
        </row>
        <row r="41">
          <cell r="A41" t="str">
            <v>0882</v>
          </cell>
          <cell r="B41" t="str">
            <v>Burlington</v>
          </cell>
          <cell r="C41">
            <v>1678630</v>
          </cell>
          <cell r="D41">
            <v>0</v>
          </cell>
          <cell r="E41">
            <v>1678630</v>
          </cell>
        </row>
        <row r="42">
          <cell r="A42" t="str">
            <v>0914</v>
          </cell>
          <cell r="B42" t="str">
            <v>CAM</v>
          </cell>
          <cell r="C42">
            <v>78233</v>
          </cell>
          <cell r="D42">
            <v>0</v>
          </cell>
          <cell r="E42">
            <v>78233</v>
          </cell>
        </row>
        <row r="43">
          <cell r="A43" t="str">
            <v>0916</v>
          </cell>
          <cell r="B43" t="str">
            <v>Cal</v>
          </cell>
          <cell r="C43">
            <v>65948</v>
          </cell>
          <cell r="D43">
            <v>0</v>
          </cell>
          <cell r="E43">
            <v>65948</v>
          </cell>
        </row>
        <row r="44">
          <cell r="A44" t="str">
            <v>0918</v>
          </cell>
          <cell r="B44" t="str">
            <v>Calamus-Wheatland</v>
          </cell>
          <cell r="C44">
            <v>57536</v>
          </cell>
          <cell r="D44">
            <v>0</v>
          </cell>
          <cell r="E44">
            <v>57536</v>
          </cell>
        </row>
        <row r="45">
          <cell r="A45" t="str">
            <v>0936</v>
          </cell>
          <cell r="B45" t="str">
            <v>Camanche</v>
          </cell>
          <cell r="C45">
            <v>118217</v>
          </cell>
          <cell r="D45">
            <v>0</v>
          </cell>
          <cell r="E45">
            <v>118217</v>
          </cell>
        </row>
        <row r="46">
          <cell r="A46" t="str">
            <v>0977</v>
          </cell>
          <cell r="B46" t="str">
            <v>Cardinal</v>
          </cell>
          <cell r="C46">
            <v>142152</v>
          </cell>
          <cell r="D46">
            <v>4196</v>
          </cell>
          <cell r="E46">
            <v>146348</v>
          </cell>
        </row>
        <row r="47">
          <cell r="A47" t="str">
            <v>0981</v>
          </cell>
          <cell r="B47" t="str">
            <v>Carlisle</v>
          </cell>
          <cell r="C47">
            <v>166668</v>
          </cell>
          <cell r="D47">
            <v>0</v>
          </cell>
          <cell r="E47">
            <v>166668</v>
          </cell>
        </row>
        <row r="48">
          <cell r="A48" t="str">
            <v>0999</v>
          </cell>
          <cell r="B48" t="str">
            <v>Carroll</v>
          </cell>
          <cell r="C48">
            <v>261137</v>
          </cell>
          <cell r="D48">
            <v>0</v>
          </cell>
          <cell r="E48">
            <v>261137</v>
          </cell>
        </row>
        <row r="49">
          <cell r="A49" t="str">
            <v>1044</v>
          </cell>
          <cell r="B49" t="str">
            <v>Cedar Falls</v>
          </cell>
          <cell r="C49">
            <v>462464</v>
          </cell>
          <cell r="D49">
            <v>0</v>
          </cell>
          <cell r="E49">
            <v>462464</v>
          </cell>
        </row>
        <row r="50">
          <cell r="A50" t="str">
            <v>1053</v>
          </cell>
          <cell r="B50" t="str">
            <v>Cedar Rapids</v>
          </cell>
          <cell r="C50">
            <v>5196696</v>
          </cell>
          <cell r="D50">
            <v>34610</v>
          </cell>
          <cell r="E50">
            <v>5231306</v>
          </cell>
        </row>
        <row r="51">
          <cell r="A51" t="str">
            <v>1062</v>
          </cell>
          <cell r="B51" t="str">
            <v>Center Point-Urbana</v>
          </cell>
          <cell r="C51">
            <v>68490</v>
          </cell>
          <cell r="D51">
            <v>0</v>
          </cell>
          <cell r="E51">
            <v>68490</v>
          </cell>
        </row>
        <row r="52">
          <cell r="A52" t="str">
            <v>1071</v>
          </cell>
          <cell r="B52" t="str">
            <v>Centerville</v>
          </cell>
          <cell r="C52">
            <v>398751</v>
          </cell>
          <cell r="D52">
            <v>0</v>
          </cell>
          <cell r="E52">
            <v>398751</v>
          </cell>
        </row>
        <row r="53">
          <cell r="A53" t="str">
            <v>1079</v>
          </cell>
          <cell r="B53" t="str">
            <v>Central Lee</v>
          </cell>
          <cell r="C53">
            <v>158497</v>
          </cell>
          <cell r="D53">
            <v>0</v>
          </cell>
          <cell r="E53">
            <v>158497</v>
          </cell>
        </row>
        <row r="54">
          <cell r="A54" t="str">
            <v>1080</v>
          </cell>
          <cell r="B54" t="str">
            <v>Central</v>
          </cell>
          <cell r="C54">
            <v>49900</v>
          </cell>
          <cell r="D54">
            <v>0</v>
          </cell>
          <cell r="E54">
            <v>49900</v>
          </cell>
        </row>
        <row r="55">
          <cell r="A55" t="str">
            <v>1082</v>
          </cell>
          <cell r="B55" t="str">
            <v>Central DeWitt</v>
          </cell>
          <cell r="C55">
            <v>173909</v>
          </cell>
          <cell r="D55">
            <v>0</v>
          </cell>
          <cell r="E55">
            <v>173909</v>
          </cell>
        </row>
        <row r="56">
          <cell r="A56" t="str">
            <v>1089</v>
          </cell>
          <cell r="B56" t="str">
            <v>Central City</v>
          </cell>
          <cell r="C56">
            <v>48682</v>
          </cell>
          <cell r="D56">
            <v>0</v>
          </cell>
          <cell r="E56">
            <v>48682</v>
          </cell>
        </row>
        <row r="57">
          <cell r="A57" t="str">
            <v>1093</v>
          </cell>
          <cell r="B57" t="str">
            <v>Central Decatur</v>
          </cell>
          <cell r="C57">
            <v>222449</v>
          </cell>
          <cell r="D57">
            <v>0</v>
          </cell>
          <cell r="E57">
            <v>222449</v>
          </cell>
        </row>
        <row r="58">
          <cell r="A58" t="str">
            <v>1095</v>
          </cell>
          <cell r="B58" t="str">
            <v>Central Lyon</v>
          </cell>
          <cell r="C58">
            <v>88202</v>
          </cell>
          <cell r="D58">
            <v>0</v>
          </cell>
          <cell r="E58">
            <v>88202</v>
          </cell>
        </row>
        <row r="59">
          <cell r="A59" t="str">
            <v>1107</v>
          </cell>
          <cell r="B59" t="str">
            <v>Chariton</v>
          </cell>
          <cell r="C59">
            <v>396202</v>
          </cell>
          <cell r="D59">
            <v>0</v>
          </cell>
          <cell r="E59">
            <v>396202</v>
          </cell>
        </row>
        <row r="60">
          <cell r="A60" t="str">
            <v>1116</v>
          </cell>
          <cell r="B60" t="str">
            <v>Charles City</v>
          </cell>
          <cell r="C60">
            <v>486527</v>
          </cell>
          <cell r="D60">
            <v>0</v>
          </cell>
          <cell r="E60">
            <v>486527</v>
          </cell>
        </row>
        <row r="61">
          <cell r="A61" t="str">
            <v>1134</v>
          </cell>
          <cell r="B61" t="str">
            <v>Charter Oak-Ute</v>
          </cell>
          <cell r="C61">
            <v>60895</v>
          </cell>
          <cell r="D61">
            <v>0</v>
          </cell>
          <cell r="E61">
            <v>60895</v>
          </cell>
        </row>
        <row r="62">
          <cell r="A62" t="str">
            <v>1152</v>
          </cell>
          <cell r="B62" t="str">
            <v>Cherokee</v>
          </cell>
          <cell r="C62">
            <v>144817</v>
          </cell>
          <cell r="D62">
            <v>0</v>
          </cell>
          <cell r="E62">
            <v>144817</v>
          </cell>
        </row>
        <row r="63">
          <cell r="A63" t="str">
            <v>1197</v>
          </cell>
          <cell r="B63" t="str">
            <v>Clarinda</v>
          </cell>
          <cell r="C63">
            <v>180718</v>
          </cell>
          <cell r="D63">
            <v>534</v>
          </cell>
          <cell r="E63">
            <v>181252</v>
          </cell>
        </row>
        <row r="64">
          <cell r="A64" t="str">
            <v>1206</v>
          </cell>
          <cell r="B64" t="str">
            <v>Clarion-Goldfield-Dows</v>
          </cell>
          <cell r="C64">
            <v>221803</v>
          </cell>
          <cell r="D64">
            <v>0</v>
          </cell>
          <cell r="E64">
            <v>221803</v>
          </cell>
        </row>
        <row r="65">
          <cell r="A65" t="str">
            <v>1211</v>
          </cell>
          <cell r="B65" t="str">
            <v>Clarke</v>
          </cell>
          <cell r="C65">
            <v>341961</v>
          </cell>
          <cell r="D65">
            <v>0</v>
          </cell>
          <cell r="E65">
            <v>341961</v>
          </cell>
        </row>
        <row r="66">
          <cell r="A66" t="str">
            <v>1215</v>
          </cell>
          <cell r="B66" t="str">
            <v>Clarksville</v>
          </cell>
          <cell r="C66">
            <v>40045</v>
          </cell>
          <cell r="D66">
            <v>0</v>
          </cell>
          <cell r="E66">
            <v>40045</v>
          </cell>
        </row>
        <row r="67">
          <cell r="A67" t="str">
            <v>1218</v>
          </cell>
          <cell r="B67" t="str">
            <v>Clay Central-Everly</v>
          </cell>
          <cell r="C67">
            <v>61671</v>
          </cell>
          <cell r="D67">
            <v>0</v>
          </cell>
          <cell r="E67">
            <v>61671</v>
          </cell>
        </row>
        <row r="68">
          <cell r="A68" t="str">
            <v>1221</v>
          </cell>
          <cell r="B68" t="str">
            <v>Clear Creek-Amana</v>
          </cell>
          <cell r="C68">
            <v>194508</v>
          </cell>
          <cell r="D68">
            <v>0</v>
          </cell>
          <cell r="E68">
            <v>194508</v>
          </cell>
        </row>
        <row r="69">
          <cell r="A69" t="str">
            <v>1233</v>
          </cell>
          <cell r="B69" t="str">
            <v>Clear Lake</v>
          </cell>
          <cell r="C69">
            <v>148720</v>
          </cell>
          <cell r="D69">
            <v>0</v>
          </cell>
          <cell r="E69">
            <v>148720</v>
          </cell>
        </row>
        <row r="70">
          <cell r="A70" t="str">
            <v>1278</v>
          </cell>
          <cell r="B70" t="str">
            <v>Clinton</v>
          </cell>
          <cell r="C70">
            <v>1386398</v>
          </cell>
          <cell r="D70">
            <v>0</v>
          </cell>
          <cell r="E70">
            <v>1386398</v>
          </cell>
        </row>
        <row r="71">
          <cell r="A71" t="str">
            <v>1332</v>
          </cell>
          <cell r="B71" t="str">
            <v>Colfax-Mingo</v>
          </cell>
          <cell r="C71">
            <v>121172</v>
          </cell>
          <cell r="D71">
            <v>0</v>
          </cell>
          <cell r="E71">
            <v>121172</v>
          </cell>
        </row>
        <row r="72">
          <cell r="A72" t="str">
            <v>1337</v>
          </cell>
          <cell r="B72" t="str">
            <v>College</v>
          </cell>
          <cell r="C72">
            <v>599013</v>
          </cell>
          <cell r="D72">
            <v>57982</v>
          </cell>
          <cell r="E72">
            <v>656995</v>
          </cell>
        </row>
        <row r="73">
          <cell r="A73" t="str">
            <v>1350</v>
          </cell>
          <cell r="B73" t="str">
            <v>Collins-Maxwell</v>
          </cell>
          <cell r="C73">
            <v>46456</v>
          </cell>
          <cell r="D73">
            <v>0</v>
          </cell>
          <cell r="E73">
            <v>46456</v>
          </cell>
        </row>
        <row r="74">
          <cell r="A74" t="str">
            <v>1359</v>
          </cell>
          <cell r="B74" t="str">
            <v>Colo-Nesco</v>
          </cell>
          <cell r="C74">
            <v>63805</v>
          </cell>
          <cell r="D74">
            <v>0</v>
          </cell>
          <cell r="E74">
            <v>63805</v>
          </cell>
        </row>
        <row r="75">
          <cell r="A75" t="str">
            <v>1368</v>
          </cell>
          <cell r="B75" t="str">
            <v>Columbus</v>
          </cell>
          <cell r="C75">
            <v>216027</v>
          </cell>
          <cell r="D75">
            <v>0</v>
          </cell>
          <cell r="E75">
            <v>216027</v>
          </cell>
        </row>
        <row r="76">
          <cell r="A76" t="str">
            <v>1413</v>
          </cell>
          <cell r="B76" t="str">
            <v>Coon Rapids-Bayard</v>
          </cell>
          <cell r="C76">
            <v>90758</v>
          </cell>
          <cell r="D76">
            <v>0</v>
          </cell>
          <cell r="E76">
            <v>90758</v>
          </cell>
        </row>
        <row r="77">
          <cell r="A77" t="str">
            <v>1431</v>
          </cell>
          <cell r="B77" t="str">
            <v>Corning</v>
          </cell>
          <cell r="C77">
            <v>95813</v>
          </cell>
          <cell r="D77">
            <v>0</v>
          </cell>
          <cell r="E77">
            <v>95813</v>
          </cell>
        </row>
        <row r="78">
          <cell r="A78" t="str">
            <v>1476</v>
          </cell>
          <cell r="B78" t="str">
            <v>Council Bluffs</v>
          </cell>
          <cell r="C78">
            <v>2350477</v>
          </cell>
          <cell r="D78">
            <v>44259</v>
          </cell>
          <cell r="E78">
            <v>2394736</v>
          </cell>
        </row>
        <row r="79">
          <cell r="A79" t="str">
            <v>1503</v>
          </cell>
          <cell r="B79" t="str">
            <v>Creston</v>
          </cell>
          <cell r="C79">
            <v>346949</v>
          </cell>
          <cell r="D79">
            <v>0</v>
          </cell>
          <cell r="E79">
            <v>346949</v>
          </cell>
        </row>
        <row r="80">
          <cell r="A80" t="str">
            <v>1576</v>
          </cell>
          <cell r="B80" t="str">
            <v>Dallas Center-Grimes</v>
          </cell>
          <cell r="C80">
            <v>145692</v>
          </cell>
          <cell r="D80">
            <v>0</v>
          </cell>
          <cell r="E80">
            <v>145692</v>
          </cell>
        </row>
        <row r="81">
          <cell r="A81" t="str">
            <v>1602</v>
          </cell>
          <cell r="B81" t="str">
            <v>Danville</v>
          </cell>
          <cell r="C81">
            <v>48929</v>
          </cell>
          <cell r="D81">
            <v>0</v>
          </cell>
          <cell r="E81">
            <v>48929</v>
          </cell>
        </row>
        <row r="82">
          <cell r="A82" t="str">
            <v>1611</v>
          </cell>
          <cell r="B82" t="str">
            <v>Davenport</v>
          </cell>
          <cell r="C82">
            <v>5904691</v>
          </cell>
          <cell r="D82">
            <v>3732</v>
          </cell>
          <cell r="E82">
            <v>5908423</v>
          </cell>
        </row>
        <row r="83">
          <cell r="A83" t="str">
            <v>1619</v>
          </cell>
          <cell r="B83" t="str">
            <v>Davis County</v>
          </cell>
          <cell r="C83">
            <v>417419</v>
          </cell>
          <cell r="D83">
            <v>0</v>
          </cell>
          <cell r="E83">
            <v>417419</v>
          </cell>
        </row>
        <row r="84">
          <cell r="A84" t="str">
            <v>1638</v>
          </cell>
          <cell r="B84" t="str">
            <v>Decorah</v>
          </cell>
          <cell r="C84">
            <v>147875</v>
          </cell>
          <cell r="D84">
            <v>0</v>
          </cell>
          <cell r="E84">
            <v>147875</v>
          </cell>
        </row>
        <row r="85">
          <cell r="A85" t="str">
            <v>1675</v>
          </cell>
          <cell r="B85" t="str">
            <v>Delwood</v>
          </cell>
          <cell r="C85">
            <v>43031</v>
          </cell>
          <cell r="D85">
            <v>0</v>
          </cell>
          <cell r="E85">
            <v>43031</v>
          </cell>
        </row>
        <row r="86">
          <cell r="A86" t="str">
            <v>1701</v>
          </cell>
          <cell r="B86" t="str">
            <v>Denison</v>
          </cell>
          <cell r="C86">
            <v>658605</v>
          </cell>
          <cell r="D86">
            <v>0</v>
          </cell>
          <cell r="E86">
            <v>658605</v>
          </cell>
        </row>
        <row r="87">
          <cell r="A87" t="str">
            <v>1719</v>
          </cell>
          <cell r="B87" t="str">
            <v>Denver</v>
          </cell>
          <cell r="C87">
            <v>35397</v>
          </cell>
          <cell r="D87">
            <v>0</v>
          </cell>
          <cell r="E87">
            <v>35397</v>
          </cell>
        </row>
        <row r="88">
          <cell r="A88" t="str">
            <v>1737</v>
          </cell>
          <cell r="B88" t="str">
            <v>Des Moines Independent</v>
          </cell>
          <cell r="C88">
            <v>11941805</v>
          </cell>
          <cell r="D88">
            <v>126698</v>
          </cell>
          <cell r="E88">
            <v>12068503</v>
          </cell>
        </row>
        <row r="89">
          <cell r="A89" t="str">
            <v>1782</v>
          </cell>
          <cell r="B89" t="str">
            <v>Diagonal</v>
          </cell>
          <cell r="C89">
            <v>49436</v>
          </cell>
          <cell r="D89">
            <v>0</v>
          </cell>
          <cell r="E89">
            <v>49436</v>
          </cell>
        </row>
        <row r="90">
          <cell r="A90" t="str">
            <v>1791</v>
          </cell>
          <cell r="B90" t="str">
            <v>Dike-New Hartford</v>
          </cell>
          <cell r="C90">
            <v>69770</v>
          </cell>
          <cell r="D90">
            <v>0</v>
          </cell>
          <cell r="E90">
            <v>69770</v>
          </cell>
        </row>
        <row r="91">
          <cell r="A91" t="str">
            <v>1863</v>
          </cell>
          <cell r="B91" t="str">
            <v>Dubuque</v>
          </cell>
          <cell r="C91">
            <v>2122619</v>
          </cell>
          <cell r="D91">
            <v>1462</v>
          </cell>
          <cell r="E91">
            <v>2124081</v>
          </cell>
        </row>
        <row r="92">
          <cell r="A92" t="str">
            <v>1908</v>
          </cell>
          <cell r="B92" t="str">
            <v>Dunkerton</v>
          </cell>
          <cell r="C92">
            <v>56559</v>
          </cell>
          <cell r="D92">
            <v>0</v>
          </cell>
          <cell r="E92">
            <v>56559</v>
          </cell>
        </row>
        <row r="93">
          <cell r="A93" t="str">
            <v>1917</v>
          </cell>
          <cell r="B93" t="str">
            <v>Boyer Valley</v>
          </cell>
          <cell r="C93">
            <v>77079</v>
          </cell>
          <cell r="D93">
            <v>0</v>
          </cell>
          <cell r="E93">
            <v>77079</v>
          </cell>
        </row>
        <row r="94">
          <cell r="A94" t="str">
            <v>1926</v>
          </cell>
          <cell r="B94" t="str">
            <v>Durant</v>
          </cell>
          <cell r="C94">
            <v>50367</v>
          </cell>
          <cell r="D94">
            <v>0</v>
          </cell>
          <cell r="E94">
            <v>50367</v>
          </cell>
        </row>
        <row r="95">
          <cell r="A95" t="str">
            <v>1944</v>
          </cell>
          <cell r="B95" t="str">
            <v>Eagle Grove</v>
          </cell>
          <cell r="C95">
            <v>266368</v>
          </cell>
          <cell r="D95">
            <v>0</v>
          </cell>
          <cell r="E95">
            <v>266368</v>
          </cell>
        </row>
        <row r="96">
          <cell r="A96" t="str">
            <v>1953</v>
          </cell>
          <cell r="B96" t="str">
            <v>Earlham</v>
          </cell>
          <cell r="C96">
            <v>45781</v>
          </cell>
          <cell r="D96">
            <v>0</v>
          </cell>
          <cell r="E96">
            <v>45781</v>
          </cell>
        </row>
        <row r="97">
          <cell r="A97" t="str">
            <v>1963</v>
          </cell>
          <cell r="B97" t="str">
            <v>East Buchanan</v>
          </cell>
          <cell r="C97">
            <v>71605</v>
          </cell>
          <cell r="D97">
            <v>0</v>
          </cell>
          <cell r="E97">
            <v>71605</v>
          </cell>
        </row>
        <row r="98">
          <cell r="A98" t="str">
            <v>1965</v>
          </cell>
          <cell r="B98" t="str">
            <v>Easton Valley</v>
          </cell>
          <cell r="C98">
            <v>87221</v>
          </cell>
          <cell r="D98">
            <v>0</v>
          </cell>
          <cell r="E98">
            <v>87221</v>
          </cell>
        </row>
        <row r="99">
          <cell r="A99" t="str">
            <v>1968</v>
          </cell>
          <cell r="B99" t="str">
            <v>East Marshall</v>
          </cell>
          <cell r="C99">
            <v>95739</v>
          </cell>
          <cell r="D99">
            <v>0</v>
          </cell>
          <cell r="E99">
            <v>95739</v>
          </cell>
        </row>
        <row r="100">
          <cell r="A100" t="str">
            <v>1970</v>
          </cell>
          <cell r="B100" t="str">
            <v>East Union</v>
          </cell>
          <cell r="C100">
            <v>127491</v>
          </cell>
          <cell r="D100">
            <v>0</v>
          </cell>
          <cell r="E100">
            <v>127491</v>
          </cell>
        </row>
        <row r="101">
          <cell r="A101" t="str">
            <v>1972</v>
          </cell>
          <cell r="B101" t="str">
            <v>Eastern Allamakee</v>
          </cell>
          <cell r="C101">
            <v>51158</v>
          </cell>
          <cell r="D101">
            <v>0</v>
          </cell>
          <cell r="E101">
            <v>51158</v>
          </cell>
        </row>
        <row r="102">
          <cell r="A102" t="str">
            <v>1975</v>
          </cell>
          <cell r="B102" t="str">
            <v>River Valley</v>
          </cell>
          <cell r="C102">
            <v>76268</v>
          </cell>
          <cell r="D102">
            <v>0</v>
          </cell>
          <cell r="E102">
            <v>76268</v>
          </cell>
        </row>
        <row r="103">
          <cell r="A103" t="str">
            <v>1989</v>
          </cell>
          <cell r="B103" t="str">
            <v>Edgewood-Colesburg</v>
          </cell>
          <cell r="C103">
            <v>116029</v>
          </cell>
          <cell r="D103">
            <v>0</v>
          </cell>
          <cell r="E103">
            <v>116029</v>
          </cell>
        </row>
        <row r="104">
          <cell r="A104" t="str">
            <v>2007</v>
          </cell>
          <cell r="B104" t="str">
            <v>Eldora-New Providence</v>
          </cell>
          <cell r="C104">
            <v>168088</v>
          </cell>
          <cell r="D104">
            <v>0</v>
          </cell>
          <cell r="E104">
            <v>168088</v>
          </cell>
        </row>
        <row r="105">
          <cell r="A105" t="str">
            <v>2088</v>
          </cell>
          <cell r="B105" t="str">
            <v>Emmetsburg</v>
          </cell>
          <cell r="C105">
            <v>132947</v>
          </cell>
          <cell r="D105">
            <v>0</v>
          </cell>
          <cell r="E105">
            <v>132947</v>
          </cell>
        </row>
        <row r="106">
          <cell r="A106" t="str">
            <v>2097</v>
          </cell>
          <cell r="B106" t="str">
            <v>English Valleys</v>
          </cell>
          <cell r="C106">
            <v>88933</v>
          </cell>
          <cell r="D106">
            <v>0</v>
          </cell>
          <cell r="E106">
            <v>88933</v>
          </cell>
        </row>
        <row r="107">
          <cell r="A107" t="str">
            <v>2113</v>
          </cell>
          <cell r="B107" t="str">
            <v>Essex</v>
          </cell>
          <cell r="C107">
            <v>38244</v>
          </cell>
          <cell r="D107">
            <v>0</v>
          </cell>
          <cell r="E107">
            <v>38244</v>
          </cell>
        </row>
        <row r="108">
          <cell r="A108" t="str">
            <v>2124</v>
          </cell>
          <cell r="B108" t="str">
            <v>Estherville Lincoln Central</v>
          </cell>
          <cell r="C108">
            <v>254427</v>
          </cell>
          <cell r="D108">
            <v>2318</v>
          </cell>
          <cell r="E108">
            <v>256745</v>
          </cell>
        </row>
        <row r="109">
          <cell r="A109" t="str">
            <v>2151</v>
          </cell>
          <cell r="B109" t="str">
            <v>Exira-Elk Horn-Kimballton</v>
          </cell>
          <cell r="C109">
            <v>61954</v>
          </cell>
          <cell r="D109">
            <v>0</v>
          </cell>
          <cell r="E109">
            <v>61954</v>
          </cell>
        </row>
        <row r="110">
          <cell r="A110" t="str">
            <v>2169</v>
          </cell>
          <cell r="B110" t="str">
            <v>Fairfield</v>
          </cell>
          <cell r="C110">
            <v>417673</v>
          </cell>
          <cell r="D110">
            <v>0</v>
          </cell>
          <cell r="E110">
            <v>417673</v>
          </cell>
        </row>
        <row r="111">
          <cell r="A111" t="str">
            <v>2295</v>
          </cell>
          <cell r="B111" t="str">
            <v>Forest City</v>
          </cell>
          <cell r="C111">
            <v>141353</v>
          </cell>
          <cell r="D111">
            <v>0</v>
          </cell>
          <cell r="E111">
            <v>141353</v>
          </cell>
        </row>
        <row r="112">
          <cell r="A112" t="str">
            <v>2313</v>
          </cell>
          <cell r="B112" t="str">
            <v>Fort Dodge</v>
          </cell>
          <cell r="C112">
            <v>1060290</v>
          </cell>
          <cell r="D112">
            <v>14371</v>
          </cell>
          <cell r="E112">
            <v>1074661</v>
          </cell>
        </row>
        <row r="113">
          <cell r="A113" t="str">
            <v>2322</v>
          </cell>
          <cell r="B113" t="str">
            <v>Fort Madison</v>
          </cell>
          <cell r="C113">
            <v>526371</v>
          </cell>
          <cell r="D113">
            <v>0</v>
          </cell>
          <cell r="E113">
            <v>526371</v>
          </cell>
        </row>
        <row r="114">
          <cell r="A114" t="str">
            <v>2369</v>
          </cell>
          <cell r="B114" t="str">
            <v>Fremont-Mills</v>
          </cell>
          <cell r="C114">
            <v>65371</v>
          </cell>
          <cell r="D114">
            <v>0</v>
          </cell>
          <cell r="E114">
            <v>65371</v>
          </cell>
        </row>
        <row r="115">
          <cell r="A115" t="str">
            <v>2376</v>
          </cell>
          <cell r="B115" t="str">
            <v>Galva-Holstein</v>
          </cell>
          <cell r="C115">
            <v>61673</v>
          </cell>
          <cell r="D115">
            <v>0</v>
          </cell>
          <cell r="E115">
            <v>61673</v>
          </cell>
        </row>
        <row r="116">
          <cell r="A116" t="str">
            <v>2403</v>
          </cell>
          <cell r="B116" t="str">
            <v>Garner-Hayfield-Ventura</v>
          </cell>
          <cell r="C116">
            <v>91466</v>
          </cell>
          <cell r="D116">
            <v>0</v>
          </cell>
          <cell r="E116">
            <v>91466</v>
          </cell>
        </row>
        <row r="117">
          <cell r="A117" t="str">
            <v>2457</v>
          </cell>
          <cell r="B117" t="str">
            <v>George-Little Rock</v>
          </cell>
          <cell r="C117">
            <v>51992</v>
          </cell>
          <cell r="D117">
            <v>0</v>
          </cell>
          <cell r="E117">
            <v>51992</v>
          </cell>
        </row>
        <row r="118">
          <cell r="A118" t="str">
            <v>2466</v>
          </cell>
          <cell r="B118" t="str">
            <v>Gilbert</v>
          </cell>
          <cell r="C118">
            <v>35397</v>
          </cell>
          <cell r="D118">
            <v>0</v>
          </cell>
          <cell r="E118">
            <v>35397</v>
          </cell>
        </row>
        <row r="119">
          <cell r="A119" t="str">
            <v>2493</v>
          </cell>
          <cell r="B119" t="str">
            <v>Gilmore City-Bradgate</v>
          </cell>
          <cell r="C119">
            <v>35377</v>
          </cell>
          <cell r="D119">
            <v>0</v>
          </cell>
          <cell r="E119">
            <v>35377</v>
          </cell>
        </row>
        <row r="120">
          <cell r="A120" t="str">
            <v>2502</v>
          </cell>
          <cell r="B120" t="str">
            <v>Gladbrook-Reinbeck</v>
          </cell>
          <cell r="C120">
            <v>63775</v>
          </cell>
          <cell r="D120">
            <v>0</v>
          </cell>
          <cell r="E120">
            <v>63775</v>
          </cell>
        </row>
        <row r="121">
          <cell r="A121" t="str">
            <v>2511</v>
          </cell>
          <cell r="B121" t="str">
            <v>Glenwood</v>
          </cell>
          <cell r="C121">
            <v>233907</v>
          </cell>
          <cell r="D121">
            <v>0</v>
          </cell>
          <cell r="E121">
            <v>233907</v>
          </cell>
        </row>
        <row r="122">
          <cell r="A122" t="str">
            <v>2520</v>
          </cell>
          <cell r="B122" t="str">
            <v>Glidden-Ralston</v>
          </cell>
          <cell r="C122">
            <v>41077</v>
          </cell>
          <cell r="D122">
            <v>0</v>
          </cell>
          <cell r="E122">
            <v>41077</v>
          </cell>
        </row>
        <row r="123">
          <cell r="A123" t="str">
            <v>2556</v>
          </cell>
          <cell r="B123" t="str">
            <v>Graettinger-Terril</v>
          </cell>
          <cell r="C123">
            <v>57878</v>
          </cell>
          <cell r="D123">
            <v>0</v>
          </cell>
          <cell r="E123">
            <v>57878</v>
          </cell>
        </row>
        <row r="124">
          <cell r="A124" t="str">
            <v>2673</v>
          </cell>
          <cell r="B124" t="str">
            <v>Nodaway Valley</v>
          </cell>
          <cell r="C124">
            <v>105539</v>
          </cell>
          <cell r="D124">
            <v>0</v>
          </cell>
          <cell r="E124">
            <v>105539</v>
          </cell>
        </row>
        <row r="125">
          <cell r="A125" t="str">
            <v>2682</v>
          </cell>
          <cell r="B125" t="str">
            <v>GMG</v>
          </cell>
          <cell r="C125">
            <v>64764</v>
          </cell>
          <cell r="D125">
            <v>0</v>
          </cell>
          <cell r="E125">
            <v>64764</v>
          </cell>
        </row>
        <row r="126">
          <cell r="A126" t="str">
            <v>2709</v>
          </cell>
          <cell r="B126" t="str">
            <v>Grinnell-Newburg</v>
          </cell>
          <cell r="C126">
            <v>217989</v>
          </cell>
          <cell r="D126">
            <v>0</v>
          </cell>
          <cell r="E126">
            <v>217989</v>
          </cell>
        </row>
        <row r="127">
          <cell r="A127" t="str">
            <v>2718</v>
          </cell>
          <cell r="B127" t="str">
            <v>Griswold</v>
          </cell>
          <cell r="C127">
            <v>88020</v>
          </cell>
          <cell r="D127">
            <v>0</v>
          </cell>
          <cell r="E127">
            <v>88020</v>
          </cell>
        </row>
        <row r="128">
          <cell r="A128" t="str">
            <v>2727</v>
          </cell>
          <cell r="B128" t="str">
            <v>Grundy Center</v>
          </cell>
          <cell r="C128">
            <v>53115</v>
          </cell>
          <cell r="D128">
            <v>0</v>
          </cell>
          <cell r="E128">
            <v>53115</v>
          </cell>
        </row>
        <row r="129">
          <cell r="A129" t="str">
            <v>2754</v>
          </cell>
          <cell r="B129" t="str">
            <v>Guthrie Center</v>
          </cell>
          <cell r="C129">
            <v>68198</v>
          </cell>
          <cell r="D129">
            <v>0</v>
          </cell>
          <cell r="E129">
            <v>68198</v>
          </cell>
        </row>
        <row r="130">
          <cell r="A130" t="str">
            <v>2763</v>
          </cell>
          <cell r="B130" t="str">
            <v>Clayton Ridge</v>
          </cell>
          <cell r="C130">
            <v>78110</v>
          </cell>
          <cell r="D130">
            <v>0</v>
          </cell>
          <cell r="E130">
            <v>78110</v>
          </cell>
        </row>
        <row r="131">
          <cell r="A131" t="str">
            <v>2766</v>
          </cell>
          <cell r="B131" t="str">
            <v>H-L-V</v>
          </cell>
          <cell r="C131">
            <v>34496</v>
          </cell>
          <cell r="D131">
            <v>0</v>
          </cell>
          <cell r="E131">
            <v>34496</v>
          </cell>
        </row>
        <row r="132">
          <cell r="A132" t="str">
            <v>2772</v>
          </cell>
          <cell r="B132" t="str">
            <v>Hamburg</v>
          </cell>
          <cell r="C132">
            <v>55117</v>
          </cell>
          <cell r="D132">
            <v>0</v>
          </cell>
          <cell r="E132">
            <v>55117</v>
          </cell>
        </row>
        <row r="133">
          <cell r="A133" t="str">
            <v>2781</v>
          </cell>
          <cell r="B133" t="str">
            <v>Hampton-Dumont</v>
          </cell>
          <cell r="C133">
            <v>324581</v>
          </cell>
          <cell r="D133">
            <v>0</v>
          </cell>
          <cell r="E133">
            <v>324581</v>
          </cell>
        </row>
        <row r="134">
          <cell r="A134" t="str">
            <v>2826</v>
          </cell>
          <cell r="B134" t="str">
            <v>Harlan</v>
          </cell>
          <cell r="C134">
            <v>207475</v>
          </cell>
          <cell r="D134">
            <v>0</v>
          </cell>
          <cell r="E134">
            <v>207475</v>
          </cell>
        </row>
        <row r="135">
          <cell r="A135" t="str">
            <v>2846</v>
          </cell>
          <cell r="B135" t="str">
            <v>Harris-Lake Park</v>
          </cell>
          <cell r="C135">
            <v>26497</v>
          </cell>
          <cell r="D135">
            <v>0</v>
          </cell>
          <cell r="E135">
            <v>26497</v>
          </cell>
        </row>
        <row r="136">
          <cell r="A136" t="str">
            <v>2862</v>
          </cell>
          <cell r="B136" t="str">
            <v>Hartley-Melvin-Sanborn</v>
          </cell>
          <cell r="C136">
            <v>109193</v>
          </cell>
          <cell r="D136">
            <v>0</v>
          </cell>
          <cell r="E136">
            <v>109193</v>
          </cell>
        </row>
        <row r="137">
          <cell r="A137" t="str">
            <v>2977</v>
          </cell>
          <cell r="B137" t="str">
            <v>Highland</v>
          </cell>
          <cell r="C137">
            <v>54708</v>
          </cell>
          <cell r="D137">
            <v>0</v>
          </cell>
          <cell r="E137">
            <v>54708</v>
          </cell>
        </row>
        <row r="138">
          <cell r="A138" t="str">
            <v>2988</v>
          </cell>
          <cell r="B138" t="str">
            <v>Hinton</v>
          </cell>
          <cell r="C138">
            <v>29347</v>
          </cell>
          <cell r="D138">
            <v>0</v>
          </cell>
          <cell r="E138">
            <v>29347</v>
          </cell>
        </row>
        <row r="139">
          <cell r="A139" t="str">
            <v>3029</v>
          </cell>
          <cell r="B139" t="str">
            <v>Howard-Winneshiek</v>
          </cell>
          <cell r="C139">
            <v>253022</v>
          </cell>
          <cell r="D139">
            <v>0</v>
          </cell>
          <cell r="E139">
            <v>253022</v>
          </cell>
        </row>
        <row r="140">
          <cell r="A140" t="str">
            <v>3033</v>
          </cell>
          <cell r="B140" t="str">
            <v>Hubbard-Radcliffe</v>
          </cell>
          <cell r="C140">
            <v>31979</v>
          </cell>
          <cell r="D140">
            <v>0</v>
          </cell>
          <cell r="E140">
            <v>31979</v>
          </cell>
        </row>
        <row r="141">
          <cell r="A141" t="str">
            <v>3042</v>
          </cell>
          <cell r="B141" t="str">
            <v>Hudson</v>
          </cell>
          <cell r="C141">
            <v>66475</v>
          </cell>
          <cell r="D141">
            <v>0</v>
          </cell>
          <cell r="E141">
            <v>66475</v>
          </cell>
        </row>
        <row r="142">
          <cell r="A142" t="str">
            <v>3060</v>
          </cell>
          <cell r="B142" t="str">
            <v>Humboldt</v>
          </cell>
          <cell r="C142">
            <v>217012</v>
          </cell>
          <cell r="D142">
            <v>0</v>
          </cell>
          <cell r="E142">
            <v>217012</v>
          </cell>
        </row>
        <row r="143">
          <cell r="A143" t="str">
            <v>3105</v>
          </cell>
          <cell r="B143" t="str">
            <v>Independence</v>
          </cell>
          <cell r="C143">
            <v>203713</v>
          </cell>
          <cell r="D143">
            <v>1539</v>
          </cell>
          <cell r="E143">
            <v>205252</v>
          </cell>
        </row>
        <row r="144">
          <cell r="A144" t="str">
            <v>3114</v>
          </cell>
          <cell r="B144" t="str">
            <v>Indianola</v>
          </cell>
          <cell r="C144">
            <v>348947</v>
          </cell>
          <cell r="D144">
            <v>0</v>
          </cell>
          <cell r="E144">
            <v>348947</v>
          </cell>
        </row>
        <row r="145">
          <cell r="A145" t="str">
            <v>3119</v>
          </cell>
          <cell r="B145" t="str">
            <v>Interstate 35</v>
          </cell>
          <cell r="C145">
            <v>77255</v>
          </cell>
          <cell r="D145">
            <v>0</v>
          </cell>
          <cell r="E145">
            <v>77255</v>
          </cell>
        </row>
        <row r="146">
          <cell r="A146" t="str">
            <v>3141</v>
          </cell>
          <cell r="B146" t="str">
            <v>Iowa City</v>
          </cell>
          <cell r="C146">
            <v>3185120</v>
          </cell>
          <cell r="D146">
            <v>3555</v>
          </cell>
          <cell r="E146">
            <v>3188675</v>
          </cell>
        </row>
        <row r="147">
          <cell r="A147" t="str">
            <v>3150</v>
          </cell>
          <cell r="B147" t="str">
            <v>Iowa Falls</v>
          </cell>
          <cell r="C147">
            <v>171657</v>
          </cell>
          <cell r="D147">
            <v>0</v>
          </cell>
          <cell r="E147">
            <v>171657</v>
          </cell>
        </row>
        <row r="148">
          <cell r="A148" t="str">
            <v>3154</v>
          </cell>
          <cell r="B148" t="str">
            <v>Iowa Valley</v>
          </cell>
          <cell r="C148">
            <v>79983</v>
          </cell>
          <cell r="D148">
            <v>0</v>
          </cell>
          <cell r="E148">
            <v>79983</v>
          </cell>
        </row>
        <row r="149">
          <cell r="A149" t="str">
            <v>3168</v>
          </cell>
          <cell r="B149" t="str">
            <v>IKM-Manning</v>
          </cell>
          <cell r="C149">
            <v>103494</v>
          </cell>
          <cell r="D149">
            <v>0</v>
          </cell>
          <cell r="E149">
            <v>103494</v>
          </cell>
        </row>
        <row r="150">
          <cell r="A150" t="str">
            <v>3186</v>
          </cell>
          <cell r="B150" t="str">
            <v>Janesville Consolidated School District</v>
          </cell>
          <cell r="C150">
            <v>22165</v>
          </cell>
          <cell r="D150">
            <v>0</v>
          </cell>
          <cell r="E150">
            <v>22165</v>
          </cell>
        </row>
        <row r="151">
          <cell r="A151" t="str">
            <v>3195</v>
          </cell>
          <cell r="B151" t="str">
            <v>Greene County</v>
          </cell>
          <cell r="C151">
            <v>234904</v>
          </cell>
          <cell r="D151">
            <v>0</v>
          </cell>
          <cell r="E151">
            <v>234904</v>
          </cell>
        </row>
        <row r="152">
          <cell r="A152" t="str">
            <v>3204</v>
          </cell>
          <cell r="B152" t="str">
            <v>Jesup</v>
          </cell>
          <cell r="C152">
            <v>95117</v>
          </cell>
          <cell r="D152">
            <v>0</v>
          </cell>
          <cell r="E152">
            <v>95117</v>
          </cell>
        </row>
        <row r="153">
          <cell r="A153" t="str">
            <v>3231</v>
          </cell>
          <cell r="B153" t="str">
            <v>Johnston</v>
          </cell>
          <cell r="C153">
            <v>264672</v>
          </cell>
          <cell r="D153">
            <v>0</v>
          </cell>
          <cell r="E153">
            <v>264672</v>
          </cell>
        </row>
        <row r="154">
          <cell r="A154" t="str">
            <v>3312</v>
          </cell>
          <cell r="B154" t="str">
            <v>Keokuk</v>
          </cell>
          <cell r="C154">
            <v>624263</v>
          </cell>
          <cell r="D154">
            <v>0</v>
          </cell>
          <cell r="E154">
            <v>624263</v>
          </cell>
        </row>
        <row r="155">
          <cell r="A155" t="str">
            <v>3330</v>
          </cell>
          <cell r="B155" t="str">
            <v>Keota</v>
          </cell>
          <cell r="C155">
            <v>62261</v>
          </cell>
          <cell r="D155">
            <v>0</v>
          </cell>
          <cell r="E155">
            <v>62261</v>
          </cell>
        </row>
        <row r="156">
          <cell r="A156" t="str">
            <v>3348</v>
          </cell>
          <cell r="B156" t="str">
            <v>Kingsley-Pierson</v>
          </cell>
          <cell r="C156">
            <v>68387</v>
          </cell>
          <cell r="D156">
            <v>0</v>
          </cell>
          <cell r="E156">
            <v>68387</v>
          </cell>
        </row>
        <row r="157">
          <cell r="A157" t="str">
            <v>3375</v>
          </cell>
          <cell r="B157" t="str">
            <v>Knoxville</v>
          </cell>
          <cell r="C157">
            <v>322215</v>
          </cell>
          <cell r="D157">
            <v>0</v>
          </cell>
          <cell r="E157">
            <v>322215</v>
          </cell>
        </row>
        <row r="158">
          <cell r="A158" t="str">
            <v>3420</v>
          </cell>
          <cell r="B158" t="str">
            <v>Lake Mills</v>
          </cell>
          <cell r="C158">
            <v>90705</v>
          </cell>
          <cell r="D158">
            <v>0</v>
          </cell>
          <cell r="E158">
            <v>90705</v>
          </cell>
        </row>
        <row r="159">
          <cell r="A159" t="str">
            <v>3465</v>
          </cell>
          <cell r="B159" t="str">
            <v>Lamoni</v>
          </cell>
          <cell r="C159">
            <v>133571</v>
          </cell>
          <cell r="D159">
            <v>0</v>
          </cell>
          <cell r="E159">
            <v>133571</v>
          </cell>
        </row>
        <row r="160">
          <cell r="A160" t="str">
            <v>3537</v>
          </cell>
          <cell r="B160" t="str">
            <v>Laurens-Marathon</v>
          </cell>
          <cell r="C160">
            <v>85553</v>
          </cell>
          <cell r="D160">
            <v>0</v>
          </cell>
          <cell r="E160">
            <v>85553</v>
          </cell>
        </row>
        <row r="161">
          <cell r="A161" t="str">
            <v>3555</v>
          </cell>
          <cell r="B161" t="str">
            <v>Lawton-Bronson</v>
          </cell>
          <cell r="C161">
            <v>43090</v>
          </cell>
          <cell r="D161">
            <v>0</v>
          </cell>
          <cell r="E161">
            <v>43090</v>
          </cell>
        </row>
        <row r="162">
          <cell r="A162" t="str">
            <v>3600</v>
          </cell>
          <cell r="B162" t="str">
            <v>Le Mars</v>
          </cell>
          <cell r="C162">
            <v>304073</v>
          </cell>
          <cell r="D162">
            <v>0</v>
          </cell>
          <cell r="E162">
            <v>304073</v>
          </cell>
        </row>
        <row r="163">
          <cell r="A163" t="str">
            <v>3609</v>
          </cell>
          <cell r="B163" t="str">
            <v>Lenox</v>
          </cell>
          <cell r="C163">
            <v>98947</v>
          </cell>
          <cell r="D163">
            <v>0</v>
          </cell>
          <cell r="E163">
            <v>98947</v>
          </cell>
        </row>
        <row r="164">
          <cell r="A164" t="str">
            <v>3645</v>
          </cell>
          <cell r="B164" t="str">
            <v>Lewis Central</v>
          </cell>
          <cell r="C164">
            <v>255992</v>
          </cell>
          <cell r="D164">
            <v>0</v>
          </cell>
          <cell r="E164">
            <v>255992</v>
          </cell>
        </row>
        <row r="165">
          <cell r="A165" t="str">
            <v>3691</v>
          </cell>
          <cell r="B165" t="str">
            <v>North Cedar</v>
          </cell>
          <cell r="C165">
            <v>130559</v>
          </cell>
          <cell r="D165">
            <v>0</v>
          </cell>
          <cell r="E165">
            <v>130559</v>
          </cell>
        </row>
        <row r="166">
          <cell r="A166" t="str">
            <v>3715</v>
          </cell>
          <cell r="B166" t="str">
            <v>Linn-Mar</v>
          </cell>
          <cell r="C166">
            <v>658216</v>
          </cell>
          <cell r="D166">
            <v>8776</v>
          </cell>
          <cell r="E166">
            <v>666992</v>
          </cell>
        </row>
        <row r="167">
          <cell r="A167" t="str">
            <v>3744</v>
          </cell>
          <cell r="B167" t="str">
            <v>Lisbon</v>
          </cell>
          <cell r="C167">
            <v>47369</v>
          </cell>
          <cell r="D167">
            <v>0</v>
          </cell>
          <cell r="E167">
            <v>47369</v>
          </cell>
        </row>
        <row r="168">
          <cell r="A168" t="str">
            <v>3798</v>
          </cell>
          <cell r="B168" t="str">
            <v>Logan-Magnolia</v>
          </cell>
          <cell r="C168">
            <v>47988</v>
          </cell>
          <cell r="D168">
            <v>0</v>
          </cell>
          <cell r="E168">
            <v>47988</v>
          </cell>
        </row>
        <row r="169">
          <cell r="A169" t="str">
            <v>3816</v>
          </cell>
          <cell r="B169" t="str">
            <v>Lone Tree</v>
          </cell>
          <cell r="C169">
            <v>45486</v>
          </cell>
          <cell r="D169">
            <v>0</v>
          </cell>
          <cell r="E169">
            <v>45486</v>
          </cell>
        </row>
        <row r="170">
          <cell r="A170" t="str">
            <v>3841</v>
          </cell>
          <cell r="B170" t="str">
            <v>Louisa-Muscatine</v>
          </cell>
          <cell r="C170">
            <v>116518</v>
          </cell>
          <cell r="D170">
            <v>0</v>
          </cell>
          <cell r="E170">
            <v>116518</v>
          </cell>
        </row>
        <row r="171">
          <cell r="A171" t="str">
            <v>3897</v>
          </cell>
          <cell r="B171" t="str">
            <v>Lu Verne</v>
          </cell>
          <cell r="C171">
            <v>41124</v>
          </cell>
          <cell r="D171">
            <v>0</v>
          </cell>
          <cell r="E171">
            <v>41124</v>
          </cell>
        </row>
        <row r="172">
          <cell r="A172" t="str">
            <v>3906</v>
          </cell>
          <cell r="B172" t="str">
            <v>Lynnville-Sully</v>
          </cell>
          <cell r="C172">
            <v>30237</v>
          </cell>
          <cell r="D172">
            <v>0</v>
          </cell>
          <cell r="E172">
            <v>30237</v>
          </cell>
        </row>
        <row r="173">
          <cell r="A173" t="str">
            <v>3942</v>
          </cell>
          <cell r="B173" t="str">
            <v>Madrid</v>
          </cell>
          <cell r="C173">
            <v>56224</v>
          </cell>
          <cell r="D173">
            <v>0</v>
          </cell>
          <cell r="E173">
            <v>56224</v>
          </cell>
        </row>
        <row r="174">
          <cell r="A174" t="str">
            <v>3978</v>
          </cell>
          <cell r="B174" t="str">
            <v>East Mills</v>
          </cell>
          <cell r="C174">
            <v>87557</v>
          </cell>
          <cell r="D174">
            <v>0</v>
          </cell>
          <cell r="E174">
            <v>87557</v>
          </cell>
        </row>
        <row r="175">
          <cell r="A175" t="str">
            <v>4023</v>
          </cell>
          <cell r="B175" t="str">
            <v>Manson Northwest Webster</v>
          </cell>
          <cell r="C175">
            <v>79355</v>
          </cell>
          <cell r="D175">
            <v>0</v>
          </cell>
          <cell r="E175">
            <v>79355</v>
          </cell>
        </row>
        <row r="176">
          <cell r="A176" t="str">
            <v>4033</v>
          </cell>
          <cell r="B176" t="str">
            <v>Maple Valley-Anthon Oto</v>
          </cell>
          <cell r="C176">
            <v>135030</v>
          </cell>
          <cell r="D176">
            <v>0</v>
          </cell>
          <cell r="E176">
            <v>135030</v>
          </cell>
        </row>
        <row r="177">
          <cell r="A177" t="str">
            <v>4041</v>
          </cell>
          <cell r="B177" t="str">
            <v>Maquoketa</v>
          </cell>
          <cell r="C177">
            <v>370184</v>
          </cell>
          <cell r="D177">
            <v>0</v>
          </cell>
          <cell r="E177">
            <v>370184</v>
          </cell>
        </row>
        <row r="178">
          <cell r="A178" t="str">
            <v>4043</v>
          </cell>
          <cell r="B178" t="str">
            <v>Maquoketa Valley</v>
          </cell>
          <cell r="C178">
            <v>96071</v>
          </cell>
          <cell r="D178">
            <v>0</v>
          </cell>
          <cell r="E178">
            <v>96071</v>
          </cell>
        </row>
        <row r="179">
          <cell r="A179" t="str">
            <v>4068</v>
          </cell>
          <cell r="B179" t="str">
            <v>Marcus-Meriden-Cleghorn</v>
          </cell>
          <cell r="C179">
            <v>44049</v>
          </cell>
          <cell r="D179">
            <v>0</v>
          </cell>
          <cell r="E179">
            <v>44049</v>
          </cell>
        </row>
        <row r="180">
          <cell r="A180" t="str">
            <v>4086</v>
          </cell>
          <cell r="B180" t="str">
            <v>Marion Independent School District</v>
          </cell>
          <cell r="C180">
            <v>313034</v>
          </cell>
          <cell r="D180">
            <v>0</v>
          </cell>
          <cell r="E180">
            <v>313034</v>
          </cell>
        </row>
        <row r="181">
          <cell r="A181" t="str">
            <v>4104</v>
          </cell>
          <cell r="B181" t="str">
            <v>Marshalltown</v>
          </cell>
          <cell r="C181">
            <v>1158664</v>
          </cell>
          <cell r="D181">
            <v>0</v>
          </cell>
          <cell r="E181">
            <v>1158664</v>
          </cell>
        </row>
        <row r="182">
          <cell r="A182" t="str">
            <v>4122</v>
          </cell>
          <cell r="B182" t="str">
            <v>Martensdale-St. Marys</v>
          </cell>
          <cell r="C182">
            <v>31200</v>
          </cell>
          <cell r="D182">
            <v>0</v>
          </cell>
          <cell r="E182">
            <v>31200</v>
          </cell>
        </row>
        <row r="183">
          <cell r="A183" t="str">
            <v>4131</v>
          </cell>
          <cell r="B183" t="str">
            <v>Mason City</v>
          </cell>
          <cell r="C183">
            <v>851916</v>
          </cell>
          <cell r="D183">
            <v>62335</v>
          </cell>
          <cell r="E183">
            <v>914251</v>
          </cell>
        </row>
        <row r="184">
          <cell r="A184" t="str">
            <v>4149</v>
          </cell>
          <cell r="B184" t="str">
            <v>MOC-Floyd Valley</v>
          </cell>
          <cell r="C184">
            <v>124842</v>
          </cell>
          <cell r="D184">
            <v>0</v>
          </cell>
          <cell r="E184">
            <v>124842</v>
          </cell>
        </row>
        <row r="185">
          <cell r="A185" t="str">
            <v>4203</v>
          </cell>
          <cell r="B185" t="str">
            <v>Mediapolis</v>
          </cell>
          <cell r="C185">
            <v>86906</v>
          </cell>
          <cell r="D185">
            <v>0</v>
          </cell>
          <cell r="E185">
            <v>86906</v>
          </cell>
        </row>
        <row r="186">
          <cell r="A186" t="str">
            <v>4212</v>
          </cell>
          <cell r="B186" t="str">
            <v>Melcher-Dallas</v>
          </cell>
          <cell r="C186">
            <v>47978</v>
          </cell>
          <cell r="D186">
            <v>0</v>
          </cell>
          <cell r="E186">
            <v>47978</v>
          </cell>
        </row>
        <row r="187">
          <cell r="A187" t="str">
            <v>4269</v>
          </cell>
          <cell r="B187" t="str">
            <v>Midland</v>
          </cell>
          <cell r="C187">
            <v>102188</v>
          </cell>
          <cell r="D187">
            <v>0</v>
          </cell>
          <cell r="E187">
            <v>102188</v>
          </cell>
        </row>
        <row r="188">
          <cell r="A188" t="str">
            <v>4271</v>
          </cell>
          <cell r="B188" t="str">
            <v>Mid-Prairie</v>
          </cell>
          <cell r="C188">
            <v>327611</v>
          </cell>
          <cell r="D188">
            <v>0</v>
          </cell>
          <cell r="E188">
            <v>327611</v>
          </cell>
        </row>
        <row r="189">
          <cell r="A189" t="str">
            <v>4356</v>
          </cell>
          <cell r="B189" t="str">
            <v>Missouri Valley</v>
          </cell>
          <cell r="C189">
            <v>145187</v>
          </cell>
          <cell r="D189">
            <v>0</v>
          </cell>
          <cell r="E189">
            <v>145187</v>
          </cell>
        </row>
        <row r="190">
          <cell r="A190" t="str">
            <v>4419</v>
          </cell>
          <cell r="B190" t="str">
            <v>MFL MarMac</v>
          </cell>
          <cell r="C190">
            <v>106932</v>
          </cell>
          <cell r="D190">
            <v>0</v>
          </cell>
          <cell r="E190">
            <v>106932</v>
          </cell>
        </row>
        <row r="191">
          <cell r="A191" t="str">
            <v>4437</v>
          </cell>
          <cell r="B191" t="str">
            <v>Montezuma</v>
          </cell>
          <cell r="C191">
            <v>80478</v>
          </cell>
          <cell r="D191">
            <v>0</v>
          </cell>
          <cell r="E191">
            <v>80478</v>
          </cell>
        </row>
        <row r="192">
          <cell r="A192" t="str">
            <v>4446</v>
          </cell>
          <cell r="B192" t="str">
            <v>Monticello</v>
          </cell>
          <cell r="C192">
            <v>105370</v>
          </cell>
          <cell r="D192">
            <v>0</v>
          </cell>
          <cell r="E192">
            <v>105370</v>
          </cell>
        </row>
        <row r="193">
          <cell r="A193" t="str">
            <v>4491</v>
          </cell>
          <cell r="B193" t="str">
            <v>Moravia</v>
          </cell>
          <cell r="C193">
            <v>76990</v>
          </cell>
          <cell r="D193">
            <v>0</v>
          </cell>
          <cell r="E193">
            <v>76990</v>
          </cell>
        </row>
        <row r="194">
          <cell r="A194" t="str">
            <v>4505</v>
          </cell>
          <cell r="B194" t="str">
            <v>Mormon Trail</v>
          </cell>
          <cell r="C194">
            <v>60935</v>
          </cell>
          <cell r="D194">
            <v>0</v>
          </cell>
          <cell r="E194">
            <v>60935</v>
          </cell>
        </row>
        <row r="195">
          <cell r="A195" t="str">
            <v>4509</v>
          </cell>
          <cell r="B195" t="str">
            <v>Morning Sun</v>
          </cell>
          <cell r="C195">
            <v>35133</v>
          </cell>
          <cell r="D195">
            <v>0</v>
          </cell>
          <cell r="E195">
            <v>35133</v>
          </cell>
        </row>
        <row r="196">
          <cell r="A196" t="str">
            <v>4518</v>
          </cell>
          <cell r="B196" t="str">
            <v>Moulton-Udell</v>
          </cell>
          <cell r="C196">
            <v>69517</v>
          </cell>
          <cell r="D196">
            <v>0</v>
          </cell>
          <cell r="E196">
            <v>69517</v>
          </cell>
        </row>
        <row r="197">
          <cell r="A197" t="str">
            <v>4527</v>
          </cell>
          <cell r="B197" t="str">
            <v>Mount Ayr</v>
          </cell>
          <cell r="C197">
            <v>155380</v>
          </cell>
          <cell r="D197">
            <v>0</v>
          </cell>
          <cell r="E197">
            <v>155380</v>
          </cell>
        </row>
        <row r="198">
          <cell r="A198" t="str">
            <v>4536</v>
          </cell>
          <cell r="B198" t="str">
            <v>Mount Pleasant</v>
          </cell>
          <cell r="C198">
            <v>560726</v>
          </cell>
          <cell r="D198">
            <v>0</v>
          </cell>
          <cell r="E198">
            <v>560726</v>
          </cell>
        </row>
        <row r="199">
          <cell r="A199" t="str">
            <v>4554</v>
          </cell>
          <cell r="B199" t="str">
            <v>Mount Vernon</v>
          </cell>
          <cell r="C199">
            <v>46079</v>
          </cell>
          <cell r="D199">
            <v>0</v>
          </cell>
          <cell r="E199">
            <v>46079</v>
          </cell>
        </row>
        <row r="200">
          <cell r="A200" t="str">
            <v>4572</v>
          </cell>
          <cell r="B200" t="str">
            <v>Murray</v>
          </cell>
          <cell r="C200">
            <v>56725</v>
          </cell>
          <cell r="D200">
            <v>0</v>
          </cell>
          <cell r="E200">
            <v>56725</v>
          </cell>
        </row>
        <row r="201">
          <cell r="A201" t="str">
            <v>4581</v>
          </cell>
          <cell r="B201" t="str">
            <v>Muscatine</v>
          </cell>
          <cell r="C201">
            <v>1015824</v>
          </cell>
          <cell r="D201">
            <v>0</v>
          </cell>
          <cell r="E201">
            <v>1015824</v>
          </cell>
        </row>
        <row r="202">
          <cell r="A202" t="str">
            <v>4599</v>
          </cell>
          <cell r="B202" t="str">
            <v>Nashua-Plainfield</v>
          </cell>
          <cell r="C202">
            <v>78913</v>
          </cell>
          <cell r="D202">
            <v>0</v>
          </cell>
          <cell r="E202">
            <v>78913</v>
          </cell>
        </row>
        <row r="203">
          <cell r="A203" t="str">
            <v>4617</v>
          </cell>
          <cell r="B203" t="str">
            <v>Nevada</v>
          </cell>
          <cell r="C203">
            <v>161436</v>
          </cell>
          <cell r="D203">
            <v>0</v>
          </cell>
          <cell r="E203">
            <v>161436</v>
          </cell>
        </row>
        <row r="204">
          <cell r="A204" t="str">
            <v>4644</v>
          </cell>
          <cell r="B204" t="str">
            <v>Newell-Fonda</v>
          </cell>
          <cell r="C204">
            <v>84458</v>
          </cell>
          <cell r="D204">
            <v>0</v>
          </cell>
          <cell r="E204">
            <v>84458</v>
          </cell>
        </row>
        <row r="205">
          <cell r="A205" t="str">
            <v>4662</v>
          </cell>
          <cell r="B205" t="str">
            <v>New Hampton</v>
          </cell>
          <cell r="C205">
            <v>153163</v>
          </cell>
          <cell r="D205">
            <v>0</v>
          </cell>
          <cell r="E205">
            <v>153163</v>
          </cell>
        </row>
        <row r="206">
          <cell r="A206" t="str">
            <v>4689</v>
          </cell>
          <cell r="B206" t="str">
            <v>New London</v>
          </cell>
          <cell r="C206">
            <v>68470</v>
          </cell>
          <cell r="D206">
            <v>0</v>
          </cell>
          <cell r="E206">
            <v>68470</v>
          </cell>
        </row>
        <row r="207">
          <cell r="A207" t="str">
            <v>4725</v>
          </cell>
          <cell r="B207" t="str">
            <v>Newton</v>
          </cell>
          <cell r="C207">
            <v>521118</v>
          </cell>
          <cell r="D207">
            <v>0</v>
          </cell>
          <cell r="E207">
            <v>521118</v>
          </cell>
        </row>
        <row r="208">
          <cell r="A208" t="str">
            <v>4772</v>
          </cell>
          <cell r="B208" t="str">
            <v>Central Springs</v>
          </cell>
          <cell r="C208">
            <v>117989</v>
          </cell>
          <cell r="D208">
            <v>0</v>
          </cell>
          <cell r="E208">
            <v>117989</v>
          </cell>
        </row>
        <row r="209">
          <cell r="A209" t="str">
            <v>4773</v>
          </cell>
          <cell r="B209" t="str">
            <v>Northeast</v>
          </cell>
          <cell r="C209">
            <v>79317</v>
          </cell>
          <cell r="D209">
            <v>0</v>
          </cell>
          <cell r="E209">
            <v>79317</v>
          </cell>
        </row>
        <row r="210">
          <cell r="A210" t="str">
            <v>4774</v>
          </cell>
          <cell r="B210" t="str">
            <v>North Fayette Valley</v>
          </cell>
          <cell r="C210">
            <v>189749</v>
          </cell>
          <cell r="D210">
            <v>0</v>
          </cell>
          <cell r="E210">
            <v>189749</v>
          </cell>
        </row>
        <row r="211">
          <cell r="A211" t="str">
            <v>4776</v>
          </cell>
          <cell r="B211" t="str">
            <v>North Mahaska</v>
          </cell>
          <cell r="C211">
            <v>59551</v>
          </cell>
          <cell r="D211">
            <v>0</v>
          </cell>
          <cell r="E211">
            <v>59551</v>
          </cell>
        </row>
        <row r="212">
          <cell r="A212" t="str">
            <v>4777</v>
          </cell>
          <cell r="B212" t="str">
            <v>North Linn</v>
          </cell>
          <cell r="C212">
            <v>65346</v>
          </cell>
          <cell r="D212">
            <v>0</v>
          </cell>
          <cell r="E212">
            <v>65346</v>
          </cell>
        </row>
        <row r="213">
          <cell r="A213" t="str">
            <v>4778</v>
          </cell>
          <cell r="B213" t="str">
            <v>North Kossuth</v>
          </cell>
          <cell r="C213">
            <v>67439</v>
          </cell>
          <cell r="D213">
            <v>0</v>
          </cell>
          <cell r="E213">
            <v>67439</v>
          </cell>
        </row>
        <row r="214">
          <cell r="A214" t="str">
            <v>4779</v>
          </cell>
          <cell r="B214" t="str">
            <v>North Polk</v>
          </cell>
          <cell r="C214">
            <v>67443</v>
          </cell>
          <cell r="D214">
            <v>0</v>
          </cell>
          <cell r="E214">
            <v>67443</v>
          </cell>
        </row>
        <row r="215">
          <cell r="A215" t="str">
            <v>4784</v>
          </cell>
          <cell r="B215" t="str">
            <v>North Scott</v>
          </cell>
          <cell r="C215">
            <v>248842</v>
          </cell>
          <cell r="D215">
            <v>0</v>
          </cell>
          <cell r="E215">
            <v>248842</v>
          </cell>
        </row>
        <row r="216">
          <cell r="A216" t="str">
            <v>4785</v>
          </cell>
          <cell r="B216" t="str">
            <v>North Tama County</v>
          </cell>
          <cell r="C216">
            <v>65085</v>
          </cell>
          <cell r="D216">
            <v>0</v>
          </cell>
          <cell r="E216">
            <v>65085</v>
          </cell>
        </row>
        <row r="217">
          <cell r="A217" t="str">
            <v>4788</v>
          </cell>
          <cell r="B217" t="str">
            <v>Northwood-Kensett</v>
          </cell>
          <cell r="C217">
            <v>83625</v>
          </cell>
          <cell r="D217">
            <v>0</v>
          </cell>
          <cell r="E217">
            <v>83625</v>
          </cell>
        </row>
        <row r="218">
          <cell r="A218" t="str">
            <v>4797</v>
          </cell>
          <cell r="B218" t="str">
            <v>Norwalk</v>
          </cell>
          <cell r="C218">
            <v>181614</v>
          </cell>
          <cell r="D218">
            <v>0</v>
          </cell>
          <cell r="E218">
            <v>181614</v>
          </cell>
        </row>
        <row r="219">
          <cell r="A219" t="str">
            <v>4860</v>
          </cell>
          <cell r="B219" t="str">
            <v>Odebolt Arthur Battle Creek Ida Grove</v>
          </cell>
          <cell r="C219">
            <v>167725</v>
          </cell>
          <cell r="D219">
            <v>0</v>
          </cell>
          <cell r="E219">
            <v>167725</v>
          </cell>
        </row>
        <row r="220">
          <cell r="A220" t="str">
            <v>4869</v>
          </cell>
          <cell r="B220" t="str">
            <v>Oelwein</v>
          </cell>
          <cell r="C220">
            <v>470644</v>
          </cell>
          <cell r="D220">
            <v>0</v>
          </cell>
          <cell r="E220">
            <v>470644</v>
          </cell>
        </row>
        <row r="221">
          <cell r="A221" t="str">
            <v>4878</v>
          </cell>
          <cell r="B221" t="str">
            <v>Ogden</v>
          </cell>
          <cell r="C221">
            <v>60839</v>
          </cell>
          <cell r="D221">
            <v>0</v>
          </cell>
          <cell r="E221">
            <v>60839</v>
          </cell>
        </row>
        <row r="222">
          <cell r="A222" t="str">
            <v>4890</v>
          </cell>
          <cell r="B222" t="str">
            <v>Okoboji</v>
          </cell>
          <cell r="C222">
            <v>119648</v>
          </cell>
          <cell r="D222">
            <v>0</v>
          </cell>
          <cell r="E222">
            <v>119648</v>
          </cell>
        </row>
        <row r="223">
          <cell r="A223" t="str">
            <v>4905</v>
          </cell>
          <cell r="B223" t="str">
            <v>Olin Consolidated School District</v>
          </cell>
          <cell r="C223">
            <v>48303</v>
          </cell>
          <cell r="D223">
            <v>0</v>
          </cell>
          <cell r="E223">
            <v>48303</v>
          </cell>
        </row>
        <row r="224">
          <cell r="A224" t="str">
            <v>4978</v>
          </cell>
          <cell r="B224" t="str">
            <v>Orient-Macksburg</v>
          </cell>
          <cell r="C224">
            <v>66110</v>
          </cell>
          <cell r="D224">
            <v>0</v>
          </cell>
          <cell r="E224">
            <v>66110</v>
          </cell>
        </row>
        <row r="225">
          <cell r="A225" t="str">
            <v>4995</v>
          </cell>
          <cell r="B225" t="str">
            <v>Osage</v>
          </cell>
          <cell r="C225">
            <v>134945</v>
          </cell>
          <cell r="D225">
            <v>0</v>
          </cell>
          <cell r="E225">
            <v>134945</v>
          </cell>
        </row>
        <row r="226">
          <cell r="A226" t="str">
            <v>5013</v>
          </cell>
          <cell r="B226" t="str">
            <v>Oskaloosa</v>
          </cell>
          <cell r="C226">
            <v>479936</v>
          </cell>
          <cell r="D226">
            <v>0</v>
          </cell>
          <cell r="E226">
            <v>479936</v>
          </cell>
        </row>
        <row r="227">
          <cell r="A227" t="str">
            <v>5049</v>
          </cell>
          <cell r="B227" t="str">
            <v>Ottumwa</v>
          </cell>
          <cell r="C227">
            <v>1301314</v>
          </cell>
          <cell r="D227">
            <v>8975</v>
          </cell>
          <cell r="E227">
            <v>1310289</v>
          </cell>
        </row>
        <row r="228">
          <cell r="A228" t="str">
            <v>5121</v>
          </cell>
          <cell r="B228" t="str">
            <v>Panorama</v>
          </cell>
          <cell r="C228">
            <v>86621</v>
          </cell>
          <cell r="D228">
            <v>0</v>
          </cell>
          <cell r="E228">
            <v>86621</v>
          </cell>
        </row>
        <row r="229">
          <cell r="A229" t="str">
            <v>5139</v>
          </cell>
          <cell r="B229" t="str">
            <v>Paton-Churdan</v>
          </cell>
          <cell r="C229">
            <v>35254</v>
          </cell>
          <cell r="D229">
            <v>0</v>
          </cell>
          <cell r="E229">
            <v>35254</v>
          </cell>
        </row>
        <row r="230">
          <cell r="A230" t="str">
            <v>5160</v>
          </cell>
          <cell r="B230" t="str">
            <v>PCM</v>
          </cell>
          <cell r="C230">
            <v>90392</v>
          </cell>
          <cell r="D230">
            <v>0</v>
          </cell>
          <cell r="E230">
            <v>90392</v>
          </cell>
        </row>
        <row r="231">
          <cell r="A231" t="str">
            <v>5163</v>
          </cell>
          <cell r="B231" t="str">
            <v>Pekin</v>
          </cell>
          <cell r="C231">
            <v>128601</v>
          </cell>
          <cell r="D231">
            <v>0</v>
          </cell>
          <cell r="E231">
            <v>128601</v>
          </cell>
        </row>
        <row r="232">
          <cell r="A232" t="str">
            <v>5166</v>
          </cell>
          <cell r="B232" t="str">
            <v>Pella</v>
          </cell>
          <cell r="C232">
            <v>125212</v>
          </cell>
          <cell r="D232">
            <v>0</v>
          </cell>
          <cell r="E232">
            <v>125212</v>
          </cell>
        </row>
        <row r="233">
          <cell r="A233" t="str">
            <v>5184</v>
          </cell>
          <cell r="B233" t="str">
            <v>Perry</v>
          </cell>
          <cell r="C233">
            <v>546233</v>
          </cell>
          <cell r="D233">
            <v>0</v>
          </cell>
          <cell r="E233">
            <v>546233</v>
          </cell>
        </row>
        <row r="234">
          <cell r="A234" t="str">
            <v>5250</v>
          </cell>
          <cell r="B234" t="str">
            <v>Pleasant Valley</v>
          </cell>
          <cell r="C234">
            <v>95300</v>
          </cell>
          <cell r="D234">
            <v>0</v>
          </cell>
          <cell r="E234">
            <v>95300</v>
          </cell>
        </row>
        <row r="235">
          <cell r="A235" t="str">
            <v>5256</v>
          </cell>
          <cell r="B235" t="str">
            <v>Pleasantville</v>
          </cell>
          <cell r="C235">
            <v>74218</v>
          </cell>
          <cell r="D235">
            <v>0</v>
          </cell>
          <cell r="E235">
            <v>74218</v>
          </cell>
        </row>
        <row r="236">
          <cell r="A236" t="str">
            <v>5283</v>
          </cell>
          <cell r="B236" t="str">
            <v>Pocahontas Area</v>
          </cell>
          <cell r="C236">
            <v>142149</v>
          </cell>
          <cell r="D236">
            <v>0</v>
          </cell>
          <cell r="E236">
            <v>142149</v>
          </cell>
        </row>
        <row r="237">
          <cell r="A237" t="str">
            <v>5310</v>
          </cell>
          <cell r="B237" t="str">
            <v>Postville</v>
          </cell>
          <cell r="C237">
            <v>291490</v>
          </cell>
          <cell r="D237">
            <v>0</v>
          </cell>
          <cell r="E237">
            <v>291490</v>
          </cell>
        </row>
        <row r="238">
          <cell r="A238" t="str">
            <v>5325</v>
          </cell>
          <cell r="B238" t="str">
            <v>Prairie Valley</v>
          </cell>
          <cell r="C238">
            <v>81710</v>
          </cell>
          <cell r="D238">
            <v>0</v>
          </cell>
          <cell r="E238">
            <v>81710</v>
          </cell>
        </row>
        <row r="239">
          <cell r="A239" t="str">
            <v>5463</v>
          </cell>
          <cell r="B239" t="str">
            <v>Red Oak</v>
          </cell>
          <cell r="C239">
            <v>371477</v>
          </cell>
          <cell r="D239">
            <v>0</v>
          </cell>
          <cell r="E239">
            <v>371477</v>
          </cell>
        </row>
        <row r="240">
          <cell r="A240" t="str">
            <v>5486</v>
          </cell>
          <cell r="B240" t="str">
            <v>Remsen-Union</v>
          </cell>
          <cell r="C240">
            <v>40764</v>
          </cell>
          <cell r="D240">
            <v>0</v>
          </cell>
          <cell r="E240">
            <v>40764</v>
          </cell>
        </row>
        <row r="241">
          <cell r="A241" t="str">
            <v>5508</v>
          </cell>
          <cell r="B241" t="str">
            <v>Riceville</v>
          </cell>
          <cell r="C241">
            <v>122146</v>
          </cell>
          <cell r="D241">
            <v>0</v>
          </cell>
          <cell r="E241">
            <v>122146</v>
          </cell>
        </row>
        <row r="242">
          <cell r="A242" t="str">
            <v>5510</v>
          </cell>
          <cell r="B242" t="str">
            <v>Riverside</v>
          </cell>
          <cell r="C242">
            <v>86163</v>
          </cell>
          <cell r="D242">
            <v>0</v>
          </cell>
          <cell r="E242">
            <v>86163</v>
          </cell>
        </row>
        <row r="243">
          <cell r="A243" t="str">
            <v>5607</v>
          </cell>
          <cell r="B243" t="str">
            <v>Rock Valley</v>
          </cell>
          <cell r="C243">
            <v>128611</v>
          </cell>
          <cell r="D243">
            <v>1861</v>
          </cell>
          <cell r="E243">
            <v>130472</v>
          </cell>
        </row>
        <row r="244">
          <cell r="A244" t="str">
            <v>5643</v>
          </cell>
          <cell r="B244" t="str">
            <v>Roland-Story</v>
          </cell>
          <cell r="C244">
            <v>79941</v>
          </cell>
          <cell r="D244">
            <v>0</v>
          </cell>
          <cell r="E244">
            <v>79941</v>
          </cell>
        </row>
        <row r="245">
          <cell r="A245" t="str">
            <v>5697</v>
          </cell>
          <cell r="B245" t="str">
            <v>Rudd-Rockford-Marble Rock</v>
          </cell>
          <cell r="C245">
            <v>64043</v>
          </cell>
          <cell r="D245">
            <v>0</v>
          </cell>
          <cell r="E245">
            <v>64043</v>
          </cell>
        </row>
        <row r="246">
          <cell r="A246" t="str">
            <v>5724</v>
          </cell>
          <cell r="B246" t="str">
            <v>Ruthven-Ayrshire</v>
          </cell>
          <cell r="C246">
            <v>47193</v>
          </cell>
          <cell r="D246">
            <v>0</v>
          </cell>
          <cell r="E246">
            <v>47193</v>
          </cell>
        </row>
        <row r="247">
          <cell r="A247" t="str">
            <v>5751</v>
          </cell>
          <cell r="B247" t="str">
            <v>St. Ansgar</v>
          </cell>
          <cell r="C247">
            <v>65397</v>
          </cell>
          <cell r="D247">
            <v>0</v>
          </cell>
          <cell r="E247">
            <v>65397</v>
          </cell>
        </row>
        <row r="248">
          <cell r="A248" t="str">
            <v>5805</v>
          </cell>
          <cell r="B248" t="str">
            <v>Saydel</v>
          </cell>
          <cell r="C248">
            <v>178413</v>
          </cell>
          <cell r="D248">
            <v>0</v>
          </cell>
          <cell r="E248">
            <v>178413</v>
          </cell>
        </row>
        <row r="249">
          <cell r="A249" t="str">
            <v>5823</v>
          </cell>
          <cell r="B249" t="str">
            <v>Schaller-Crestland</v>
          </cell>
          <cell r="C249">
            <v>100084</v>
          </cell>
          <cell r="D249">
            <v>0</v>
          </cell>
          <cell r="E249">
            <v>100084</v>
          </cell>
        </row>
        <row r="250">
          <cell r="A250" t="str">
            <v>5832</v>
          </cell>
          <cell r="B250" t="str">
            <v>Schleswig</v>
          </cell>
          <cell r="C250">
            <v>53274</v>
          </cell>
          <cell r="D250">
            <v>0</v>
          </cell>
          <cell r="E250">
            <v>53274</v>
          </cell>
        </row>
        <row r="251">
          <cell r="A251" t="str">
            <v>5877</v>
          </cell>
          <cell r="B251" t="str">
            <v>Sergeant Bluff-Luton</v>
          </cell>
          <cell r="C251">
            <v>109646</v>
          </cell>
          <cell r="D251">
            <v>0</v>
          </cell>
          <cell r="E251">
            <v>109646</v>
          </cell>
        </row>
        <row r="252">
          <cell r="A252" t="str">
            <v>5895</v>
          </cell>
          <cell r="B252" t="str">
            <v>Seymour</v>
          </cell>
          <cell r="C252">
            <v>186055</v>
          </cell>
          <cell r="D252">
            <v>0</v>
          </cell>
          <cell r="E252">
            <v>186055</v>
          </cell>
        </row>
        <row r="253">
          <cell r="A253" t="str">
            <v>5922</v>
          </cell>
          <cell r="B253" t="str">
            <v>West Fork</v>
          </cell>
          <cell r="C253">
            <v>105574</v>
          </cell>
          <cell r="D253">
            <v>0</v>
          </cell>
          <cell r="E253">
            <v>105574</v>
          </cell>
        </row>
        <row r="254">
          <cell r="A254" t="str">
            <v>5949</v>
          </cell>
          <cell r="B254" t="str">
            <v>Sheldon</v>
          </cell>
          <cell r="C254">
            <v>164743</v>
          </cell>
          <cell r="D254">
            <v>0</v>
          </cell>
          <cell r="E254">
            <v>164743</v>
          </cell>
        </row>
        <row r="255">
          <cell r="A255" t="str">
            <v>5976</v>
          </cell>
          <cell r="B255" t="str">
            <v>Shenandoah</v>
          </cell>
          <cell r="C255">
            <v>263414</v>
          </cell>
          <cell r="D255">
            <v>0</v>
          </cell>
          <cell r="E255">
            <v>263414</v>
          </cell>
        </row>
        <row r="256">
          <cell r="A256" t="str">
            <v>5994</v>
          </cell>
          <cell r="B256" t="str">
            <v>Sibley-Ocheyedan</v>
          </cell>
          <cell r="C256">
            <v>138900</v>
          </cell>
          <cell r="D256">
            <v>0</v>
          </cell>
          <cell r="E256">
            <v>138900</v>
          </cell>
        </row>
        <row r="257">
          <cell r="A257" t="str">
            <v>6003</v>
          </cell>
          <cell r="B257" t="str">
            <v>Sidney</v>
          </cell>
          <cell r="C257">
            <v>83355</v>
          </cell>
          <cell r="D257">
            <v>0</v>
          </cell>
          <cell r="E257">
            <v>83355</v>
          </cell>
        </row>
        <row r="258">
          <cell r="A258" t="str">
            <v>6012</v>
          </cell>
          <cell r="B258" t="str">
            <v>Sigourney</v>
          </cell>
          <cell r="C258">
            <v>111783</v>
          </cell>
          <cell r="D258">
            <v>0</v>
          </cell>
          <cell r="E258">
            <v>111783</v>
          </cell>
        </row>
        <row r="259">
          <cell r="A259" t="str">
            <v>6030</v>
          </cell>
          <cell r="B259" t="str">
            <v>Sioux Center</v>
          </cell>
          <cell r="C259">
            <v>203973</v>
          </cell>
          <cell r="D259">
            <v>0</v>
          </cell>
          <cell r="E259">
            <v>203973</v>
          </cell>
        </row>
        <row r="260">
          <cell r="A260" t="str">
            <v>6035</v>
          </cell>
          <cell r="B260" t="str">
            <v>Sioux Central</v>
          </cell>
          <cell r="C260">
            <v>76234</v>
          </cell>
          <cell r="D260">
            <v>0</v>
          </cell>
          <cell r="E260">
            <v>76234</v>
          </cell>
        </row>
        <row r="261">
          <cell r="A261" t="str">
            <v>6039</v>
          </cell>
          <cell r="B261" t="str">
            <v>Sioux City</v>
          </cell>
          <cell r="C261">
            <v>4751082</v>
          </cell>
          <cell r="D261">
            <v>7070</v>
          </cell>
          <cell r="E261">
            <v>4758152</v>
          </cell>
        </row>
        <row r="262">
          <cell r="A262" t="str">
            <v>6091</v>
          </cell>
          <cell r="B262" t="str">
            <v>South Central Calhoun</v>
          </cell>
          <cell r="C262">
            <v>161349</v>
          </cell>
          <cell r="D262">
            <v>0</v>
          </cell>
          <cell r="E262">
            <v>161349</v>
          </cell>
        </row>
        <row r="263">
          <cell r="A263" t="str">
            <v>6093</v>
          </cell>
          <cell r="B263" t="str">
            <v>Solon</v>
          </cell>
          <cell r="C263">
            <v>32465</v>
          </cell>
          <cell r="D263">
            <v>0</v>
          </cell>
          <cell r="E263">
            <v>32465</v>
          </cell>
        </row>
        <row r="264">
          <cell r="A264" t="str">
            <v>6094</v>
          </cell>
          <cell r="B264" t="str">
            <v>Southeast Warren</v>
          </cell>
          <cell r="C264">
            <v>44119</v>
          </cell>
          <cell r="D264">
            <v>0</v>
          </cell>
          <cell r="E264">
            <v>44119</v>
          </cell>
        </row>
        <row r="265">
          <cell r="A265" t="str">
            <v>6095</v>
          </cell>
          <cell r="B265" t="str">
            <v>South Hamilton</v>
          </cell>
          <cell r="C265">
            <v>76089</v>
          </cell>
          <cell r="D265">
            <v>0</v>
          </cell>
          <cell r="E265">
            <v>76089</v>
          </cell>
        </row>
        <row r="266">
          <cell r="A266" t="str">
            <v>6096</v>
          </cell>
          <cell r="B266" t="str">
            <v>Southeast Webster-Grand</v>
          </cell>
          <cell r="C266">
            <v>86390</v>
          </cell>
          <cell r="D266">
            <v>0</v>
          </cell>
          <cell r="E266">
            <v>86390</v>
          </cell>
        </row>
        <row r="267">
          <cell r="A267" t="str">
            <v>6097</v>
          </cell>
          <cell r="B267" t="str">
            <v>South Page</v>
          </cell>
          <cell r="C267">
            <v>52864</v>
          </cell>
          <cell r="D267">
            <v>0</v>
          </cell>
          <cell r="E267">
            <v>52864</v>
          </cell>
        </row>
        <row r="268">
          <cell r="A268" t="str">
            <v>6098</v>
          </cell>
          <cell r="B268" t="str">
            <v>South Tama County</v>
          </cell>
          <cell r="C268">
            <v>416542</v>
          </cell>
          <cell r="D268">
            <v>0</v>
          </cell>
          <cell r="E268">
            <v>416542</v>
          </cell>
        </row>
        <row r="269">
          <cell r="A269" t="str">
            <v>6099</v>
          </cell>
          <cell r="B269" t="str">
            <v>South O'Brien</v>
          </cell>
          <cell r="C269">
            <v>98929</v>
          </cell>
          <cell r="D269">
            <v>0</v>
          </cell>
          <cell r="E269">
            <v>98929</v>
          </cell>
        </row>
        <row r="270">
          <cell r="A270" t="str">
            <v>6100</v>
          </cell>
          <cell r="B270" t="str">
            <v>South Winneshiek</v>
          </cell>
          <cell r="C270">
            <v>72479</v>
          </cell>
          <cell r="D270">
            <v>0</v>
          </cell>
          <cell r="E270">
            <v>72479</v>
          </cell>
        </row>
        <row r="271">
          <cell r="A271" t="str">
            <v>6101</v>
          </cell>
          <cell r="B271" t="str">
            <v>Southeast Polk</v>
          </cell>
          <cell r="C271">
            <v>557917</v>
          </cell>
          <cell r="D271">
            <v>0</v>
          </cell>
          <cell r="E271">
            <v>557917</v>
          </cell>
        </row>
        <row r="272">
          <cell r="A272" t="str">
            <v>6102</v>
          </cell>
          <cell r="B272" t="str">
            <v>Spencer</v>
          </cell>
          <cell r="C272">
            <v>327145</v>
          </cell>
          <cell r="D272">
            <v>0</v>
          </cell>
          <cell r="E272">
            <v>327145</v>
          </cell>
        </row>
        <row r="273">
          <cell r="A273" t="str">
            <v>6120</v>
          </cell>
          <cell r="B273" t="str">
            <v>Spirit Lake</v>
          </cell>
          <cell r="C273">
            <v>115282</v>
          </cell>
          <cell r="D273">
            <v>0</v>
          </cell>
          <cell r="E273">
            <v>115282</v>
          </cell>
        </row>
        <row r="274">
          <cell r="A274" t="str">
            <v>6138</v>
          </cell>
          <cell r="B274" t="str">
            <v>Springville</v>
          </cell>
          <cell r="C274">
            <v>42130</v>
          </cell>
          <cell r="D274">
            <v>0</v>
          </cell>
          <cell r="E274">
            <v>42130</v>
          </cell>
        </row>
        <row r="275">
          <cell r="A275" t="str">
            <v>6165</v>
          </cell>
          <cell r="B275" t="str">
            <v>Stanton</v>
          </cell>
          <cell r="C275">
            <v>28568</v>
          </cell>
          <cell r="D275">
            <v>0</v>
          </cell>
          <cell r="E275">
            <v>28568</v>
          </cell>
        </row>
        <row r="276">
          <cell r="A276" t="str">
            <v>6175</v>
          </cell>
          <cell r="B276" t="str">
            <v>Starmont</v>
          </cell>
          <cell r="C276">
            <v>110479</v>
          </cell>
          <cell r="D276">
            <v>0</v>
          </cell>
          <cell r="E276">
            <v>110479</v>
          </cell>
        </row>
        <row r="277">
          <cell r="A277" t="str">
            <v>6219</v>
          </cell>
          <cell r="B277" t="str">
            <v>Storm Lake</v>
          </cell>
          <cell r="C277">
            <v>796919</v>
          </cell>
          <cell r="D277">
            <v>0</v>
          </cell>
          <cell r="E277">
            <v>796919</v>
          </cell>
        </row>
        <row r="278">
          <cell r="A278" t="str">
            <v>6246</v>
          </cell>
          <cell r="B278" t="str">
            <v>Stratford</v>
          </cell>
          <cell r="C278">
            <v>30119</v>
          </cell>
          <cell r="D278">
            <v>0</v>
          </cell>
          <cell r="E278">
            <v>30119</v>
          </cell>
        </row>
        <row r="279">
          <cell r="A279" t="str">
            <v>6264</v>
          </cell>
          <cell r="B279" t="str">
            <v>West Central Valley</v>
          </cell>
          <cell r="C279">
            <v>136756</v>
          </cell>
          <cell r="D279">
            <v>0</v>
          </cell>
          <cell r="E279">
            <v>136756</v>
          </cell>
        </row>
        <row r="280">
          <cell r="A280" t="str">
            <v>6273</v>
          </cell>
          <cell r="B280" t="str">
            <v>Sumner-Fredericksburg</v>
          </cell>
          <cell r="C280">
            <v>93714</v>
          </cell>
          <cell r="D280">
            <v>0</v>
          </cell>
          <cell r="E280">
            <v>93714</v>
          </cell>
        </row>
        <row r="281">
          <cell r="A281" t="str">
            <v>6408</v>
          </cell>
          <cell r="B281" t="str">
            <v>Tipton</v>
          </cell>
          <cell r="C281">
            <v>80915</v>
          </cell>
          <cell r="D281">
            <v>0</v>
          </cell>
          <cell r="E281">
            <v>80915</v>
          </cell>
        </row>
        <row r="282">
          <cell r="A282" t="str">
            <v>6453</v>
          </cell>
          <cell r="B282" t="str">
            <v>Treynor</v>
          </cell>
          <cell r="C282">
            <v>23782</v>
          </cell>
          <cell r="D282">
            <v>0</v>
          </cell>
          <cell r="E282">
            <v>23782</v>
          </cell>
        </row>
        <row r="283">
          <cell r="A283" t="str">
            <v>6460</v>
          </cell>
          <cell r="B283" t="str">
            <v>Tri-Center</v>
          </cell>
          <cell r="C283">
            <v>62799</v>
          </cell>
          <cell r="D283">
            <v>0</v>
          </cell>
          <cell r="E283">
            <v>62799</v>
          </cell>
        </row>
        <row r="284">
          <cell r="A284" t="str">
            <v>6462</v>
          </cell>
          <cell r="B284" t="str">
            <v>Tri-County</v>
          </cell>
          <cell r="C284">
            <v>92028</v>
          </cell>
          <cell r="D284">
            <v>0</v>
          </cell>
          <cell r="E284">
            <v>92028</v>
          </cell>
        </row>
        <row r="285">
          <cell r="A285" t="str">
            <v>6471</v>
          </cell>
          <cell r="B285" t="str">
            <v>Tripoli</v>
          </cell>
          <cell r="C285">
            <v>68430</v>
          </cell>
          <cell r="D285">
            <v>0</v>
          </cell>
          <cell r="E285">
            <v>68430</v>
          </cell>
        </row>
        <row r="286">
          <cell r="A286" t="str">
            <v>6509</v>
          </cell>
          <cell r="B286" t="str">
            <v>Turkey Valley</v>
          </cell>
          <cell r="C286">
            <v>51739</v>
          </cell>
          <cell r="D286">
            <v>0</v>
          </cell>
          <cell r="E286">
            <v>51739</v>
          </cell>
        </row>
        <row r="287">
          <cell r="A287" t="str">
            <v>6512</v>
          </cell>
          <cell r="B287" t="str">
            <v>Twin Cedars</v>
          </cell>
          <cell r="C287">
            <v>55019</v>
          </cell>
          <cell r="D287">
            <v>0</v>
          </cell>
          <cell r="E287">
            <v>55019</v>
          </cell>
        </row>
        <row r="288">
          <cell r="A288" t="str">
            <v>6516</v>
          </cell>
          <cell r="B288" t="str">
            <v>Twin Rivers</v>
          </cell>
          <cell r="C288">
            <v>44250</v>
          </cell>
          <cell r="D288">
            <v>0</v>
          </cell>
          <cell r="E288">
            <v>44250</v>
          </cell>
        </row>
        <row r="289">
          <cell r="A289" t="str">
            <v>6534</v>
          </cell>
          <cell r="B289" t="str">
            <v>Underwood</v>
          </cell>
          <cell r="C289">
            <v>38183</v>
          </cell>
          <cell r="D289">
            <v>0</v>
          </cell>
          <cell r="E289">
            <v>38183</v>
          </cell>
        </row>
        <row r="290">
          <cell r="A290" t="str">
            <v>6536</v>
          </cell>
          <cell r="B290" t="str">
            <v>Union</v>
          </cell>
          <cell r="C290">
            <v>93446</v>
          </cell>
          <cell r="D290">
            <v>0</v>
          </cell>
          <cell r="E290">
            <v>93446</v>
          </cell>
        </row>
        <row r="291">
          <cell r="A291" t="str">
            <v>6561</v>
          </cell>
          <cell r="B291" t="str">
            <v>United</v>
          </cell>
          <cell r="C291">
            <v>25640</v>
          </cell>
          <cell r="D291">
            <v>0</v>
          </cell>
          <cell r="E291">
            <v>25640</v>
          </cell>
        </row>
        <row r="292">
          <cell r="A292" t="str">
            <v>6579</v>
          </cell>
          <cell r="B292" t="str">
            <v>Urbandale</v>
          </cell>
          <cell r="C292">
            <v>300899</v>
          </cell>
          <cell r="D292">
            <v>0</v>
          </cell>
          <cell r="E292">
            <v>300899</v>
          </cell>
        </row>
        <row r="293">
          <cell r="A293" t="str">
            <v>6592</v>
          </cell>
          <cell r="B293" t="str">
            <v>Van Buren County</v>
          </cell>
          <cell r="C293">
            <v>341746</v>
          </cell>
          <cell r="D293">
            <v>0</v>
          </cell>
          <cell r="E293">
            <v>341746</v>
          </cell>
        </row>
        <row r="294">
          <cell r="A294" t="str">
            <v>6615</v>
          </cell>
          <cell r="B294" t="str">
            <v>Van Meter</v>
          </cell>
          <cell r="C294">
            <v>30161</v>
          </cell>
          <cell r="D294">
            <v>0</v>
          </cell>
          <cell r="E294">
            <v>30161</v>
          </cell>
        </row>
        <row r="295">
          <cell r="A295" t="str">
            <v>6651</v>
          </cell>
          <cell r="B295" t="str">
            <v>Villisca</v>
          </cell>
          <cell r="C295">
            <v>63190</v>
          </cell>
          <cell r="D295">
            <v>0</v>
          </cell>
          <cell r="E295">
            <v>63190</v>
          </cell>
        </row>
        <row r="296">
          <cell r="A296" t="str">
            <v>6660</v>
          </cell>
          <cell r="B296" t="str">
            <v>Vinton-Shellsburg</v>
          </cell>
          <cell r="C296">
            <v>226903</v>
          </cell>
          <cell r="D296">
            <v>0</v>
          </cell>
          <cell r="E296">
            <v>226903</v>
          </cell>
        </row>
        <row r="297">
          <cell r="A297" t="str">
            <v>6700</v>
          </cell>
          <cell r="B297" t="str">
            <v>Waco</v>
          </cell>
          <cell r="C297">
            <v>111408</v>
          </cell>
          <cell r="D297">
            <v>0</v>
          </cell>
          <cell r="E297">
            <v>111408</v>
          </cell>
        </row>
        <row r="298">
          <cell r="A298" t="str">
            <v>6741</v>
          </cell>
          <cell r="B298" t="str">
            <v>East Sac County</v>
          </cell>
          <cell r="C298">
            <v>164512</v>
          </cell>
          <cell r="D298">
            <v>0</v>
          </cell>
          <cell r="E298">
            <v>164512</v>
          </cell>
        </row>
        <row r="299">
          <cell r="A299" t="str">
            <v>6759</v>
          </cell>
          <cell r="B299" t="str">
            <v>Wapello</v>
          </cell>
          <cell r="C299">
            <v>98508</v>
          </cell>
          <cell r="D299">
            <v>0</v>
          </cell>
          <cell r="E299">
            <v>98508</v>
          </cell>
        </row>
        <row r="300">
          <cell r="A300" t="str">
            <v>6762</v>
          </cell>
          <cell r="B300" t="str">
            <v>Wapsie Valley</v>
          </cell>
          <cell r="C300">
            <v>69053</v>
          </cell>
          <cell r="D300">
            <v>0</v>
          </cell>
          <cell r="E300">
            <v>69053</v>
          </cell>
        </row>
        <row r="301">
          <cell r="A301" t="str">
            <v>6768</v>
          </cell>
          <cell r="B301" t="str">
            <v>Washington</v>
          </cell>
          <cell r="C301">
            <v>397787</v>
          </cell>
          <cell r="D301">
            <v>0</v>
          </cell>
          <cell r="E301">
            <v>397787</v>
          </cell>
        </row>
        <row r="302">
          <cell r="A302" t="str">
            <v>6795</v>
          </cell>
          <cell r="B302" t="str">
            <v>Waterloo</v>
          </cell>
          <cell r="C302">
            <v>4137414</v>
          </cell>
          <cell r="D302">
            <v>0</v>
          </cell>
          <cell r="E302">
            <v>4137414</v>
          </cell>
        </row>
        <row r="303">
          <cell r="A303" t="str">
            <v>6822</v>
          </cell>
          <cell r="B303" t="str">
            <v>Waukee</v>
          </cell>
          <cell r="C303">
            <v>212780</v>
          </cell>
          <cell r="D303">
            <v>0</v>
          </cell>
          <cell r="E303">
            <v>212780</v>
          </cell>
        </row>
        <row r="304">
          <cell r="A304" t="str">
            <v>6840</v>
          </cell>
          <cell r="B304" t="str">
            <v>Waverly-Shell Rock</v>
          </cell>
          <cell r="C304">
            <v>158523</v>
          </cell>
          <cell r="D304">
            <v>445</v>
          </cell>
          <cell r="E304">
            <v>158968</v>
          </cell>
        </row>
        <row r="305">
          <cell r="A305" t="str">
            <v>6854</v>
          </cell>
          <cell r="B305" t="str">
            <v>Wayne</v>
          </cell>
          <cell r="C305">
            <v>190890</v>
          </cell>
          <cell r="D305">
            <v>0</v>
          </cell>
          <cell r="E305">
            <v>190890</v>
          </cell>
        </row>
        <row r="306">
          <cell r="A306" t="str">
            <v>6867</v>
          </cell>
          <cell r="B306" t="str">
            <v>Webster City</v>
          </cell>
          <cell r="C306">
            <v>367056</v>
          </cell>
          <cell r="D306">
            <v>0</v>
          </cell>
          <cell r="E306">
            <v>367056</v>
          </cell>
        </row>
        <row r="307">
          <cell r="A307" t="str">
            <v>6921</v>
          </cell>
          <cell r="B307" t="str">
            <v>West Bend-Mallard</v>
          </cell>
          <cell r="C307">
            <v>59056</v>
          </cell>
          <cell r="D307">
            <v>0</v>
          </cell>
          <cell r="E307">
            <v>59056</v>
          </cell>
        </row>
        <row r="308">
          <cell r="A308" t="str">
            <v>6930</v>
          </cell>
          <cell r="B308" t="str">
            <v>West Branch</v>
          </cell>
          <cell r="C308">
            <v>65027</v>
          </cell>
          <cell r="D308">
            <v>0</v>
          </cell>
          <cell r="E308">
            <v>65027</v>
          </cell>
        </row>
        <row r="309">
          <cell r="A309" t="str">
            <v>6937</v>
          </cell>
          <cell r="B309" t="str">
            <v>West Burlington Independent School District</v>
          </cell>
          <cell r="C309">
            <v>142506</v>
          </cell>
          <cell r="D309">
            <v>0</v>
          </cell>
          <cell r="E309">
            <v>142506</v>
          </cell>
        </row>
        <row r="310">
          <cell r="A310" t="str">
            <v>6943</v>
          </cell>
          <cell r="B310" t="str">
            <v>West Central</v>
          </cell>
          <cell r="C310">
            <v>58271</v>
          </cell>
          <cell r="D310">
            <v>0</v>
          </cell>
          <cell r="E310">
            <v>58271</v>
          </cell>
        </row>
        <row r="311">
          <cell r="A311" t="str">
            <v>6950</v>
          </cell>
          <cell r="B311" t="str">
            <v>West Delaware County</v>
          </cell>
          <cell r="C311">
            <v>177316</v>
          </cell>
          <cell r="D311">
            <v>0</v>
          </cell>
          <cell r="E311">
            <v>177316</v>
          </cell>
        </row>
        <row r="312">
          <cell r="A312" t="str">
            <v>6957</v>
          </cell>
          <cell r="B312" t="str">
            <v>West Des Moines</v>
          </cell>
          <cell r="C312">
            <v>1165251</v>
          </cell>
          <cell r="D312">
            <v>0</v>
          </cell>
          <cell r="E312">
            <v>1165251</v>
          </cell>
        </row>
        <row r="313">
          <cell r="A313" t="str">
            <v>6961</v>
          </cell>
          <cell r="B313" t="str">
            <v>Western Dubuque</v>
          </cell>
          <cell r="C313">
            <v>369195</v>
          </cell>
          <cell r="D313">
            <v>0</v>
          </cell>
          <cell r="E313">
            <v>369195</v>
          </cell>
        </row>
        <row r="314">
          <cell r="A314" t="str">
            <v>6969</v>
          </cell>
          <cell r="B314" t="str">
            <v>West Harrison</v>
          </cell>
          <cell r="C314">
            <v>69751</v>
          </cell>
          <cell r="D314">
            <v>0</v>
          </cell>
          <cell r="E314">
            <v>69751</v>
          </cell>
        </row>
        <row r="315">
          <cell r="A315" t="str">
            <v>6975</v>
          </cell>
          <cell r="B315" t="str">
            <v>West Liberty</v>
          </cell>
          <cell r="C315">
            <v>256348</v>
          </cell>
          <cell r="D315">
            <v>0</v>
          </cell>
          <cell r="E315">
            <v>256348</v>
          </cell>
        </row>
        <row r="316">
          <cell r="A316" t="str">
            <v>6983</v>
          </cell>
          <cell r="B316" t="str">
            <v>West Lyon</v>
          </cell>
          <cell r="C316">
            <v>85145</v>
          </cell>
          <cell r="D316">
            <v>0</v>
          </cell>
          <cell r="E316">
            <v>85145</v>
          </cell>
        </row>
        <row r="317">
          <cell r="A317" t="str">
            <v>6985</v>
          </cell>
          <cell r="B317" t="str">
            <v>West Marshall</v>
          </cell>
          <cell r="C317">
            <v>83943</v>
          </cell>
          <cell r="D317">
            <v>0</v>
          </cell>
          <cell r="E317">
            <v>83943</v>
          </cell>
        </row>
        <row r="318">
          <cell r="A318" t="str">
            <v>6987</v>
          </cell>
          <cell r="B318" t="str">
            <v>West Monona</v>
          </cell>
          <cell r="C318">
            <v>149448</v>
          </cell>
          <cell r="D318">
            <v>0</v>
          </cell>
          <cell r="E318">
            <v>149448</v>
          </cell>
        </row>
        <row r="319">
          <cell r="A319" t="str">
            <v>6990</v>
          </cell>
          <cell r="B319" t="str">
            <v>West Sioux</v>
          </cell>
          <cell r="C319">
            <v>137414</v>
          </cell>
          <cell r="D319">
            <v>0</v>
          </cell>
          <cell r="E319">
            <v>137414</v>
          </cell>
        </row>
        <row r="320">
          <cell r="A320" t="str">
            <v>6992</v>
          </cell>
          <cell r="B320" t="str">
            <v>Westwood</v>
          </cell>
          <cell r="C320">
            <v>60809</v>
          </cell>
          <cell r="D320">
            <v>0</v>
          </cell>
          <cell r="E320">
            <v>60809</v>
          </cell>
        </row>
        <row r="321">
          <cell r="A321" t="str">
            <v>7002</v>
          </cell>
          <cell r="B321" t="str">
            <v>Whiting</v>
          </cell>
          <cell r="C321">
            <v>49135</v>
          </cell>
          <cell r="D321">
            <v>0</v>
          </cell>
          <cell r="E321">
            <v>49135</v>
          </cell>
        </row>
        <row r="322">
          <cell r="A322" t="str">
            <v>7029</v>
          </cell>
          <cell r="B322" t="str">
            <v>Williamsburg</v>
          </cell>
          <cell r="C322">
            <v>91034</v>
          </cell>
          <cell r="D322">
            <v>0</v>
          </cell>
          <cell r="E322">
            <v>91034</v>
          </cell>
        </row>
        <row r="323">
          <cell r="A323" t="str">
            <v>7038</v>
          </cell>
          <cell r="B323" t="str">
            <v>Wilton</v>
          </cell>
          <cell r="C323">
            <v>83714</v>
          </cell>
          <cell r="D323">
            <v>0</v>
          </cell>
          <cell r="E323">
            <v>83714</v>
          </cell>
        </row>
        <row r="324">
          <cell r="A324" t="str">
            <v>7047</v>
          </cell>
          <cell r="B324" t="str">
            <v>Winfield-Mount Union</v>
          </cell>
          <cell r="C324">
            <v>81554</v>
          </cell>
          <cell r="D324">
            <v>0</v>
          </cell>
          <cell r="E324">
            <v>81554</v>
          </cell>
        </row>
        <row r="325">
          <cell r="A325" t="str">
            <v>7056</v>
          </cell>
          <cell r="B325" t="str">
            <v>Winterset</v>
          </cell>
          <cell r="C325">
            <v>185223</v>
          </cell>
          <cell r="D325">
            <v>0</v>
          </cell>
          <cell r="E325">
            <v>185223</v>
          </cell>
        </row>
        <row r="326">
          <cell r="A326" t="str">
            <v>7092</v>
          </cell>
          <cell r="B326" t="str">
            <v>Woodbine</v>
          </cell>
          <cell r="C326">
            <v>80149</v>
          </cell>
          <cell r="D326">
            <v>0</v>
          </cell>
          <cell r="E326">
            <v>80149</v>
          </cell>
        </row>
        <row r="327">
          <cell r="A327" t="str">
            <v>7098</v>
          </cell>
          <cell r="B327" t="str">
            <v>Woodbury Central</v>
          </cell>
          <cell r="C327">
            <v>82569</v>
          </cell>
          <cell r="D327">
            <v>0</v>
          </cell>
          <cell r="E327">
            <v>82569</v>
          </cell>
        </row>
        <row r="328">
          <cell r="A328" t="str">
            <v>7110</v>
          </cell>
          <cell r="B328" t="str">
            <v>Woodward-Granger</v>
          </cell>
          <cell r="C328">
            <v>60090</v>
          </cell>
          <cell r="D328">
            <v>0</v>
          </cell>
          <cell r="E328">
            <v>60090</v>
          </cell>
        </row>
        <row r="329">
          <cell r="E329">
            <v>94248851</v>
          </cell>
        </row>
        <row r="332">
          <cell r="A332" t="str">
            <v>Source: https://educateiowa.gov/documents/essa-guidance/2021/10/2021-2022-title-i-part-basic-program-allocations</v>
          </cell>
        </row>
        <row r="334">
          <cell r="A334" t="str">
            <v>Project Description:</v>
          </cell>
          <cell r="B334" t="str">
            <v>Title I, Part A Basic Grants to LEAs</v>
          </cell>
        </row>
        <row r="335">
          <cell r="A335" t="str">
            <v>Name of Federal Agency:</v>
          </cell>
          <cell r="B335" t="str">
            <v>US Department of Education</v>
          </cell>
        </row>
        <row r="336">
          <cell r="A336" t="str">
            <v>Program Title:</v>
          </cell>
          <cell r="B336" t="str">
            <v>Title I Grants to Local Education Agencies</v>
          </cell>
        </row>
        <row r="337">
          <cell r="A337" t="str">
            <v>CFDA Number:</v>
          </cell>
          <cell r="B337" t="str">
            <v>84.010A</v>
          </cell>
        </row>
        <row r="338">
          <cell r="A338" t="str">
            <v>Award Number:</v>
          </cell>
          <cell r="B338" t="str">
            <v>S010A210015</v>
          </cell>
        </row>
        <row r="339">
          <cell r="A339" t="str">
            <v>Award Period:</v>
          </cell>
          <cell r="B339" t="str">
            <v>7/1/2021 - 9/30/22</v>
          </cell>
        </row>
        <row r="340">
          <cell r="A340" t="str">
            <v>Award Amount:</v>
          </cell>
          <cell r="B340">
            <v>38877559</v>
          </cell>
          <cell r="D340" t="str">
            <v>TC Note: This award amount makes no sense...</v>
          </cell>
        </row>
      </sheetData>
      <sheetData sheetId="10">
        <row r="1">
          <cell r="A1" t="str">
            <v>District #</v>
          </cell>
          <cell r="B1" t="str">
            <v>District Name</v>
          </cell>
          <cell r="C1" t="str">
            <v>2020-21 Certified Enrollment</v>
          </cell>
          <cell r="D1" t="str">
            <v>District Allocation</v>
          </cell>
          <cell r="E1" t="str">
            <v>Enrollment Allocation</v>
          </cell>
          <cell r="F1" t="str">
            <v>Total Allocation</v>
          </cell>
        </row>
        <row r="2">
          <cell r="A2" t="str">
            <v>0009</v>
          </cell>
          <cell r="B2" t="str">
            <v>AGWSR</v>
          </cell>
          <cell r="C2">
            <v>676.2</v>
          </cell>
          <cell r="D2">
            <v>11965</v>
          </cell>
          <cell r="E2">
            <v>5464.2397438029111</v>
          </cell>
          <cell r="F2">
            <v>17429</v>
          </cell>
        </row>
        <row r="3">
          <cell r="A3" t="str">
            <v>0018</v>
          </cell>
          <cell r="B3" t="str">
            <v>Adair-Casey</v>
          </cell>
          <cell r="C3">
            <v>295.2</v>
          </cell>
          <cell r="D3">
            <v>11964.5</v>
          </cell>
          <cell r="E3">
            <v>2385.4533752892921</v>
          </cell>
          <cell r="F3">
            <v>14350</v>
          </cell>
        </row>
        <row r="4">
          <cell r="A4" t="str">
            <v>0027</v>
          </cell>
          <cell r="B4" t="str">
            <v>Adel DeSoto Minburn</v>
          </cell>
          <cell r="C4">
            <v>2004.3</v>
          </cell>
          <cell r="D4">
            <v>11964.5</v>
          </cell>
          <cell r="E4">
            <v>16196.355691369676</v>
          </cell>
          <cell r="F4">
            <v>28161</v>
          </cell>
        </row>
        <row r="5">
          <cell r="A5" t="str">
            <v>0063</v>
          </cell>
          <cell r="B5" t="str">
            <v>Akron Westfield</v>
          </cell>
          <cell r="C5">
            <v>539.5</v>
          </cell>
          <cell r="D5">
            <v>11964.5</v>
          </cell>
          <cell r="E5">
            <v>4359.5938210317518</v>
          </cell>
          <cell r="F5">
            <v>16324</v>
          </cell>
        </row>
        <row r="6">
          <cell r="A6" t="str">
            <v>0072</v>
          </cell>
          <cell r="B6" t="str">
            <v>Albert City-Truesdale</v>
          </cell>
          <cell r="C6">
            <v>215.7</v>
          </cell>
          <cell r="D6">
            <v>11964.5</v>
          </cell>
          <cell r="E6">
            <v>1743.0294480010173</v>
          </cell>
          <cell r="F6">
            <v>13708</v>
          </cell>
        </row>
        <row r="7">
          <cell r="A7" t="str">
            <v>0081</v>
          </cell>
          <cell r="B7" t="str">
            <v>Albia</v>
          </cell>
          <cell r="C7">
            <v>1149.9000000000001</v>
          </cell>
          <cell r="D7">
            <v>11964.5</v>
          </cell>
          <cell r="E7">
            <v>9292.1166539470105</v>
          </cell>
          <cell r="F7">
            <v>21257</v>
          </cell>
        </row>
        <row r="8">
          <cell r="A8" t="str">
            <v>0099</v>
          </cell>
          <cell r="B8" t="str">
            <v>Alburnett</v>
          </cell>
          <cell r="C8">
            <v>516.1</v>
          </cell>
          <cell r="D8">
            <v>11964.5</v>
          </cell>
          <cell r="E8">
            <v>4170.5030046978445</v>
          </cell>
          <cell r="F8">
            <v>16135</v>
          </cell>
        </row>
        <row r="9">
          <cell r="A9" t="str">
            <v>0108</v>
          </cell>
          <cell r="B9" t="str">
            <v>Alden</v>
          </cell>
          <cell r="C9">
            <v>253.3</v>
          </cell>
          <cell r="D9">
            <v>11964.5</v>
          </cell>
          <cell r="E9">
            <v>2046.8676827939626</v>
          </cell>
          <cell r="F9">
            <v>14011</v>
          </cell>
        </row>
        <row r="10">
          <cell r="A10" t="str">
            <v>0126</v>
          </cell>
          <cell r="B10" t="str">
            <v>Algona</v>
          </cell>
          <cell r="C10">
            <v>1282.4000000000001</v>
          </cell>
          <cell r="D10">
            <v>11964.5</v>
          </cell>
          <cell r="E10">
            <v>10362.823199427468</v>
          </cell>
          <cell r="F10">
            <v>22327</v>
          </cell>
        </row>
        <row r="11">
          <cell r="A11" t="str">
            <v>0135</v>
          </cell>
          <cell r="B11" t="str">
            <v>Allamakee</v>
          </cell>
          <cell r="C11">
            <v>1070.9000000000001</v>
          </cell>
          <cell r="D11">
            <v>11964.5</v>
          </cell>
          <cell r="E11">
            <v>8653.733128717151</v>
          </cell>
          <cell r="F11">
            <v>20618</v>
          </cell>
        </row>
        <row r="12">
          <cell r="A12" t="str">
            <v>0153</v>
          </cell>
          <cell r="B12" t="str">
            <v>North Butler</v>
          </cell>
          <cell r="C12">
            <v>561.4</v>
          </cell>
          <cell r="D12">
            <v>11964.5</v>
          </cell>
          <cell r="E12">
            <v>4536.5634311904087</v>
          </cell>
          <cell r="F12">
            <v>16501</v>
          </cell>
        </row>
        <row r="13">
          <cell r="A13" t="str">
            <v>0171</v>
          </cell>
          <cell r="B13" t="str">
            <v>Alta-Aurelia</v>
          </cell>
          <cell r="C13">
            <v>826</v>
          </cell>
          <cell r="D13">
            <v>11964.5</v>
          </cell>
          <cell r="E13">
            <v>6674.7442005045914</v>
          </cell>
          <cell r="F13">
            <v>18639</v>
          </cell>
        </row>
        <row r="14">
          <cell r="A14" t="str">
            <v>0225</v>
          </cell>
          <cell r="B14" t="str">
            <v>Ames</v>
          </cell>
          <cell r="C14">
            <v>4351.1000000000004</v>
          </cell>
          <cell r="D14">
            <v>11964.5</v>
          </cell>
          <cell r="E14">
            <v>35160.386792754878</v>
          </cell>
          <cell r="F14">
            <v>47125</v>
          </cell>
        </row>
        <row r="15">
          <cell r="A15" t="str">
            <v>0234</v>
          </cell>
          <cell r="B15" t="str">
            <v>Anamosa</v>
          </cell>
          <cell r="C15">
            <v>1285.4000000000001</v>
          </cell>
          <cell r="D15">
            <v>11964.5</v>
          </cell>
          <cell r="E15">
            <v>10387.065611777969</v>
          </cell>
          <cell r="F15">
            <v>22352</v>
          </cell>
        </row>
        <row r="16">
          <cell r="A16" t="str">
            <v>0243</v>
          </cell>
          <cell r="B16" t="str">
            <v>Andrew</v>
          </cell>
          <cell r="C16">
            <v>216.9</v>
          </cell>
          <cell r="D16">
            <v>11964.5</v>
          </cell>
          <cell r="E16">
            <v>1752.7264129412179</v>
          </cell>
          <cell r="F16">
            <v>13717</v>
          </cell>
        </row>
        <row r="17">
          <cell r="A17" t="str">
            <v>0261</v>
          </cell>
          <cell r="B17" t="str">
            <v>Ankeny</v>
          </cell>
          <cell r="C17">
            <v>12147.4</v>
          </cell>
          <cell r="D17">
            <v>11964.5</v>
          </cell>
          <cell r="E17">
            <v>98160.75992882502</v>
          </cell>
          <cell r="F17">
            <v>110125</v>
          </cell>
        </row>
        <row r="18">
          <cell r="A18" t="str">
            <v>0279</v>
          </cell>
          <cell r="B18" t="str">
            <v>Aplington-Parkersburg</v>
          </cell>
          <cell r="C18">
            <v>795.2</v>
          </cell>
          <cell r="D18">
            <v>11964.5</v>
          </cell>
          <cell r="E18">
            <v>6425.855433706115</v>
          </cell>
          <cell r="F18">
            <v>18390</v>
          </cell>
        </row>
        <row r="19">
          <cell r="A19" t="str">
            <v>0333</v>
          </cell>
          <cell r="B19" t="str">
            <v>North Union</v>
          </cell>
          <cell r="C19">
            <v>401</v>
          </cell>
          <cell r="D19">
            <v>11964.5</v>
          </cell>
          <cell r="E19">
            <v>3240.4024508502916</v>
          </cell>
          <cell r="F19">
            <v>15205</v>
          </cell>
        </row>
        <row r="20">
          <cell r="A20" t="str">
            <v>0355</v>
          </cell>
          <cell r="B20" t="str">
            <v>Ar-We-Va</v>
          </cell>
          <cell r="C20">
            <v>278</v>
          </cell>
          <cell r="D20">
            <v>11964.5</v>
          </cell>
          <cell r="E20">
            <v>2246.4635444797536</v>
          </cell>
          <cell r="F20">
            <v>14211</v>
          </cell>
        </row>
        <row r="21">
          <cell r="A21" t="str">
            <v>0387</v>
          </cell>
          <cell r="B21" t="str">
            <v>Atlantic</v>
          </cell>
          <cell r="C21">
            <v>1333.3</v>
          </cell>
          <cell r="D21">
            <v>11964.5</v>
          </cell>
          <cell r="E21">
            <v>10774.1361289743</v>
          </cell>
          <cell r="F21">
            <v>22739</v>
          </cell>
        </row>
        <row r="22">
          <cell r="A22" t="str">
            <v>0414</v>
          </cell>
          <cell r="B22" t="str">
            <v>Audubon</v>
          </cell>
          <cell r="C22">
            <v>502.1</v>
          </cell>
          <cell r="D22">
            <v>11964.5</v>
          </cell>
          <cell r="E22">
            <v>4057.3717470621737</v>
          </cell>
          <cell r="F22">
            <v>16022</v>
          </cell>
        </row>
        <row r="23">
          <cell r="A23" t="str">
            <v>0441</v>
          </cell>
          <cell r="B23" t="str">
            <v>A-H-S-T-W</v>
          </cell>
          <cell r="C23">
            <v>755</v>
          </cell>
          <cell r="D23">
            <v>11964.5</v>
          </cell>
          <cell r="E23">
            <v>6101.0071082094028</v>
          </cell>
          <cell r="F23">
            <v>18066</v>
          </cell>
        </row>
        <row r="24">
          <cell r="A24" t="str">
            <v>0472</v>
          </cell>
          <cell r="B24" t="str">
            <v>Ballard</v>
          </cell>
          <cell r="C24">
            <v>1644.9</v>
          </cell>
          <cell r="D24">
            <v>11964.5</v>
          </cell>
          <cell r="E24">
            <v>13292.114691779665</v>
          </cell>
          <cell r="F24">
            <v>25257</v>
          </cell>
        </row>
        <row r="25">
          <cell r="A25" t="str">
            <v>0513</v>
          </cell>
          <cell r="B25" t="str">
            <v>Baxter</v>
          </cell>
          <cell r="C25">
            <v>341.3</v>
          </cell>
          <cell r="D25">
            <v>11964.5</v>
          </cell>
          <cell r="E25">
            <v>2757.9784450753232</v>
          </cell>
          <cell r="F25">
            <v>14722</v>
          </cell>
        </row>
        <row r="26">
          <cell r="A26" t="str">
            <v>0540</v>
          </cell>
          <cell r="B26" t="str">
            <v>BCLUW</v>
          </cell>
          <cell r="C26">
            <v>492.1</v>
          </cell>
          <cell r="D26">
            <v>11964.5</v>
          </cell>
          <cell r="E26">
            <v>3976.5637058938373</v>
          </cell>
          <cell r="F26">
            <v>15941</v>
          </cell>
        </row>
        <row r="27">
          <cell r="A27" t="str">
            <v>0549</v>
          </cell>
          <cell r="B27" t="str">
            <v>Bedford</v>
          </cell>
          <cell r="C27">
            <v>489.5</v>
          </cell>
          <cell r="D27">
            <v>11964.5</v>
          </cell>
          <cell r="E27">
            <v>3955.5536151900696</v>
          </cell>
          <cell r="F27">
            <v>15920</v>
          </cell>
        </row>
        <row r="28">
          <cell r="A28" t="str">
            <v>0576</v>
          </cell>
          <cell r="B28" t="str">
            <v>Belle Plaine</v>
          </cell>
          <cell r="C28">
            <v>468.1</v>
          </cell>
          <cell r="D28">
            <v>11964.5</v>
          </cell>
          <cell r="E28">
            <v>3782.6244070898297</v>
          </cell>
          <cell r="F28">
            <v>15747</v>
          </cell>
        </row>
        <row r="29">
          <cell r="A29" t="str">
            <v>0585</v>
          </cell>
          <cell r="B29" t="str">
            <v>Bellevue</v>
          </cell>
          <cell r="C29">
            <v>590.70000000000005</v>
          </cell>
          <cell r="D29">
            <v>11964.5</v>
          </cell>
          <cell r="E29">
            <v>4773.3309918136347</v>
          </cell>
          <cell r="F29">
            <v>16738</v>
          </cell>
        </row>
        <row r="30">
          <cell r="A30" t="str">
            <v>0594</v>
          </cell>
          <cell r="B30" t="str">
            <v>Belmond-Klemme</v>
          </cell>
          <cell r="C30">
            <v>766</v>
          </cell>
          <cell r="D30">
            <v>11964.5</v>
          </cell>
          <cell r="E30">
            <v>6189.8959534945725</v>
          </cell>
          <cell r="F30">
            <v>18154</v>
          </cell>
        </row>
        <row r="31">
          <cell r="A31" t="str">
            <v>0603</v>
          </cell>
          <cell r="B31" t="str">
            <v>Bennett</v>
          </cell>
          <cell r="C31">
            <v>202.1</v>
          </cell>
          <cell r="D31">
            <v>11964.5</v>
          </cell>
          <cell r="E31">
            <v>1633.1305120120796</v>
          </cell>
          <cell r="F31">
            <v>13598</v>
          </cell>
        </row>
        <row r="32">
          <cell r="A32" t="str">
            <v>0609</v>
          </cell>
          <cell r="B32" t="str">
            <v>Benton</v>
          </cell>
          <cell r="C32">
            <v>1500.9</v>
          </cell>
          <cell r="D32">
            <v>11964.5</v>
          </cell>
          <cell r="E32">
            <v>12128.47889895562</v>
          </cell>
          <cell r="F32">
            <v>24093</v>
          </cell>
        </row>
        <row r="33">
          <cell r="A33" t="str">
            <v>0621</v>
          </cell>
          <cell r="B33" t="str">
            <v>Bettendorf</v>
          </cell>
          <cell r="C33">
            <v>4071.1</v>
          </cell>
          <cell r="D33">
            <v>11964.5</v>
          </cell>
          <cell r="E33">
            <v>32897.761640041455</v>
          </cell>
          <cell r="F33">
            <v>44862</v>
          </cell>
        </row>
        <row r="34">
          <cell r="A34" t="str">
            <v>0657</v>
          </cell>
          <cell r="B34" t="str">
            <v>Eddyville-Blakesburg-Fremont</v>
          </cell>
          <cell r="C34">
            <v>870.9</v>
          </cell>
          <cell r="D34">
            <v>11964.5</v>
          </cell>
          <cell r="E34">
            <v>7037.5723053504216</v>
          </cell>
          <cell r="F34">
            <v>19002</v>
          </cell>
        </row>
        <row r="35">
          <cell r="A35" t="str">
            <v>0720</v>
          </cell>
          <cell r="B35" t="str">
            <v>Bondurant-Farrar</v>
          </cell>
          <cell r="C35">
            <v>2311.3000000000002</v>
          </cell>
          <cell r="D35">
            <v>11964.5</v>
          </cell>
          <cell r="E35">
            <v>18677.162555237606</v>
          </cell>
          <cell r="F35">
            <v>30642</v>
          </cell>
        </row>
        <row r="36">
          <cell r="A36" t="str">
            <v>0729</v>
          </cell>
          <cell r="B36" t="str">
            <v>Boone</v>
          </cell>
          <cell r="C36">
            <v>2021</v>
          </cell>
          <cell r="D36">
            <v>11964.5</v>
          </cell>
          <cell r="E36">
            <v>16331.305120120798</v>
          </cell>
          <cell r="F36">
            <v>28296</v>
          </cell>
        </row>
        <row r="37">
          <cell r="A37" t="str">
            <v>0747</v>
          </cell>
          <cell r="B37" t="str">
            <v>Boyden-Hull</v>
          </cell>
          <cell r="C37">
            <v>594.29999999999995</v>
          </cell>
          <cell r="D37">
            <v>11964.5</v>
          </cell>
          <cell r="E37">
            <v>4802.4218866342353</v>
          </cell>
          <cell r="F37">
            <v>16767</v>
          </cell>
        </row>
        <row r="38">
          <cell r="A38" t="str">
            <v>0819</v>
          </cell>
          <cell r="B38" t="str">
            <v>West Hancock</v>
          </cell>
          <cell r="C38">
            <v>566.4</v>
          </cell>
          <cell r="D38">
            <v>11964.5</v>
          </cell>
          <cell r="E38">
            <v>4576.9674517745771</v>
          </cell>
          <cell r="F38">
            <v>16541</v>
          </cell>
        </row>
        <row r="39">
          <cell r="A39" t="str">
            <v>0846</v>
          </cell>
          <cell r="B39" t="str">
            <v>Brooklyn-Guernsey-Malcom</v>
          </cell>
          <cell r="C39">
            <v>536.70000000000005</v>
          </cell>
          <cell r="D39">
            <v>11964.5</v>
          </cell>
          <cell r="E39">
            <v>4336.967569504618</v>
          </cell>
          <cell r="F39">
            <v>16301</v>
          </cell>
        </row>
        <row r="40">
          <cell r="A40" t="str">
            <v>0873</v>
          </cell>
          <cell r="B40" t="str">
            <v>North Iowa</v>
          </cell>
          <cell r="C40">
            <v>414.6</v>
          </cell>
          <cell r="D40">
            <v>11964.5</v>
          </cell>
          <cell r="E40">
            <v>3350.3013868392295</v>
          </cell>
          <cell r="F40">
            <v>15315</v>
          </cell>
        </row>
        <row r="41">
          <cell r="A41" t="str">
            <v>0882</v>
          </cell>
          <cell r="B41" t="str">
            <v>Burlington</v>
          </cell>
          <cell r="C41">
            <v>3913.1</v>
          </cell>
          <cell r="D41">
            <v>11964.5</v>
          </cell>
          <cell r="E41">
            <v>31620.994589581736</v>
          </cell>
          <cell r="F41">
            <v>43585</v>
          </cell>
        </row>
        <row r="42">
          <cell r="A42" t="str">
            <v>0914</v>
          </cell>
          <cell r="B42" t="str">
            <v>CAM</v>
          </cell>
          <cell r="C42">
            <v>494.2</v>
          </cell>
          <cell r="D42">
            <v>11964.5</v>
          </cell>
          <cell r="E42">
            <v>3993.5333945391876</v>
          </cell>
          <cell r="F42">
            <v>15958</v>
          </cell>
        </row>
        <row r="43">
          <cell r="A43" t="str">
            <v>0916</v>
          </cell>
          <cell r="B43" t="str">
            <v>CAL</v>
          </cell>
          <cell r="C43">
            <v>248.8</v>
          </cell>
          <cell r="D43">
            <v>11964.5</v>
          </cell>
          <cell r="E43">
            <v>2010.5040642682111</v>
          </cell>
          <cell r="F43">
            <v>13975</v>
          </cell>
        </row>
        <row r="44">
          <cell r="A44" t="str">
            <v>0918</v>
          </cell>
          <cell r="B44" t="str">
            <v>Calamus-Wheatland</v>
          </cell>
          <cell r="C44">
            <v>392.2</v>
          </cell>
          <cell r="D44">
            <v>11964.5</v>
          </cell>
          <cell r="E44">
            <v>3169.2913746221557</v>
          </cell>
          <cell r="F44">
            <v>15134</v>
          </cell>
        </row>
        <row r="45">
          <cell r="A45" t="str">
            <v>0936</v>
          </cell>
          <cell r="B45" t="str">
            <v>Camanche</v>
          </cell>
          <cell r="C45">
            <v>812.1</v>
          </cell>
          <cell r="D45">
            <v>11964.5</v>
          </cell>
          <cell r="E45">
            <v>6562.4210232806035</v>
          </cell>
          <cell r="F45">
            <v>18527</v>
          </cell>
        </row>
        <row r="46">
          <cell r="A46" t="str">
            <v>0977</v>
          </cell>
          <cell r="B46" t="str">
            <v>Cardinal</v>
          </cell>
          <cell r="C46">
            <v>591</v>
          </cell>
          <cell r="D46">
            <v>11964.5</v>
          </cell>
          <cell r="E46">
            <v>4775.7552330486842</v>
          </cell>
          <cell r="F46">
            <v>16740</v>
          </cell>
        </row>
        <row r="47">
          <cell r="A47" t="str">
            <v>0981</v>
          </cell>
          <cell r="B47" t="str">
            <v>Carlisle</v>
          </cell>
          <cell r="C47">
            <v>1952.4</v>
          </cell>
          <cell r="D47">
            <v>11964.5</v>
          </cell>
          <cell r="E47">
            <v>15776.961957706011</v>
          </cell>
          <cell r="F47">
            <v>27741</v>
          </cell>
        </row>
        <row r="48">
          <cell r="A48" t="str">
            <v>0999</v>
          </cell>
          <cell r="B48" t="str">
            <v>Carroll</v>
          </cell>
          <cell r="C48">
            <v>1707.1</v>
          </cell>
          <cell r="D48">
            <v>11964.5</v>
          </cell>
          <cell r="E48">
            <v>13794.740707846715</v>
          </cell>
          <cell r="F48">
            <v>25759</v>
          </cell>
        </row>
        <row r="49">
          <cell r="A49" t="str">
            <v>1044</v>
          </cell>
          <cell r="B49" t="str">
            <v>Cedar Falls</v>
          </cell>
          <cell r="C49">
            <v>5456.4</v>
          </cell>
          <cell r="D49">
            <v>11964.5</v>
          </cell>
          <cell r="E49">
            <v>44092.099583091098</v>
          </cell>
          <cell r="F49">
            <v>56057</v>
          </cell>
        </row>
        <row r="50">
          <cell r="A50" t="str">
            <v>1053</v>
          </cell>
          <cell r="B50" t="str">
            <v>Cedar Rapids</v>
          </cell>
          <cell r="C50">
            <v>16236.8</v>
          </cell>
          <cell r="D50">
            <v>11964.5</v>
          </cell>
          <cell r="E50">
            <v>131206.40028420452</v>
          </cell>
          <cell r="F50">
            <v>143171</v>
          </cell>
        </row>
        <row r="51">
          <cell r="A51" t="str">
            <v>1062</v>
          </cell>
          <cell r="B51" t="str">
            <v>Center Point-Urbana</v>
          </cell>
          <cell r="C51">
            <v>1280.9000000000001</v>
          </cell>
          <cell r="D51">
            <v>11964.5</v>
          </cell>
          <cell r="E51">
            <v>10350.701993252218</v>
          </cell>
          <cell r="F51">
            <v>22315</v>
          </cell>
        </row>
        <row r="52">
          <cell r="A52" t="str">
            <v>1071</v>
          </cell>
          <cell r="B52" t="str">
            <v>Centerville</v>
          </cell>
          <cell r="C52">
            <v>1352.4</v>
          </cell>
          <cell r="D52">
            <v>11964.5</v>
          </cell>
          <cell r="E52">
            <v>10928.479487605822</v>
          </cell>
          <cell r="F52">
            <v>22893</v>
          </cell>
        </row>
        <row r="53">
          <cell r="A53" t="str">
            <v>1079</v>
          </cell>
          <cell r="B53" t="str">
            <v>Central Lee</v>
          </cell>
          <cell r="C53">
            <v>771</v>
          </cell>
          <cell r="D53">
            <v>11964.5</v>
          </cell>
          <cell r="E53">
            <v>6230.2999740787409</v>
          </cell>
          <cell r="F53">
            <v>18195</v>
          </cell>
        </row>
        <row r="54">
          <cell r="A54" t="str">
            <v>1080</v>
          </cell>
          <cell r="B54" t="str">
            <v>Central</v>
          </cell>
          <cell r="C54">
            <v>425</v>
          </cell>
          <cell r="D54">
            <v>11964.5</v>
          </cell>
          <cell r="E54">
            <v>3434.3417496542993</v>
          </cell>
          <cell r="F54">
            <v>15399</v>
          </cell>
        </row>
        <row r="55">
          <cell r="A55" t="str">
            <v>1082</v>
          </cell>
          <cell r="B55" t="str">
            <v>Central Dewit</v>
          </cell>
          <cell r="C55">
            <v>1462.3</v>
          </cell>
          <cell r="D55">
            <v>11964.5</v>
          </cell>
          <cell r="E55">
            <v>11816.55986004584</v>
          </cell>
          <cell r="F55">
            <v>23781</v>
          </cell>
        </row>
        <row r="56">
          <cell r="A56" t="str">
            <v>1089</v>
          </cell>
          <cell r="B56" t="str">
            <v>Central City</v>
          </cell>
          <cell r="C56">
            <v>481</v>
          </cell>
          <cell r="D56">
            <v>11964.5</v>
          </cell>
          <cell r="E56">
            <v>3886.8667801969837</v>
          </cell>
          <cell r="F56">
            <v>15851</v>
          </cell>
        </row>
        <row r="57">
          <cell r="A57" t="str">
            <v>1093</v>
          </cell>
          <cell r="B57" t="str">
            <v>Central Decatur</v>
          </cell>
          <cell r="C57">
            <v>648.20000000000005</v>
          </cell>
          <cell r="D57">
            <v>11964.5</v>
          </cell>
          <cell r="E57">
            <v>5237.9772285315694</v>
          </cell>
          <cell r="F57">
            <v>17202</v>
          </cell>
        </row>
        <row r="58">
          <cell r="A58" t="str">
            <v>1095</v>
          </cell>
          <cell r="B58" t="str">
            <v>Central Lyon</v>
          </cell>
          <cell r="C58">
            <v>748.6</v>
          </cell>
          <cell r="D58">
            <v>11964.5</v>
          </cell>
          <cell r="E58">
            <v>6049.2899618616675</v>
          </cell>
          <cell r="F58">
            <v>18014</v>
          </cell>
        </row>
        <row r="59">
          <cell r="A59" t="str">
            <v>1107</v>
          </cell>
          <cell r="B59" t="str">
            <v>Chariton</v>
          </cell>
          <cell r="C59">
            <v>1255</v>
          </cell>
          <cell r="D59">
            <v>11964.5</v>
          </cell>
          <cell r="E59">
            <v>10141.409166626225</v>
          </cell>
          <cell r="F59">
            <v>22106</v>
          </cell>
        </row>
        <row r="60">
          <cell r="A60" t="str">
            <v>1116</v>
          </cell>
          <cell r="B60" t="str">
            <v>Charles City</v>
          </cell>
          <cell r="C60">
            <v>1563.1</v>
          </cell>
          <cell r="D60">
            <v>11964.5</v>
          </cell>
          <cell r="E60">
            <v>12631.10491502267</v>
          </cell>
          <cell r="F60">
            <v>24596</v>
          </cell>
        </row>
        <row r="61">
          <cell r="A61" t="str">
            <v>1134</v>
          </cell>
          <cell r="B61" t="str">
            <v>Charter Oak-Ute</v>
          </cell>
          <cell r="C61">
            <v>265</v>
          </cell>
          <cell r="D61">
            <v>11964.5</v>
          </cell>
          <cell r="E61">
            <v>2141.4130909609162</v>
          </cell>
          <cell r="F61">
            <v>14106</v>
          </cell>
        </row>
        <row r="62">
          <cell r="A62" t="str">
            <v>1152</v>
          </cell>
          <cell r="B62" t="str">
            <v>Cherokee</v>
          </cell>
          <cell r="C62">
            <v>1028.7</v>
          </cell>
          <cell r="D62">
            <v>11964.5</v>
          </cell>
          <cell r="E62">
            <v>8312.723194986771</v>
          </cell>
          <cell r="F62">
            <v>20277</v>
          </cell>
        </row>
        <row r="63">
          <cell r="A63" t="str">
            <v>1197</v>
          </cell>
          <cell r="B63" t="str">
            <v>Clarinda</v>
          </cell>
          <cell r="C63">
            <v>944.3</v>
          </cell>
          <cell r="D63">
            <v>11964.5</v>
          </cell>
          <cell r="E63">
            <v>7630.703327526011</v>
          </cell>
          <cell r="F63">
            <v>19595</v>
          </cell>
        </row>
        <row r="64">
          <cell r="A64" t="str">
            <v>1206</v>
          </cell>
          <cell r="B64" t="str">
            <v>Clarion-Goldfield-Dows</v>
          </cell>
          <cell r="C64">
            <v>946.2</v>
          </cell>
          <cell r="D64">
            <v>11964.5</v>
          </cell>
          <cell r="E64">
            <v>7646.0568553479961</v>
          </cell>
          <cell r="F64">
            <v>19611</v>
          </cell>
        </row>
        <row r="65">
          <cell r="A65" t="str">
            <v>1211</v>
          </cell>
          <cell r="B65" t="str">
            <v>Clarke</v>
          </cell>
          <cell r="C65">
            <v>1413.6</v>
          </cell>
          <cell r="D65">
            <v>11964.5</v>
          </cell>
          <cell r="E65">
            <v>11423.024699556041</v>
          </cell>
          <cell r="F65">
            <v>23388</v>
          </cell>
        </row>
        <row r="66">
          <cell r="A66" t="str">
            <v>1215</v>
          </cell>
          <cell r="B66" t="str">
            <v>Clarksville</v>
          </cell>
          <cell r="C66">
            <v>299.60000000000002</v>
          </cell>
          <cell r="D66">
            <v>11964.5</v>
          </cell>
          <cell r="E66">
            <v>2421.0089134033606</v>
          </cell>
          <cell r="F66">
            <v>14386</v>
          </cell>
        </row>
        <row r="67">
          <cell r="A67" t="str">
            <v>1218</v>
          </cell>
          <cell r="B67" t="str">
            <v>Clay Central-Everly</v>
          </cell>
          <cell r="C67">
            <v>314</v>
          </cell>
          <cell r="D67">
            <v>11964.5</v>
          </cell>
          <cell r="E67">
            <v>2537.3724926857649</v>
          </cell>
          <cell r="F67">
            <v>14502</v>
          </cell>
        </row>
        <row r="68">
          <cell r="A68" t="str">
            <v>1221</v>
          </cell>
          <cell r="B68" t="str">
            <v>Clear Creek Amana</v>
          </cell>
          <cell r="C68">
            <v>2624.4</v>
          </cell>
          <cell r="D68">
            <v>11964.5</v>
          </cell>
          <cell r="E68">
            <v>21207.26232421822</v>
          </cell>
          <cell r="F68">
            <v>33172</v>
          </cell>
        </row>
        <row r="69">
          <cell r="A69" t="str">
            <v>1233</v>
          </cell>
          <cell r="B69" t="str">
            <v>Clear Lake</v>
          </cell>
          <cell r="C69">
            <v>1216.5</v>
          </cell>
          <cell r="D69">
            <v>11964.5</v>
          </cell>
          <cell r="E69">
            <v>9830.2982081281298</v>
          </cell>
          <cell r="F69">
            <v>21795</v>
          </cell>
        </row>
        <row r="70">
          <cell r="A70" t="str">
            <v>1278</v>
          </cell>
          <cell r="B70" t="str">
            <v>Clinton</v>
          </cell>
          <cell r="C70">
            <v>3652.7</v>
          </cell>
          <cell r="D70">
            <v>11964.5</v>
          </cell>
          <cell r="E70">
            <v>29516.753197558257</v>
          </cell>
          <cell r="F70">
            <v>41481</v>
          </cell>
        </row>
        <row r="71">
          <cell r="A71" t="str">
            <v>1332</v>
          </cell>
          <cell r="B71" t="str">
            <v>Colfax-Mingo</v>
          </cell>
          <cell r="C71">
            <v>729.8</v>
          </cell>
          <cell r="D71">
            <v>11964.5</v>
          </cell>
          <cell r="E71">
            <v>5897.3708444651938</v>
          </cell>
          <cell r="F71">
            <v>17862</v>
          </cell>
        </row>
        <row r="72">
          <cell r="A72" t="str">
            <v>1337</v>
          </cell>
          <cell r="B72" t="str">
            <v>College</v>
          </cell>
          <cell r="C72">
            <v>5089.3</v>
          </cell>
          <cell r="D72">
            <v>11964.5</v>
          </cell>
          <cell r="E72">
            <v>41125.636391801476</v>
          </cell>
          <cell r="F72">
            <v>53090</v>
          </cell>
        </row>
        <row r="73">
          <cell r="A73" t="str">
            <v>1350</v>
          </cell>
          <cell r="B73" t="str">
            <v>Collins-Maxwell</v>
          </cell>
          <cell r="C73">
            <v>439.2</v>
          </cell>
          <cell r="D73">
            <v>11964.5</v>
          </cell>
          <cell r="E73">
            <v>3549.0891681133371</v>
          </cell>
          <cell r="F73">
            <v>15514</v>
          </cell>
        </row>
        <row r="74">
          <cell r="A74" t="str">
            <v>1359</v>
          </cell>
          <cell r="B74" t="str">
            <v>Colo-Nesco</v>
          </cell>
          <cell r="C74">
            <v>487.2</v>
          </cell>
          <cell r="D74">
            <v>11964.5</v>
          </cell>
          <cell r="E74">
            <v>3936.967765721352</v>
          </cell>
          <cell r="F74">
            <v>15901</v>
          </cell>
        </row>
        <row r="75">
          <cell r="A75" t="str">
            <v>1368</v>
          </cell>
          <cell r="B75" t="str">
            <v>Columbus</v>
          </cell>
          <cell r="C75">
            <v>745</v>
          </cell>
          <cell r="D75">
            <v>11964.5</v>
          </cell>
          <cell r="E75">
            <v>6020.199067041066</v>
          </cell>
          <cell r="F75">
            <v>17985</v>
          </cell>
        </row>
        <row r="76">
          <cell r="A76" t="str">
            <v>1413</v>
          </cell>
          <cell r="B76" t="str">
            <v>Coon Rapids-Bayard</v>
          </cell>
          <cell r="C76">
            <v>424.9</v>
          </cell>
          <cell r="D76">
            <v>11964.5</v>
          </cell>
          <cell r="E76">
            <v>3433.5336692426158</v>
          </cell>
          <cell r="F76">
            <v>15398</v>
          </cell>
        </row>
        <row r="77">
          <cell r="A77" t="str">
            <v>1431</v>
          </cell>
          <cell r="B77" t="str">
            <v>Corning</v>
          </cell>
          <cell r="C77">
            <v>408.4</v>
          </cell>
          <cell r="D77">
            <v>11964.5</v>
          </cell>
          <cell r="E77">
            <v>3300.2004013148608</v>
          </cell>
          <cell r="F77">
            <v>15265</v>
          </cell>
        </row>
        <row r="78">
          <cell r="A78" t="str">
            <v>1476</v>
          </cell>
          <cell r="B78" t="str">
            <v>Council Bluffs</v>
          </cell>
          <cell r="C78">
            <v>8884.7999999999993</v>
          </cell>
          <cell r="D78">
            <v>11964.5</v>
          </cell>
          <cell r="E78">
            <v>71796.328417243567</v>
          </cell>
          <cell r="F78">
            <v>83761</v>
          </cell>
        </row>
        <row r="79">
          <cell r="A79" t="str">
            <v>1503</v>
          </cell>
          <cell r="B79" t="str">
            <v>Creston</v>
          </cell>
          <cell r="C79">
            <v>1462</v>
          </cell>
          <cell r="D79">
            <v>11964.5</v>
          </cell>
          <cell r="E79">
            <v>11814.135618810789</v>
          </cell>
          <cell r="F79">
            <v>23779</v>
          </cell>
        </row>
        <row r="80">
          <cell r="A80" t="str">
            <v>1576</v>
          </cell>
          <cell r="B80" t="str">
            <v>Dallas Center-Grimes</v>
          </cell>
          <cell r="C80">
            <v>3223.6</v>
          </cell>
          <cell r="D80">
            <v>11964.5</v>
          </cell>
          <cell r="E80">
            <v>26049.280151024937</v>
          </cell>
          <cell r="F80">
            <v>38014</v>
          </cell>
        </row>
        <row r="81">
          <cell r="A81" t="str">
            <v>1602</v>
          </cell>
          <cell r="B81" t="str">
            <v>Danville</v>
          </cell>
          <cell r="C81">
            <v>483.9</v>
          </cell>
          <cell r="D81">
            <v>11964.5</v>
          </cell>
          <cell r="E81">
            <v>3910.3011121358008</v>
          </cell>
          <cell r="F81">
            <v>15875</v>
          </cell>
        </row>
        <row r="82">
          <cell r="A82" t="str">
            <v>1611</v>
          </cell>
          <cell r="B82" t="str">
            <v>Davenport</v>
          </cell>
          <cell r="C82">
            <v>14470.6</v>
          </cell>
          <cell r="D82">
            <v>11964.5</v>
          </cell>
          <cell r="E82">
            <v>116934.08405305295</v>
          </cell>
          <cell r="F82">
            <v>128899</v>
          </cell>
        </row>
        <row r="83">
          <cell r="A83" t="str">
            <v>1619</v>
          </cell>
          <cell r="B83" t="str">
            <v>Davis County</v>
          </cell>
          <cell r="C83">
            <v>1168.5999999999999</v>
          </cell>
          <cell r="D83">
            <v>11964.5</v>
          </cell>
          <cell r="E83">
            <v>9443.227690931797</v>
          </cell>
          <cell r="F83">
            <v>21408</v>
          </cell>
        </row>
        <row r="84">
          <cell r="A84" t="str">
            <v>1638</v>
          </cell>
          <cell r="B84" t="str">
            <v>Decorah Community</v>
          </cell>
          <cell r="C84">
            <v>1547.5</v>
          </cell>
          <cell r="D84">
            <v>11964.5</v>
          </cell>
          <cell r="E84">
            <v>12505.044370800066</v>
          </cell>
          <cell r="F84">
            <v>24470</v>
          </cell>
        </row>
        <row r="85">
          <cell r="A85" t="str">
            <v>1675</v>
          </cell>
          <cell r="B85" t="str">
            <v>Delwood</v>
          </cell>
          <cell r="C85">
            <v>211.7</v>
          </cell>
          <cell r="D85">
            <v>11964.5</v>
          </cell>
          <cell r="E85">
            <v>1710.7062315336827</v>
          </cell>
          <cell r="F85">
            <v>13675</v>
          </cell>
        </row>
        <row r="86">
          <cell r="A86" t="str">
            <v>1701</v>
          </cell>
          <cell r="B86" t="str">
            <v>Denison</v>
          </cell>
          <cell r="C86">
            <v>2068.6</v>
          </cell>
          <cell r="D86">
            <v>11964.5</v>
          </cell>
          <cell r="E86">
            <v>16715.951396082077</v>
          </cell>
          <cell r="F86">
            <v>28680</v>
          </cell>
        </row>
        <row r="87">
          <cell r="A87" t="str">
            <v>1719</v>
          </cell>
          <cell r="B87" t="str">
            <v>Denver</v>
          </cell>
          <cell r="C87">
            <v>846.1</v>
          </cell>
          <cell r="D87">
            <v>11964.5</v>
          </cell>
          <cell r="E87">
            <v>6837.1683632529475</v>
          </cell>
          <cell r="F87">
            <v>18802</v>
          </cell>
        </row>
        <row r="88">
          <cell r="A88" t="str">
            <v>1737</v>
          </cell>
          <cell r="B88" t="str">
            <v>Des Moines Independent</v>
          </cell>
          <cell r="C88">
            <v>31621.5</v>
          </cell>
          <cell r="D88">
            <v>11964.5</v>
          </cell>
          <cell r="E88">
            <v>255527.14738045514</v>
          </cell>
          <cell r="F88">
            <v>267487</v>
          </cell>
        </row>
        <row r="89">
          <cell r="A89" t="str">
            <v>1782</v>
          </cell>
          <cell r="B89" t="str">
            <v>Diagonal</v>
          </cell>
          <cell r="C89">
            <v>102</v>
          </cell>
          <cell r="D89">
            <v>11964.5</v>
          </cell>
          <cell r="E89">
            <v>824.24201991703183</v>
          </cell>
          <cell r="F89">
            <v>12789</v>
          </cell>
        </row>
        <row r="90">
          <cell r="A90" t="str">
            <v>1791</v>
          </cell>
          <cell r="B90" t="str">
            <v>Dike-New Hartford</v>
          </cell>
          <cell r="C90">
            <v>868.7</v>
          </cell>
          <cell r="D90">
            <v>11964.5</v>
          </cell>
          <cell r="E90">
            <v>7019.7945362933879</v>
          </cell>
          <cell r="F90">
            <v>18984</v>
          </cell>
        </row>
        <row r="91">
          <cell r="A91" t="str">
            <v>1863</v>
          </cell>
          <cell r="B91" t="str">
            <v>Dubuque</v>
          </cell>
          <cell r="C91">
            <v>10309.799999999999</v>
          </cell>
          <cell r="D91">
            <v>11964.5</v>
          </cell>
          <cell r="E91">
            <v>83311.474283731513</v>
          </cell>
          <cell r="F91">
            <v>95276</v>
          </cell>
        </row>
        <row r="92">
          <cell r="A92" t="str">
            <v>1908</v>
          </cell>
          <cell r="B92" t="str">
            <v>Dunkerton</v>
          </cell>
          <cell r="C92">
            <v>378.5</v>
          </cell>
          <cell r="D92">
            <v>11964.5</v>
          </cell>
          <cell r="E92">
            <v>3058.5843582215348</v>
          </cell>
          <cell r="F92">
            <v>15023</v>
          </cell>
        </row>
        <row r="93">
          <cell r="A93" t="str">
            <v>1917</v>
          </cell>
          <cell r="B93" t="str">
            <v>Boyer Valley</v>
          </cell>
          <cell r="C93">
            <v>386.6</v>
          </cell>
          <cell r="D93">
            <v>11964.5</v>
          </cell>
          <cell r="E93">
            <v>3124.0388715678873</v>
          </cell>
          <cell r="F93">
            <v>15089</v>
          </cell>
        </row>
        <row r="94">
          <cell r="A94" t="str">
            <v>1926</v>
          </cell>
          <cell r="B94" t="str">
            <v>Durant</v>
          </cell>
          <cell r="C94">
            <v>530.79999999999995</v>
          </cell>
          <cell r="D94">
            <v>11964.5</v>
          </cell>
          <cell r="E94">
            <v>4289.2908252152984</v>
          </cell>
          <cell r="F94">
            <v>16254</v>
          </cell>
        </row>
        <row r="95">
          <cell r="A95" t="str">
            <v>1944</v>
          </cell>
          <cell r="B95" t="str">
            <v>Eagle Grove</v>
          </cell>
          <cell r="C95">
            <v>946.6</v>
          </cell>
          <cell r="D95">
            <v>11964.5</v>
          </cell>
          <cell r="E95">
            <v>7649.2891769947291</v>
          </cell>
          <cell r="F95">
            <v>19614</v>
          </cell>
        </row>
        <row r="96">
          <cell r="A96" t="str">
            <v>1953</v>
          </cell>
          <cell r="B96" t="str">
            <v>Earlham</v>
          </cell>
          <cell r="C96">
            <v>577.1</v>
          </cell>
          <cell r="D96">
            <v>11964.5</v>
          </cell>
          <cell r="E96">
            <v>4663.4320558246973</v>
          </cell>
          <cell r="F96">
            <v>16628</v>
          </cell>
        </row>
        <row r="97">
          <cell r="A97" t="str">
            <v>1963</v>
          </cell>
          <cell r="B97" t="str">
            <v>East Buchanan</v>
          </cell>
          <cell r="C97">
            <v>553.4</v>
          </cell>
          <cell r="D97">
            <v>11964.5</v>
          </cell>
          <cell r="E97">
            <v>4471.9169982557396</v>
          </cell>
          <cell r="F97">
            <v>16436</v>
          </cell>
        </row>
        <row r="98">
          <cell r="A98" t="str">
            <v>1965</v>
          </cell>
          <cell r="B98" t="str">
            <v>Easton Valley</v>
          </cell>
          <cell r="C98">
            <v>563</v>
          </cell>
          <cell r="D98">
            <v>11964.5</v>
          </cell>
          <cell r="E98">
            <v>4549.4927177773425</v>
          </cell>
          <cell r="F98">
            <v>16514</v>
          </cell>
        </row>
        <row r="99">
          <cell r="A99" t="str">
            <v>1968</v>
          </cell>
          <cell r="B99" t="str">
            <v>East Marshall</v>
          </cell>
          <cell r="C99">
            <v>576.29999999999995</v>
          </cell>
          <cell r="D99">
            <v>11964.5</v>
          </cell>
          <cell r="E99">
            <v>4656.9674125312295</v>
          </cell>
          <cell r="F99">
            <v>16621</v>
          </cell>
        </row>
        <row r="100">
          <cell r="A100" t="str">
            <v>1970</v>
          </cell>
          <cell r="B100" t="str">
            <v>East Union</v>
          </cell>
          <cell r="C100">
            <v>505</v>
          </cell>
          <cell r="D100">
            <v>11964.5</v>
          </cell>
          <cell r="E100">
            <v>4080.8060790009908</v>
          </cell>
          <cell r="F100">
            <v>16045</v>
          </cell>
        </row>
        <row r="101">
          <cell r="A101" t="str">
            <v>1972</v>
          </cell>
          <cell r="B101" t="str">
            <v>Eastern Allamakee</v>
          </cell>
          <cell r="C101">
            <v>322</v>
          </cell>
          <cell r="D101">
            <v>11964.5</v>
          </cell>
          <cell r="E101">
            <v>2602.0189256204339</v>
          </cell>
          <cell r="F101">
            <v>14567</v>
          </cell>
        </row>
        <row r="102">
          <cell r="A102" t="str">
            <v>1975</v>
          </cell>
          <cell r="B102" t="str">
            <v>River Valley</v>
          </cell>
          <cell r="C102">
            <v>407.1</v>
          </cell>
          <cell r="D102">
            <v>11964.5</v>
          </cell>
          <cell r="E102">
            <v>3289.6953559629774</v>
          </cell>
          <cell r="F102">
            <v>15254</v>
          </cell>
        </row>
        <row r="103">
          <cell r="A103" t="str">
            <v>1989</v>
          </cell>
          <cell r="B103" t="str">
            <v>Edgewood-Colesburg</v>
          </cell>
          <cell r="C103">
            <v>401</v>
          </cell>
          <cell r="D103">
            <v>11964.5</v>
          </cell>
          <cell r="E103">
            <v>3240.4024508502916</v>
          </cell>
          <cell r="F103">
            <v>15205</v>
          </cell>
        </row>
        <row r="104">
          <cell r="A104" t="str">
            <v>2007</v>
          </cell>
          <cell r="B104" t="str">
            <v>Eldora-New Providence</v>
          </cell>
          <cell r="C104">
            <v>572.70000000000005</v>
          </cell>
          <cell r="D104">
            <v>11964.5</v>
          </cell>
          <cell r="E104">
            <v>4627.8765177106288</v>
          </cell>
          <cell r="F104">
            <v>16592</v>
          </cell>
        </row>
        <row r="105">
          <cell r="A105" t="str">
            <v>2088</v>
          </cell>
          <cell r="B105" t="str">
            <v>Emmetsburg</v>
          </cell>
          <cell r="C105">
            <v>652.79999999999995</v>
          </cell>
          <cell r="D105">
            <v>11964.5</v>
          </cell>
          <cell r="E105">
            <v>5275.1489274690039</v>
          </cell>
          <cell r="F105">
            <v>17240</v>
          </cell>
        </row>
        <row r="106">
          <cell r="A106" t="str">
            <v>2097</v>
          </cell>
          <cell r="B106" t="str">
            <v>English Valleys</v>
          </cell>
          <cell r="C106">
            <v>473</v>
          </cell>
          <cell r="D106">
            <v>11964.5</v>
          </cell>
          <cell r="E106">
            <v>3822.2203472623141</v>
          </cell>
          <cell r="F106">
            <v>15787</v>
          </cell>
        </row>
        <row r="107">
          <cell r="A107" t="str">
            <v>2113</v>
          </cell>
          <cell r="B107" t="str">
            <v>Essex</v>
          </cell>
          <cell r="C107">
            <v>192.3</v>
          </cell>
          <cell r="D107">
            <v>11964.5</v>
          </cell>
          <cell r="E107">
            <v>1553.93863166711</v>
          </cell>
          <cell r="F107">
            <v>13518</v>
          </cell>
        </row>
        <row r="108">
          <cell r="A108" t="str">
            <v>2124</v>
          </cell>
          <cell r="B108" t="str">
            <v>Estherville - Lincoln Central</v>
          </cell>
          <cell r="C108">
            <v>1228.4000000000001</v>
          </cell>
          <cell r="D108">
            <v>11964.5</v>
          </cell>
          <cell r="E108">
            <v>9926.4597771184508</v>
          </cell>
          <cell r="F108">
            <v>21891</v>
          </cell>
        </row>
        <row r="109">
          <cell r="A109" t="str">
            <v>2151</v>
          </cell>
          <cell r="B109" t="str">
            <v>Exira-Elk Horn Kimballton</v>
          </cell>
          <cell r="C109">
            <v>401.2</v>
          </cell>
          <cell r="D109">
            <v>11964.5</v>
          </cell>
          <cell r="E109">
            <v>3242.0186116736586</v>
          </cell>
          <cell r="F109">
            <v>15207</v>
          </cell>
        </row>
        <row r="110">
          <cell r="A110" t="str">
            <v>2169</v>
          </cell>
          <cell r="B110" t="str">
            <v>Fairfield</v>
          </cell>
          <cell r="C110">
            <v>1602.7</v>
          </cell>
          <cell r="D110">
            <v>11964.5</v>
          </cell>
          <cell r="E110">
            <v>12951.104758049283</v>
          </cell>
          <cell r="F110">
            <v>24916</v>
          </cell>
        </row>
        <row r="111">
          <cell r="A111" t="str">
            <v>2295</v>
          </cell>
          <cell r="B111" t="str">
            <v>Forest City</v>
          </cell>
          <cell r="C111">
            <v>1045.9000000000001</v>
          </cell>
          <cell r="D111">
            <v>11964.5</v>
          </cell>
          <cell r="E111">
            <v>8451.7130257963108</v>
          </cell>
          <cell r="F111">
            <v>20416</v>
          </cell>
        </row>
        <row r="112">
          <cell r="A112" t="str">
            <v>2313</v>
          </cell>
          <cell r="B112" t="str">
            <v>Fort Dodge</v>
          </cell>
          <cell r="C112">
            <v>3674.6</v>
          </cell>
          <cell r="D112">
            <v>11964.5</v>
          </cell>
          <cell r="E112">
            <v>29693.722807716913</v>
          </cell>
          <cell r="F112">
            <v>41658</v>
          </cell>
        </row>
        <row r="113">
          <cell r="A113" t="str">
            <v>2322</v>
          </cell>
          <cell r="B113" t="str">
            <v>Fort Madison</v>
          </cell>
          <cell r="C113">
            <v>2079.5</v>
          </cell>
          <cell r="D113">
            <v>11964.5</v>
          </cell>
          <cell r="E113">
            <v>16804.032160955565</v>
          </cell>
          <cell r="F113">
            <v>28769</v>
          </cell>
        </row>
        <row r="114">
          <cell r="A114" t="str">
            <v>2369</v>
          </cell>
          <cell r="B114" t="str">
            <v>Fremont-Mills</v>
          </cell>
          <cell r="C114">
            <v>446.1</v>
          </cell>
          <cell r="D114">
            <v>11964.5</v>
          </cell>
          <cell r="E114">
            <v>3604.8467165194893</v>
          </cell>
          <cell r="F114">
            <v>15569</v>
          </cell>
        </row>
        <row r="115">
          <cell r="A115" t="str">
            <v>2376</v>
          </cell>
          <cell r="B115" t="str">
            <v>Galva-Holstein</v>
          </cell>
          <cell r="C115">
            <v>468</v>
          </cell>
          <cell r="D115">
            <v>11964.5</v>
          </cell>
          <cell r="E115">
            <v>3781.8163266781462</v>
          </cell>
          <cell r="F115">
            <v>15746</v>
          </cell>
        </row>
        <row r="116">
          <cell r="A116" t="str">
            <v>2403</v>
          </cell>
          <cell r="B116" t="str">
            <v xml:space="preserve">Garner-Hayfield-Ventura </v>
          </cell>
          <cell r="C116">
            <v>839</v>
          </cell>
          <cell r="D116">
            <v>11964.5</v>
          </cell>
          <cell r="E116">
            <v>6779.7946540234288</v>
          </cell>
          <cell r="F116">
            <v>18744</v>
          </cell>
        </row>
        <row r="117">
          <cell r="A117" t="str">
            <v>2457</v>
          </cell>
          <cell r="B117" t="str">
            <v>George-Little Rock</v>
          </cell>
          <cell r="C117">
            <v>425</v>
          </cell>
          <cell r="D117">
            <v>11964.5</v>
          </cell>
          <cell r="E117">
            <v>3434.3417496542993</v>
          </cell>
          <cell r="F117">
            <v>15399</v>
          </cell>
        </row>
        <row r="118">
          <cell r="A118" t="str">
            <v>2466</v>
          </cell>
          <cell r="B118" t="str">
            <v>Gilbert</v>
          </cell>
          <cell r="C118">
            <v>1534</v>
          </cell>
          <cell r="D118">
            <v>11964.5</v>
          </cell>
          <cell r="E118">
            <v>12395.953515222813</v>
          </cell>
          <cell r="F118">
            <v>24360</v>
          </cell>
        </row>
        <row r="119">
          <cell r="A119" t="str">
            <v>2493</v>
          </cell>
          <cell r="B119" t="str">
            <v>Gilmore City-Bradgate</v>
          </cell>
          <cell r="C119">
            <v>166</v>
          </cell>
          <cell r="D119">
            <v>11964.5</v>
          </cell>
          <cell r="E119">
            <v>1341.4134833943851</v>
          </cell>
          <cell r="F119">
            <v>13306</v>
          </cell>
        </row>
        <row r="120">
          <cell r="A120" t="str">
            <v>2502</v>
          </cell>
          <cell r="B120" t="str">
            <v>Gladbrook-Reinbeck</v>
          </cell>
          <cell r="C120">
            <v>588.9</v>
          </cell>
          <cell r="D120">
            <v>11964.5</v>
          </cell>
          <cell r="E120">
            <v>4758.7855444033339</v>
          </cell>
          <cell r="F120">
            <v>16723</v>
          </cell>
        </row>
        <row r="121">
          <cell r="A121" t="str">
            <v>2511</v>
          </cell>
          <cell r="B121" t="str">
            <v>Glenwood</v>
          </cell>
          <cell r="C121">
            <v>1926.9</v>
          </cell>
          <cell r="D121">
            <v>11964.5</v>
          </cell>
          <cell r="E121">
            <v>15570.901452726752</v>
          </cell>
          <cell r="F121">
            <v>27535</v>
          </cell>
        </row>
        <row r="122">
          <cell r="A122" t="str">
            <v>2520</v>
          </cell>
          <cell r="B122" t="str">
            <v>Glidden-Ralston</v>
          </cell>
          <cell r="C122">
            <v>279.2</v>
          </cell>
          <cell r="D122">
            <v>11964.5</v>
          </cell>
          <cell r="E122">
            <v>2256.1605094199535</v>
          </cell>
          <cell r="F122">
            <v>14221</v>
          </cell>
        </row>
        <row r="123">
          <cell r="A123" t="str">
            <v>2556</v>
          </cell>
          <cell r="B123" t="str">
            <v>Graettinger-Terril</v>
          </cell>
          <cell r="C123">
            <v>387</v>
          </cell>
          <cell r="D123">
            <v>11964.5</v>
          </cell>
          <cell r="E123">
            <v>3127.2711932146208</v>
          </cell>
          <cell r="F123">
            <v>15092</v>
          </cell>
        </row>
        <row r="124">
          <cell r="A124" t="str">
            <v>2673</v>
          </cell>
          <cell r="B124" t="str">
            <v>Nodaway Valley</v>
          </cell>
          <cell r="C124">
            <v>626.4</v>
          </cell>
          <cell r="D124">
            <v>11964.5</v>
          </cell>
          <cell r="E124">
            <v>5061.815698784595</v>
          </cell>
          <cell r="F124">
            <v>17026</v>
          </cell>
        </row>
        <row r="125">
          <cell r="A125" t="str">
            <v>2682</v>
          </cell>
          <cell r="B125" t="str">
            <v>GMG</v>
          </cell>
          <cell r="C125">
            <v>250.4</v>
          </cell>
          <cell r="D125">
            <v>11964.5</v>
          </cell>
          <cell r="E125">
            <v>2023.4333508551449</v>
          </cell>
          <cell r="F125">
            <v>13988</v>
          </cell>
        </row>
        <row r="126">
          <cell r="A126" t="str">
            <v>2709</v>
          </cell>
          <cell r="B126" t="str">
            <v>Grinnell-Newburg</v>
          </cell>
          <cell r="C126">
            <v>1571.6</v>
          </cell>
          <cell r="D126">
            <v>11964.5</v>
          </cell>
          <cell r="E126">
            <v>12699.791750015756</v>
          </cell>
          <cell r="F126">
            <v>24664</v>
          </cell>
        </row>
        <row r="127">
          <cell r="A127" t="str">
            <v>2718</v>
          </cell>
          <cell r="B127" t="str">
            <v>Griswold</v>
          </cell>
          <cell r="C127">
            <v>452.2</v>
          </cell>
          <cell r="D127">
            <v>11964.5</v>
          </cell>
          <cell r="E127">
            <v>3654.1396216321746</v>
          </cell>
          <cell r="F127">
            <v>15619</v>
          </cell>
        </row>
        <row r="128">
          <cell r="A128" t="str">
            <v>2727</v>
          </cell>
          <cell r="B128" t="str">
            <v>Grundy Center</v>
          </cell>
          <cell r="C128">
            <v>659.1</v>
          </cell>
          <cell r="D128">
            <v>11964.5</v>
          </cell>
          <cell r="E128">
            <v>5326.0579934050556</v>
          </cell>
          <cell r="F128">
            <v>17291</v>
          </cell>
        </row>
        <row r="129">
          <cell r="A129" t="str">
            <v>2754</v>
          </cell>
          <cell r="B129" t="str">
            <v>Guthrie Center</v>
          </cell>
          <cell r="C129">
            <v>406.1</v>
          </cell>
          <cell r="D129">
            <v>11964.5</v>
          </cell>
          <cell r="E129">
            <v>3281.6145518461435</v>
          </cell>
          <cell r="F129">
            <v>15246</v>
          </cell>
        </row>
        <row r="130">
          <cell r="A130" t="str">
            <v>2763</v>
          </cell>
          <cell r="B130" t="str">
            <v>Clayton Ridge</v>
          </cell>
          <cell r="C130">
            <v>594.6</v>
          </cell>
          <cell r="D130">
            <v>11964.5</v>
          </cell>
          <cell r="E130">
            <v>4804.8461278692857</v>
          </cell>
          <cell r="F130">
            <v>16769</v>
          </cell>
        </row>
        <row r="131">
          <cell r="A131" t="str">
            <v>2766</v>
          </cell>
          <cell r="B131" t="str">
            <v>H-L-V</v>
          </cell>
          <cell r="C131">
            <v>335.7</v>
          </cell>
          <cell r="D131">
            <v>11964.5</v>
          </cell>
          <cell r="E131">
            <v>2712.7259420210548</v>
          </cell>
          <cell r="F131">
            <v>14677</v>
          </cell>
        </row>
        <row r="132">
          <cell r="A132" t="str">
            <v>2772</v>
          </cell>
          <cell r="B132" t="str">
            <v>Hamburg</v>
          </cell>
          <cell r="C132">
            <v>196</v>
          </cell>
          <cell r="D132">
            <v>11964.5</v>
          </cell>
          <cell r="E132">
            <v>1583.8376068993946</v>
          </cell>
          <cell r="F132">
            <v>13548</v>
          </cell>
        </row>
        <row r="133">
          <cell r="A133" t="str">
            <v>2781</v>
          </cell>
          <cell r="B133" t="str">
            <v>Hampton-Dumont</v>
          </cell>
          <cell r="C133">
            <v>1120.7</v>
          </cell>
          <cell r="D133">
            <v>11964.5</v>
          </cell>
          <cell r="E133">
            <v>9056.1571737354661</v>
          </cell>
          <cell r="F133">
            <v>21021</v>
          </cell>
        </row>
        <row r="134">
          <cell r="A134" t="str">
            <v>2826</v>
          </cell>
          <cell r="B134" t="str">
            <v>Harlan</v>
          </cell>
          <cell r="C134">
            <v>1354.7</v>
          </cell>
          <cell r="D134">
            <v>11964.5</v>
          </cell>
          <cell r="E134">
            <v>10947.06533707454</v>
          </cell>
          <cell r="F134">
            <v>22912</v>
          </cell>
        </row>
        <row r="135">
          <cell r="A135" t="str">
            <v>2846</v>
          </cell>
          <cell r="B135" t="str">
            <v>Harris-Lake Park</v>
          </cell>
          <cell r="C135">
            <v>295</v>
          </cell>
          <cell r="D135">
            <v>11964.5</v>
          </cell>
          <cell r="E135">
            <v>2383.8372144659256</v>
          </cell>
          <cell r="F135">
            <v>14348</v>
          </cell>
        </row>
        <row r="136">
          <cell r="A136" t="str">
            <v>2862</v>
          </cell>
          <cell r="B136" t="str">
            <v>Hartley-Melvin-Sanborn</v>
          </cell>
          <cell r="C136">
            <v>612.20000000000005</v>
          </cell>
          <cell r="D136">
            <v>11964.5</v>
          </cell>
          <cell r="E136">
            <v>4947.0682803255586</v>
          </cell>
          <cell r="F136">
            <v>16912</v>
          </cell>
        </row>
        <row r="137">
          <cell r="A137" t="str">
            <v>2977</v>
          </cell>
          <cell r="B137" t="str">
            <v>Highland</v>
          </cell>
          <cell r="C137">
            <v>609.1</v>
          </cell>
          <cell r="D137">
            <v>11964.5</v>
          </cell>
          <cell r="E137">
            <v>4922.0177875633735</v>
          </cell>
          <cell r="F137">
            <v>16887</v>
          </cell>
        </row>
        <row r="138">
          <cell r="A138" t="str">
            <v>2988</v>
          </cell>
          <cell r="B138" t="str">
            <v>Hinton</v>
          </cell>
          <cell r="C138">
            <v>521</v>
          </cell>
          <cell r="D138">
            <v>11964.5</v>
          </cell>
          <cell r="E138">
            <v>4210.0989448703294</v>
          </cell>
          <cell r="F138">
            <v>16175</v>
          </cell>
        </row>
        <row r="139">
          <cell r="A139" t="str">
            <v>3029</v>
          </cell>
          <cell r="B139" t="str">
            <v>Howard-Winneshiek</v>
          </cell>
          <cell r="C139">
            <v>1124.5</v>
          </cell>
          <cell r="D139">
            <v>11964.5</v>
          </cell>
          <cell r="E139">
            <v>9086.8642293794346</v>
          </cell>
          <cell r="F139">
            <v>21051</v>
          </cell>
        </row>
        <row r="140">
          <cell r="A140" t="str">
            <v>3033</v>
          </cell>
          <cell r="B140" t="str">
            <v>Hubbard-Radcliffe</v>
          </cell>
          <cell r="C140">
            <v>419.6</v>
          </cell>
          <cell r="D140">
            <v>11964.5</v>
          </cell>
          <cell r="E140">
            <v>3390.7054074233979</v>
          </cell>
          <cell r="F140">
            <v>15355</v>
          </cell>
        </row>
        <row r="141">
          <cell r="A141" t="str">
            <v>3042</v>
          </cell>
          <cell r="B141" t="str">
            <v>Hudson</v>
          </cell>
          <cell r="C141">
            <v>681.9</v>
          </cell>
          <cell r="D141">
            <v>11964.5</v>
          </cell>
          <cell r="E141">
            <v>5510.3003272688629</v>
          </cell>
          <cell r="F141">
            <v>17475</v>
          </cell>
        </row>
        <row r="142">
          <cell r="A142" t="str">
            <v>3060</v>
          </cell>
          <cell r="B142" t="str">
            <v>Humboldt</v>
          </cell>
          <cell r="C142">
            <v>1242.0999999999999</v>
          </cell>
          <cell r="D142">
            <v>11964.5</v>
          </cell>
          <cell r="E142">
            <v>10037.166793519071</v>
          </cell>
          <cell r="F142">
            <v>22002</v>
          </cell>
        </row>
        <row r="143">
          <cell r="A143" t="str">
            <v>3105</v>
          </cell>
          <cell r="B143" t="str">
            <v>Independence</v>
          </cell>
          <cell r="C143">
            <v>1390.7</v>
          </cell>
          <cell r="D143">
            <v>11964.5</v>
          </cell>
          <cell r="E143">
            <v>11237.974285280552</v>
          </cell>
          <cell r="F143">
            <v>23202</v>
          </cell>
        </row>
        <row r="144">
          <cell r="A144" t="str">
            <v>3114</v>
          </cell>
          <cell r="B144" t="str">
            <v>Indianola</v>
          </cell>
          <cell r="C144">
            <v>3475.9</v>
          </cell>
          <cell r="D144">
            <v>11964.5</v>
          </cell>
          <cell r="E144">
            <v>28088.06702970207</v>
          </cell>
          <cell r="F144">
            <v>40053</v>
          </cell>
        </row>
        <row r="145">
          <cell r="A145" t="str">
            <v>3119</v>
          </cell>
          <cell r="B145" t="str">
            <v>Interstate 35</v>
          </cell>
          <cell r="C145">
            <v>812.1</v>
          </cell>
          <cell r="D145">
            <v>11964.5</v>
          </cell>
          <cell r="E145">
            <v>6562.4210232806035</v>
          </cell>
          <cell r="F145">
            <v>18527</v>
          </cell>
        </row>
        <row r="146">
          <cell r="A146" t="str">
            <v>3141</v>
          </cell>
          <cell r="B146" t="str">
            <v>Iowa City</v>
          </cell>
          <cell r="C146">
            <v>14283.8</v>
          </cell>
          <cell r="D146">
            <v>11964.5</v>
          </cell>
          <cell r="E146">
            <v>115424.58984402842</v>
          </cell>
          <cell r="F146">
            <v>127389</v>
          </cell>
        </row>
        <row r="147">
          <cell r="A147" t="str">
            <v>3150</v>
          </cell>
          <cell r="B147" t="str">
            <v>Iowa Falls</v>
          </cell>
          <cell r="C147">
            <v>1035.0999999999999</v>
          </cell>
          <cell r="D147">
            <v>11964.5</v>
          </cell>
          <cell r="E147">
            <v>8364.4403413345062</v>
          </cell>
          <cell r="F147">
            <v>20329</v>
          </cell>
        </row>
        <row r="148">
          <cell r="A148" t="str">
            <v>3154</v>
          </cell>
          <cell r="B148" t="str">
            <v>Iowa Valley</v>
          </cell>
          <cell r="C148">
            <v>519.4</v>
          </cell>
          <cell r="D148">
            <v>11964.5</v>
          </cell>
          <cell r="E148">
            <v>4197.1696582833956</v>
          </cell>
          <cell r="F148">
            <v>16162</v>
          </cell>
        </row>
        <row r="149">
          <cell r="A149" t="str">
            <v>3168</v>
          </cell>
          <cell r="B149" t="str">
            <v>IKM - Manning</v>
          </cell>
          <cell r="C149">
            <v>677.9</v>
          </cell>
          <cell r="D149">
            <v>11964.5</v>
          </cell>
          <cell r="E149">
            <v>5477.9771108015284</v>
          </cell>
          <cell r="F149">
            <v>17442</v>
          </cell>
        </row>
        <row r="150">
          <cell r="A150" t="str">
            <v>3186</v>
          </cell>
          <cell r="B150" t="str">
            <v>Janesville Consolidated</v>
          </cell>
          <cell r="C150">
            <v>442</v>
          </cell>
          <cell r="D150">
            <v>11964.5</v>
          </cell>
          <cell r="E150">
            <v>3571.7154196404713</v>
          </cell>
          <cell r="F150">
            <v>15536</v>
          </cell>
        </row>
        <row r="151">
          <cell r="A151" t="str">
            <v>3195</v>
          </cell>
          <cell r="B151" t="str">
            <v>Greene County</v>
          </cell>
          <cell r="C151">
            <v>1159.5999999999999</v>
          </cell>
          <cell r="D151">
            <v>11964.5</v>
          </cell>
          <cell r="E151">
            <v>9370.500453880295</v>
          </cell>
          <cell r="F151">
            <v>21335</v>
          </cell>
        </row>
        <row r="152">
          <cell r="A152" t="str">
            <v>3204</v>
          </cell>
          <cell r="B152" t="str">
            <v>Jesup</v>
          </cell>
          <cell r="C152">
            <v>897.8</v>
          </cell>
          <cell r="D152">
            <v>11964.5</v>
          </cell>
          <cell r="E152">
            <v>7254.9459360932469</v>
          </cell>
          <cell r="F152">
            <v>19219</v>
          </cell>
        </row>
        <row r="153">
          <cell r="A153" t="str">
            <v>3231</v>
          </cell>
          <cell r="B153" t="str">
            <v>Johnston</v>
          </cell>
          <cell r="C153">
            <v>7004.2</v>
          </cell>
          <cell r="D153">
            <v>11964.5</v>
          </cell>
          <cell r="E153">
            <v>56599.568195126216</v>
          </cell>
          <cell r="F153">
            <v>68564</v>
          </cell>
        </row>
        <row r="154">
          <cell r="A154" t="str">
            <v>3312</v>
          </cell>
          <cell r="B154" t="str">
            <v>Keokuk</v>
          </cell>
          <cell r="C154">
            <v>1902.8</v>
          </cell>
          <cell r="D154">
            <v>11964.5</v>
          </cell>
          <cell r="E154">
            <v>15376.154073511061</v>
          </cell>
          <cell r="F154">
            <v>27341</v>
          </cell>
        </row>
        <row r="155">
          <cell r="A155" t="str">
            <v>3330</v>
          </cell>
          <cell r="B155" t="str">
            <v>Keota</v>
          </cell>
          <cell r="C155">
            <v>350.4</v>
          </cell>
          <cell r="D155">
            <v>11964.5</v>
          </cell>
          <cell r="E155">
            <v>2831.5137625385091</v>
          </cell>
          <cell r="F155">
            <v>14796</v>
          </cell>
        </row>
        <row r="156">
          <cell r="A156" t="str">
            <v>3348</v>
          </cell>
          <cell r="B156" t="str">
            <v>Kingsley-Pierson</v>
          </cell>
          <cell r="C156">
            <v>466.7</v>
          </cell>
          <cell r="D156">
            <v>11964.5</v>
          </cell>
          <cell r="E156">
            <v>3771.3112813262624</v>
          </cell>
          <cell r="F156">
            <v>15736</v>
          </cell>
        </row>
        <row r="157">
          <cell r="A157" t="str">
            <v>3375</v>
          </cell>
          <cell r="B157" t="str">
            <v>Knoxville</v>
          </cell>
          <cell r="C157">
            <v>1752.6</v>
          </cell>
          <cell r="D157">
            <v>11964.5</v>
          </cell>
          <cell r="E157">
            <v>14162.417295162646</v>
          </cell>
          <cell r="F157">
            <v>26127</v>
          </cell>
        </row>
        <row r="158">
          <cell r="A158" t="str">
            <v>3420</v>
          </cell>
          <cell r="B158" t="str">
            <v>Lake Mills</v>
          </cell>
          <cell r="C158">
            <v>577.70000000000005</v>
          </cell>
          <cell r="D158">
            <v>11964.5</v>
          </cell>
          <cell r="E158">
            <v>4668.2805382947972</v>
          </cell>
          <cell r="F158">
            <v>16633</v>
          </cell>
        </row>
        <row r="159">
          <cell r="A159" t="str">
            <v>3465</v>
          </cell>
          <cell r="B159" t="str">
            <v>Lamoni</v>
          </cell>
          <cell r="C159">
            <v>300.8</v>
          </cell>
          <cell r="D159">
            <v>11964.5</v>
          </cell>
          <cell r="E159">
            <v>2430.7058783435605</v>
          </cell>
          <cell r="F159">
            <v>14395</v>
          </cell>
        </row>
        <row r="160">
          <cell r="A160" t="str">
            <v>3537</v>
          </cell>
          <cell r="B160" t="str">
            <v>Laurens-Marathon</v>
          </cell>
          <cell r="C160">
            <v>268</v>
          </cell>
          <cell r="D160">
            <v>11964.5</v>
          </cell>
          <cell r="E160">
            <v>2165.6555033114169</v>
          </cell>
          <cell r="F160">
            <v>14130</v>
          </cell>
        </row>
        <row r="161">
          <cell r="A161" t="str">
            <v>3555</v>
          </cell>
          <cell r="B161" t="str">
            <v>Lawton-Bronson</v>
          </cell>
          <cell r="C161">
            <v>607.9</v>
          </cell>
          <cell r="D161">
            <v>11964.5</v>
          </cell>
          <cell r="E161">
            <v>4912.3208226231727</v>
          </cell>
          <cell r="F161">
            <v>16877</v>
          </cell>
        </row>
        <row r="162">
          <cell r="A162" t="str">
            <v>3600</v>
          </cell>
          <cell r="B162" t="str">
            <v>Le Mars</v>
          </cell>
          <cell r="C162">
            <v>2232.3000000000002</v>
          </cell>
          <cell r="D162">
            <v>11964.5</v>
          </cell>
          <cell r="E162">
            <v>18038.779030007747</v>
          </cell>
          <cell r="F162">
            <v>30003</v>
          </cell>
        </row>
        <row r="163">
          <cell r="A163" t="str">
            <v>3609</v>
          </cell>
          <cell r="B163" t="str">
            <v>Lenox</v>
          </cell>
          <cell r="C163">
            <v>453.7</v>
          </cell>
          <cell r="D163">
            <v>11964.5</v>
          </cell>
          <cell r="E163">
            <v>3666.2608278074249</v>
          </cell>
          <cell r="F163">
            <v>15631</v>
          </cell>
        </row>
        <row r="164">
          <cell r="A164" t="str">
            <v>3645</v>
          </cell>
          <cell r="B164" t="str">
            <v>Lewis Central</v>
          </cell>
          <cell r="C164">
            <v>2608.5</v>
          </cell>
          <cell r="D164">
            <v>11964.5</v>
          </cell>
          <cell r="E164">
            <v>21078.777538760565</v>
          </cell>
          <cell r="F164">
            <v>33043</v>
          </cell>
        </row>
        <row r="165">
          <cell r="A165" t="str">
            <v>3691</v>
          </cell>
          <cell r="B165" t="str">
            <v>North Cedar</v>
          </cell>
          <cell r="C165">
            <v>735.3</v>
          </cell>
          <cell r="D165">
            <v>11964.5</v>
          </cell>
          <cell r="E165">
            <v>5941.8152671077796</v>
          </cell>
          <cell r="F165">
            <v>17906</v>
          </cell>
        </row>
        <row r="166">
          <cell r="A166" t="str">
            <v>3715</v>
          </cell>
          <cell r="B166" t="str">
            <v>Linn-Mar</v>
          </cell>
          <cell r="C166">
            <v>7597.9</v>
          </cell>
          <cell r="D166">
            <v>11964.5</v>
          </cell>
          <cell r="E166">
            <v>61397.141599290349</v>
          </cell>
          <cell r="F166">
            <v>73362</v>
          </cell>
        </row>
        <row r="167">
          <cell r="A167" t="str">
            <v>3744</v>
          </cell>
          <cell r="B167" t="str">
            <v>Lisbon</v>
          </cell>
          <cell r="C167">
            <v>653.70000000000005</v>
          </cell>
          <cell r="D167">
            <v>11964.5</v>
          </cell>
          <cell r="E167">
            <v>5282.4216511741542</v>
          </cell>
          <cell r="F167">
            <v>17247</v>
          </cell>
        </row>
        <row r="168">
          <cell r="A168" t="str">
            <v>3798</v>
          </cell>
          <cell r="B168" t="str">
            <v>Logan-Magnolia</v>
          </cell>
          <cell r="C168">
            <v>544.1</v>
          </cell>
          <cell r="D168">
            <v>11964.5</v>
          </cell>
          <cell r="E168">
            <v>4396.7655199691872</v>
          </cell>
          <cell r="F168">
            <v>16361</v>
          </cell>
        </row>
        <row r="169">
          <cell r="A169" t="str">
            <v>3816</v>
          </cell>
          <cell r="B169" t="str">
            <v>Lone Tree</v>
          </cell>
          <cell r="C169">
            <v>369.7</v>
          </cell>
          <cell r="D169">
            <v>11964.5</v>
          </cell>
          <cell r="E169">
            <v>2987.4732819933988</v>
          </cell>
          <cell r="F169">
            <v>14952</v>
          </cell>
        </row>
        <row r="170">
          <cell r="A170" t="str">
            <v>3841</v>
          </cell>
          <cell r="B170" t="str">
            <v>Louisa-Muscatine</v>
          </cell>
          <cell r="C170">
            <v>707</v>
          </cell>
          <cell r="D170">
            <v>11964.5</v>
          </cell>
          <cell r="E170">
            <v>5713.1285106013875</v>
          </cell>
          <cell r="F170">
            <v>17678</v>
          </cell>
        </row>
        <row r="171">
          <cell r="A171" t="str">
            <v>3897</v>
          </cell>
          <cell r="B171" t="str">
            <v>LuVerne</v>
          </cell>
          <cell r="C171">
            <v>158.30000000000001</v>
          </cell>
          <cell r="D171">
            <v>11964.5</v>
          </cell>
          <cell r="E171">
            <v>1279.1912916947663</v>
          </cell>
          <cell r="F171">
            <v>13244</v>
          </cell>
        </row>
        <row r="172">
          <cell r="A172" t="str">
            <v>3906</v>
          </cell>
          <cell r="B172" t="str">
            <v>Lynnville-Sully</v>
          </cell>
          <cell r="C172">
            <v>434.6</v>
          </cell>
          <cell r="D172">
            <v>11964.5</v>
          </cell>
          <cell r="E172">
            <v>3511.9174691759026</v>
          </cell>
          <cell r="F172">
            <v>15476</v>
          </cell>
        </row>
        <row r="173">
          <cell r="A173" t="str">
            <v>3942</v>
          </cell>
          <cell r="B173" t="str">
            <v>Madrid</v>
          </cell>
          <cell r="C173">
            <v>675.7</v>
          </cell>
          <cell r="D173">
            <v>11964.5</v>
          </cell>
          <cell r="E173">
            <v>5460.1993417444946</v>
          </cell>
          <cell r="F173">
            <v>17425</v>
          </cell>
        </row>
        <row r="174">
          <cell r="A174" t="str">
            <v>3978</v>
          </cell>
          <cell r="B174" t="str">
            <v>East Mills</v>
          </cell>
          <cell r="C174">
            <v>546.1</v>
          </cell>
          <cell r="D174">
            <v>11964.5</v>
          </cell>
          <cell r="E174">
            <v>4412.927128202854</v>
          </cell>
          <cell r="F174">
            <v>16377</v>
          </cell>
        </row>
        <row r="175">
          <cell r="A175" t="str">
            <v>4023</v>
          </cell>
          <cell r="B175" t="str">
            <v>Manson Northwest Webster</v>
          </cell>
          <cell r="C175">
            <v>652</v>
          </cell>
          <cell r="D175">
            <v>11964.5</v>
          </cell>
          <cell r="E175">
            <v>5268.684284175537</v>
          </cell>
          <cell r="F175">
            <v>17233</v>
          </cell>
        </row>
        <row r="176">
          <cell r="A176" t="str">
            <v>4033</v>
          </cell>
          <cell r="B176" t="str">
            <v>Maple Valley - Anthon -Oto</v>
          </cell>
          <cell r="C176">
            <v>599.20000000000005</v>
          </cell>
          <cell r="D176">
            <v>11964.5</v>
          </cell>
          <cell r="E176">
            <v>4842.0178268067211</v>
          </cell>
          <cell r="F176">
            <v>16807</v>
          </cell>
        </row>
        <row r="177">
          <cell r="A177" t="str">
            <v>4041</v>
          </cell>
          <cell r="B177" t="str">
            <v>Maquoketa</v>
          </cell>
          <cell r="C177">
            <v>1260.3</v>
          </cell>
          <cell r="D177">
            <v>11964.5</v>
          </cell>
          <cell r="E177">
            <v>10184.237428445444</v>
          </cell>
          <cell r="F177">
            <v>22149</v>
          </cell>
        </row>
        <row r="178">
          <cell r="A178" t="str">
            <v>4043</v>
          </cell>
          <cell r="B178" t="str">
            <v>Maquoketa Valley</v>
          </cell>
          <cell r="C178">
            <v>676.6</v>
          </cell>
          <cell r="D178">
            <v>11964.5</v>
          </cell>
          <cell r="E178">
            <v>5467.472065449645</v>
          </cell>
          <cell r="F178">
            <v>17432</v>
          </cell>
        </row>
        <row r="179">
          <cell r="A179" t="str">
            <v>4068</v>
          </cell>
          <cell r="B179" t="str">
            <v>Marcus-Meriden-Cleghorn</v>
          </cell>
          <cell r="C179">
            <v>436.1</v>
          </cell>
          <cell r="D179">
            <v>11964.5</v>
          </cell>
          <cell r="E179">
            <v>3524.038675351153</v>
          </cell>
          <cell r="F179">
            <v>15489</v>
          </cell>
        </row>
        <row r="180">
          <cell r="A180" t="str">
            <v>4086</v>
          </cell>
          <cell r="B180" t="str">
            <v>Marion Independent</v>
          </cell>
          <cell r="C180">
            <v>1912.1</v>
          </cell>
          <cell r="D180">
            <v>11964.5</v>
          </cell>
          <cell r="E180">
            <v>15451.305551797614</v>
          </cell>
          <cell r="F180">
            <v>27416</v>
          </cell>
        </row>
        <row r="181">
          <cell r="A181" t="str">
            <v>4104</v>
          </cell>
          <cell r="B181" t="str">
            <v>Marshalltown</v>
          </cell>
          <cell r="C181">
            <v>5332.3</v>
          </cell>
          <cell r="D181">
            <v>11964.5</v>
          </cell>
          <cell r="E181">
            <v>43089.271792192048</v>
          </cell>
          <cell r="F181">
            <v>55054</v>
          </cell>
        </row>
        <row r="182">
          <cell r="A182" t="str">
            <v>4122</v>
          </cell>
          <cell r="B182" t="str">
            <v>Martensdale-St Marys</v>
          </cell>
          <cell r="C182">
            <v>515.29999999999995</v>
          </cell>
          <cell r="D182">
            <v>11964.5</v>
          </cell>
          <cell r="E182">
            <v>4164.0383614043776</v>
          </cell>
          <cell r="F182">
            <v>16129</v>
          </cell>
        </row>
        <row r="183">
          <cell r="A183" t="str">
            <v>4131</v>
          </cell>
          <cell r="B183" t="str">
            <v>Mason City</v>
          </cell>
          <cell r="C183">
            <v>3493.9</v>
          </cell>
          <cell r="D183">
            <v>11964.5</v>
          </cell>
          <cell r="E183">
            <v>28233.521503805074</v>
          </cell>
          <cell r="F183">
            <v>40198</v>
          </cell>
        </row>
        <row r="184">
          <cell r="A184" t="str">
            <v>4149</v>
          </cell>
          <cell r="B184" t="str">
            <v>MOC-Floyd Valley</v>
          </cell>
          <cell r="C184">
            <v>1498</v>
          </cell>
          <cell r="D184">
            <v>11964.5</v>
          </cell>
          <cell r="E184">
            <v>12105.044567016801</v>
          </cell>
          <cell r="F184">
            <v>24070</v>
          </cell>
        </row>
        <row r="185">
          <cell r="A185" t="str">
            <v>4203</v>
          </cell>
          <cell r="B185" t="str">
            <v>Mediapolis</v>
          </cell>
          <cell r="C185">
            <v>823.5</v>
          </cell>
          <cell r="D185">
            <v>11964.5</v>
          </cell>
          <cell r="E185">
            <v>6654.5421902125072</v>
          </cell>
          <cell r="F185">
            <v>18619</v>
          </cell>
        </row>
        <row r="186">
          <cell r="A186" t="str">
            <v>4212</v>
          </cell>
          <cell r="B186" t="str">
            <v>Melcher-Dallas</v>
          </cell>
          <cell r="C186">
            <v>328</v>
          </cell>
          <cell r="D186">
            <v>11964.5</v>
          </cell>
          <cell r="E186">
            <v>2650.5037503214357</v>
          </cell>
          <cell r="F186">
            <v>14615</v>
          </cell>
        </row>
        <row r="187">
          <cell r="A187" t="str">
            <v>4269</v>
          </cell>
          <cell r="B187" t="str">
            <v>Midland</v>
          </cell>
          <cell r="C187">
            <v>511.9</v>
          </cell>
          <cell r="D187">
            <v>11964.5</v>
          </cell>
          <cell r="E187">
            <v>4136.563627407143</v>
          </cell>
          <cell r="F187">
            <v>16101</v>
          </cell>
        </row>
        <row r="188">
          <cell r="A188" t="str">
            <v>4271</v>
          </cell>
          <cell r="B188" t="str">
            <v>Mid-Prairie</v>
          </cell>
          <cell r="C188">
            <v>1275.2</v>
          </cell>
          <cell r="D188">
            <v>11964.5</v>
          </cell>
          <cell r="E188">
            <v>10304.641409786265</v>
          </cell>
          <cell r="F188">
            <v>22269</v>
          </cell>
        </row>
        <row r="189">
          <cell r="A189" t="str">
            <v>4356</v>
          </cell>
          <cell r="B189" t="str">
            <v>Missouri Valley</v>
          </cell>
          <cell r="C189">
            <v>771.7</v>
          </cell>
          <cell r="D189">
            <v>11964.5</v>
          </cell>
          <cell r="E189">
            <v>6235.9565369605243</v>
          </cell>
          <cell r="F189">
            <v>18200</v>
          </cell>
        </row>
        <row r="190">
          <cell r="A190" t="str">
            <v>4419</v>
          </cell>
          <cell r="B190" t="str">
            <v>MFL MarMac</v>
          </cell>
          <cell r="C190">
            <v>793.7</v>
          </cell>
          <cell r="D190">
            <v>11964.5</v>
          </cell>
          <cell r="E190">
            <v>6413.7342275308647</v>
          </cell>
          <cell r="F190">
            <v>18378</v>
          </cell>
        </row>
        <row r="191">
          <cell r="A191" t="str">
            <v>4437</v>
          </cell>
          <cell r="B191" t="str">
            <v>Montezuma</v>
          </cell>
          <cell r="C191">
            <v>472.8</v>
          </cell>
          <cell r="D191">
            <v>11964.5</v>
          </cell>
          <cell r="E191">
            <v>3820.6041864389476</v>
          </cell>
          <cell r="F191">
            <v>15785</v>
          </cell>
        </row>
        <row r="192">
          <cell r="A192" t="str">
            <v>4446</v>
          </cell>
          <cell r="B192" t="str">
            <v>Monticello</v>
          </cell>
          <cell r="C192">
            <v>953.7</v>
          </cell>
          <cell r="D192">
            <v>11964.5</v>
          </cell>
          <cell r="E192">
            <v>7706.6628862242478</v>
          </cell>
          <cell r="F192">
            <v>19671</v>
          </cell>
        </row>
        <row r="193">
          <cell r="A193" t="str">
            <v>4491</v>
          </cell>
          <cell r="B193" t="str">
            <v>Moravia</v>
          </cell>
          <cell r="C193">
            <v>348.8</v>
          </cell>
          <cell r="D193">
            <v>11964.5</v>
          </cell>
          <cell r="E193">
            <v>2818.5844759515758</v>
          </cell>
          <cell r="F193">
            <v>14783</v>
          </cell>
        </row>
        <row r="194">
          <cell r="A194" t="str">
            <v>4505</v>
          </cell>
          <cell r="B194" t="str">
            <v>Mormon Trail</v>
          </cell>
          <cell r="C194">
            <v>223</v>
          </cell>
          <cell r="D194">
            <v>11964.5</v>
          </cell>
          <cell r="E194">
            <v>1802.0193180539029</v>
          </cell>
          <cell r="F194">
            <v>13767</v>
          </cell>
        </row>
        <row r="195">
          <cell r="A195" t="str">
            <v>4509</v>
          </cell>
          <cell r="B195" t="str">
            <v>Morning Sun</v>
          </cell>
          <cell r="C195">
            <v>190</v>
          </cell>
          <cell r="D195">
            <v>11964.5</v>
          </cell>
          <cell r="E195">
            <v>1535.3527821983926</v>
          </cell>
          <cell r="F195">
            <v>13500</v>
          </cell>
        </row>
        <row r="196">
          <cell r="A196" t="str">
            <v>4518</v>
          </cell>
          <cell r="B196" t="str">
            <v>Moulton-Udell</v>
          </cell>
          <cell r="C196">
            <v>206.3</v>
          </cell>
          <cell r="D196">
            <v>11964.5</v>
          </cell>
          <cell r="E196">
            <v>1667.0698893027811</v>
          </cell>
          <cell r="F196">
            <v>13632</v>
          </cell>
        </row>
        <row r="197">
          <cell r="A197" t="str">
            <v>4527</v>
          </cell>
          <cell r="B197" t="str">
            <v>Mount Ayr</v>
          </cell>
          <cell r="C197">
            <v>576.4</v>
          </cell>
          <cell r="D197">
            <v>11964.5</v>
          </cell>
          <cell r="E197">
            <v>4657.7754929429129</v>
          </cell>
          <cell r="F197">
            <v>16622</v>
          </cell>
        </row>
        <row r="198">
          <cell r="A198" t="str">
            <v>4536</v>
          </cell>
          <cell r="B198" t="str">
            <v>Mount Pleasant</v>
          </cell>
          <cell r="C198">
            <v>1858.4</v>
          </cell>
          <cell r="D198">
            <v>11964.5</v>
          </cell>
          <cell r="E198">
            <v>15017.366370723648</v>
          </cell>
          <cell r="F198">
            <v>26982</v>
          </cell>
        </row>
        <row r="199">
          <cell r="A199" t="str">
            <v>4554</v>
          </cell>
          <cell r="B199" t="str">
            <v>Mount Vernon</v>
          </cell>
          <cell r="C199">
            <v>1122.4000000000001</v>
          </cell>
          <cell r="D199">
            <v>11964.5</v>
          </cell>
          <cell r="E199">
            <v>9069.8945407340852</v>
          </cell>
          <cell r="F199">
            <v>21034</v>
          </cell>
        </row>
        <row r="200">
          <cell r="A200" t="str">
            <v>4572</v>
          </cell>
          <cell r="B200" t="str">
            <v>Murray</v>
          </cell>
          <cell r="C200">
            <v>221.2</v>
          </cell>
          <cell r="D200">
            <v>11964.5</v>
          </cell>
          <cell r="E200">
            <v>1787.4738706436024</v>
          </cell>
          <cell r="F200">
            <v>13752</v>
          </cell>
        </row>
        <row r="201">
          <cell r="A201" t="str">
            <v>4581</v>
          </cell>
          <cell r="B201" t="str">
            <v>Muscatine</v>
          </cell>
          <cell r="C201">
            <v>4690</v>
          </cell>
          <cell r="D201">
            <v>11964.5</v>
          </cell>
          <cell r="E201">
            <v>37898.971307949796</v>
          </cell>
          <cell r="F201">
            <v>49863</v>
          </cell>
        </row>
        <row r="202">
          <cell r="A202" t="str">
            <v>4599</v>
          </cell>
          <cell r="B202" t="str">
            <v>Nashua-Plainfield</v>
          </cell>
          <cell r="C202">
            <v>595.6</v>
          </cell>
          <cell r="D202">
            <v>11964.5</v>
          </cell>
          <cell r="E202">
            <v>4812.9269319861196</v>
          </cell>
          <cell r="F202">
            <v>16777</v>
          </cell>
        </row>
        <row r="203">
          <cell r="A203" t="str">
            <v>4617</v>
          </cell>
          <cell r="B203" t="str">
            <v>Nevada</v>
          </cell>
          <cell r="C203">
            <v>1470.9</v>
          </cell>
          <cell r="D203">
            <v>11964.5</v>
          </cell>
          <cell r="E203">
            <v>11886.05477545061</v>
          </cell>
          <cell r="F203">
            <v>23851</v>
          </cell>
        </row>
        <row r="204">
          <cell r="A204" t="str">
            <v>4644</v>
          </cell>
          <cell r="B204" t="str">
            <v>Newell-Fonda</v>
          </cell>
          <cell r="C204">
            <v>469.2</v>
          </cell>
          <cell r="D204">
            <v>11964.5</v>
          </cell>
          <cell r="E204">
            <v>3791.5132916183466</v>
          </cell>
          <cell r="F204">
            <v>15756</v>
          </cell>
        </row>
        <row r="205">
          <cell r="A205" t="str">
            <v>4662</v>
          </cell>
          <cell r="B205" t="str">
            <v>New Hampton</v>
          </cell>
          <cell r="C205">
            <v>928.1</v>
          </cell>
          <cell r="D205">
            <v>11964.5</v>
          </cell>
          <cell r="E205">
            <v>7499.7943008333068</v>
          </cell>
          <cell r="F205">
            <v>19464</v>
          </cell>
        </row>
        <row r="206">
          <cell r="A206" t="str">
            <v>4689</v>
          </cell>
          <cell r="B206" t="str">
            <v>New London</v>
          </cell>
          <cell r="C206">
            <v>502.1</v>
          </cell>
          <cell r="D206">
            <v>11964.5</v>
          </cell>
          <cell r="E206">
            <v>4057.3717470621737</v>
          </cell>
          <cell r="F206">
            <v>16022</v>
          </cell>
        </row>
        <row r="207">
          <cell r="A207" t="str">
            <v>4725</v>
          </cell>
          <cell r="B207" t="str">
            <v>Newton</v>
          </cell>
          <cell r="C207">
            <v>2947.9</v>
          </cell>
          <cell r="D207">
            <v>11964.5</v>
          </cell>
          <cell r="E207">
            <v>23821.402456013904</v>
          </cell>
          <cell r="F207">
            <v>35786</v>
          </cell>
        </row>
        <row r="208">
          <cell r="A208" t="str">
            <v>4772</v>
          </cell>
          <cell r="B208" t="str">
            <v>Central Springs</v>
          </cell>
          <cell r="C208">
            <v>771.1</v>
          </cell>
          <cell r="D208">
            <v>11964.5</v>
          </cell>
          <cell r="E208">
            <v>6231.1080544904244</v>
          </cell>
          <cell r="F208">
            <v>18196</v>
          </cell>
        </row>
        <row r="209">
          <cell r="A209" t="str">
            <v>4773</v>
          </cell>
          <cell r="B209" t="str">
            <v>Northeast</v>
          </cell>
          <cell r="C209">
            <v>523.5</v>
          </cell>
          <cell r="D209">
            <v>11964.5</v>
          </cell>
          <cell r="E209">
            <v>4230.3009551624136</v>
          </cell>
          <cell r="F209">
            <v>16195</v>
          </cell>
        </row>
        <row r="210">
          <cell r="A210" t="str">
            <v>4774</v>
          </cell>
          <cell r="B210" t="str">
            <v>North Fayette Valley</v>
          </cell>
          <cell r="C210">
            <v>1098.4000000000001</v>
          </cell>
          <cell r="D210">
            <v>11964.5</v>
          </cell>
          <cell r="E210">
            <v>8875.9552419300762</v>
          </cell>
          <cell r="F210">
            <v>20840</v>
          </cell>
        </row>
        <row r="211">
          <cell r="A211" t="str">
            <v>4776</v>
          </cell>
          <cell r="B211" t="str">
            <v>North Mahaska</v>
          </cell>
          <cell r="C211">
            <v>486.8</v>
          </cell>
          <cell r="D211">
            <v>11964.5</v>
          </cell>
          <cell r="E211">
            <v>3933.735444074619</v>
          </cell>
          <cell r="F211">
            <v>15898</v>
          </cell>
        </row>
        <row r="212">
          <cell r="A212" t="str">
            <v>4777</v>
          </cell>
          <cell r="B212" t="str">
            <v>North Linn</v>
          </cell>
          <cell r="C212">
            <v>585.29999999999995</v>
          </cell>
          <cell r="D212">
            <v>11964.5</v>
          </cell>
          <cell r="E212">
            <v>4729.6946495827324</v>
          </cell>
          <cell r="F212">
            <v>16694</v>
          </cell>
        </row>
        <row r="213">
          <cell r="A213" t="str">
            <v>4778</v>
          </cell>
          <cell r="B213" t="str">
            <v>North Kossuth</v>
          </cell>
          <cell r="C213">
            <v>265.8</v>
          </cell>
          <cell r="D213">
            <v>11964.5</v>
          </cell>
          <cell r="E213">
            <v>2147.8777342543831</v>
          </cell>
          <cell r="F213">
            <v>14112</v>
          </cell>
        </row>
        <row r="214">
          <cell r="A214" t="str">
            <v>4779</v>
          </cell>
          <cell r="B214" t="str">
            <v>North Polk</v>
          </cell>
          <cell r="C214">
            <v>1896.9</v>
          </cell>
          <cell r="D214">
            <v>11964.5</v>
          </cell>
          <cell r="E214">
            <v>15328.477329221743</v>
          </cell>
          <cell r="F214">
            <v>27293</v>
          </cell>
        </row>
        <row r="215">
          <cell r="A215" t="str">
            <v>4784</v>
          </cell>
          <cell r="B215" t="str">
            <v>North Scott</v>
          </cell>
          <cell r="C215">
            <v>3071</v>
          </cell>
          <cell r="D215">
            <v>11964.5</v>
          </cell>
          <cell r="E215">
            <v>24816.149442796126</v>
          </cell>
          <cell r="F215">
            <v>36781</v>
          </cell>
        </row>
        <row r="216">
          <cell r="A216" t="str">
            <v>4785</v>
          </cell>
          <cell r="B216" t="str">
            <v>North Tama County</v>
          </cell>
          <cell r="C216">
            <v>435.1</v>
          </cell>
          <cell r="D216">
            <v>11964.5</v>
          </cell>
          <cell r="E216">
            <v>3515.9578712343196</v>
          </cell>
          <cell r="F216">
            <v>15480</v>
          </cell>
        </row>
        <row r="217">
          <cell r="A217" t="str">
            <v>4788</v>
          </cell>
          <cell r="B217" t="str">
            <v>Northwood-Kensett</v>
          </cell>
          <cell r="C217">
            <v>503.8</v>
          </cell>
          <cell r="D217">
            <v>11964.5</v>
          </cell>
          <cell r="E217">
            <v>4071.1091140607905</v>
          </cell>
          <cell r="F217">
            <v>16036</v>
          </cell>
        </row>
        <row r="218">
          <cell r="A218" t="str">
            <v>4797</v>
          </cell>
          <cell r="B218" t="str">
            <v>Norwalk</v>
          </cell>
          <cell r="C218">
            <v>3190</v>
          </cell>
          <cell r="D218">
            <v>11964.5</v>
          </cell>
          <cell r="E218">
            <v>25777.765132699329</v>
          </cell>
          <cell r="F218">
            <v>37742</v>
          </cell>
        </row>
        <row r="219">
          <cell r="A219" t="str">
            <v>4860</v>
          </cell>
          <cell r="B219" t="str">
            <v>Odebolt Arthur Battle Creek Ida Grove</v>
          </cell>
          <cell r="C219">
            <v>966.6</v>
          </cell>
          <cell r="D219">
            <v>11964.5</v>
          </cell>
          <cell r="E219">
            <v>7810.9052593314018</v>
          </cell>
          <cell r="F219">
            <v>19775</v>
          </cell>
        </row>
        <row r="220">
          <cell r="A220" t="str">
            <v>4869</v>
          </cell>
          <cell r="B220" t="str">
            <v>Oelwein</v>
          </cell>
          <cell r="C220">
            <v>1326.5</v>
          </cell>
          <cell r="D220">
            <v>11964.5</v>
          </cell>
          <cell r="E220">
            <v>10719.186660979831</v>
          </cell>
          <cell r="F220">
            <v>22684</v>
          </cell>
        </row>
        <row r="221">
          <cell r="A221" t="str">
            <v>4878</v>
          </cell>
          <cell r="B221" t="str">
            <v>Ogden</v>
          </cell>
          <cell r="C221">
            <v>607.79999999999995</v>
          </cell>
          <cell r="D221">
            <v>11964.5</v>
          </cell>
          <cell r="E221">
            <v>4911.5127422114892</v>
          </cell>
          <cell r="F221">
            <v>16876</v>
          </cell>
        </row>
        <row r="222">
          <cell r="A222" t="str">
            <v>4890</v>
          </cell>
          <cell r="B222" t="str">
            <v>Okoboji</v>
          </cell>
          <cell r="C222">
            <v>1033</v>
          </cell>
          <cell r="D222">
            <v>11964.5</v>
          </cell>
          <cell r="E222">
            <v>8347.470652689155</v>
          </cell>
          <cell r="F222">
            <v>20312</v>
          </cell>
        </row>
        <row r="223">
          <cell r="A223" t="str">
            <v>4905</v>
          </cell>
          <cell r="B223" t="str">
            <v>Olin Consolidated</v>
          </cell>
          <cell r="C223">
            <v>218</v>
          </cell>
          <cell r="D223">
            <v>11964.5</v>
          </cell>
          <cell r="E223">
            <v>1761.6152974697347</v>
          </cell>
          <cell r="F223">
            <v>13726</v>
          </cell>
        </row>
        <row r="224">
          <cell r="A224" t="str">
            <v>4978</v>
          </cell>
          <cell r="B224" t="str">
            <v>Orient-Macksburg</v>
          </cell>
          <cell r="C224">
            <v>170.1</v>
          </cell>
          <cell r="D224">
            <v>11964.5</v>
          </cell>
          <cell r="E224">
            <v>1374.5447802734031</v>
          </cell>
          <cell r="F224">
            <v>13339</v>
          </cell>
        </row>
        <row r="225">
          <cell r="A225" t="str">
            <v>4995</v>
          </cell>
          <cell r="B225" t="str">
            <v>Osage</v>
          </cell>
          <cell r="C225">
            <v>887.1</v>
          </cell>
          <cell r="D225">
            <v>11964.5</v>
          </cell>
          <cell r="E225">
            <v>7168.4813320431267</v>
          </cell>
          <cell r="F225">
            <v>19133</v>
          </cell>
        </row>
        <row r="226">
          <cell r="A226" t="str">
            <v>5013</v>
          </cell>
          <cell r="B226" t="str">
            <v>Oskaloosa</v>
          </cell>
          <cell r="C226">
            <v>2245</v>
          </cell>
          <cell r="D226">
            <v>11964.5</v>
          </cell>
          <cell r="E226">
            <v>18141.405242291534</v>
          </cell>
          <cell r="F226">
            <v>30106</v>
          </cell>
        </row>
        <row r="227">
          <cell r="A227" t="str">
            <v>5049</v>
          </cell>
          <cell r="B227" t="str">
            <v>Ottumwa</v>
          </cell>
          <cell r="C227">
            <v>4784</v>
          </cell>
          <cell r="D227">
            <v>11964.5</v>
          </cell>
          <cell r="E227">
            <v>38658.566894932163</v>
          </cell>
          <cell r="F227">
            <v>50623</v>
          </cell>
        </row>
        <row r="228">
          <cell r="A228" t="str">
            <v>5121</v>
          </cell>
          <cell r="B228" t="str">
            <v>Panorama</v>
          </cell>
          <cell r="C228">
            <v>692.3</v>
          </cell>
          <cell r="D228">
            <v>11964.5</v>
          </cell>
          <cell r="E228">
            <v>5594.3406900839327</v>
          </cell>
          <cell r="F228">
            <v>17559</v>
          </cell>
        </row>
        <row r="229">
          <cell r="A229" t="str">
            <v>5139</v>
          </cell>
          <cell r="B229" t="str">
            <v>Paton-Churdan</v>
          </cell>
          <cell r="C229">
            <v>204</v>
          </cell>
          <cell r="D229">
            <v>11964.5</v>
          </cell>
          <cell r="E229">
            <v>1648.4840398340637</v>
          </cell>
          <cell r="F229">
            <v>13613</v>
          </cell>
        </row>
        <row r="230">
          <cell r="A230" t="str">
            <v>5160</v>
          </cell>
          <cell r="B230" t="str">
            <v>PCM</v>
          </cell>
          <cell r="C230">
            <v>1023.6</v>
          </cell>
          <cell r="D230">
            <v>11964.5</v>
          </cell>
          <cell r="E230">
            <v>8271.5110939909191</v>
          </cell>
          <cell r="F230">
            <v>20236</v>
          </cell>
        </row>
        <row r="231">
          <cell r="A231" t="str">
            <v>5163</v>
          </cell>
          <cell r="B231" t="str">
            <v>Pekin</v>
          </cell>
          <cell r="C231">
            <v>590.29999999999995</v>
          </cell>
          <cell r="D231">
            <v>11964.5</v>
          </cell>
          <cell r="E231">
            <v>4770.0986701669008</v>
          </cell>
          <cell r="F231">
            <v>16735</v>
          </cell>
        </row>
        <row r="232">
          <cell r="A232" t="str">
            <v>5166</v>
          </cell>
          <cell r="B232" t="str">
            <v>Pella</v>
          </cell>
          <cell r="C232">
            <v>2139.1999999999998</v>
          </cell>
          <cell r="D232">
            <v>11964.5</v>
          </cell>
          <cell r="E232">
            <v>17286.456166730532</v>
          </cell>
          <cell r="F232">
            <v>29251</v>
          </cell>
        </row>
        <row r="233">
          <cell r="A233" t="str">
            <v>5184</v>
          </cell>
          <cell r="B233" t="str">
            <v>Perry</v>
          </cell>
          <cell r="C233">
            <v>1818.4</v>
          </cell>
          <cell r="D233">
            <v>11964.5</v>
          </cell>
          <cell r="E233">
            <v>14694.134206050301</v>
          </cell>
          <cell r="F233">
            <v>26659</v>
          </cell>
        </row>
        <row r="234">
          <cell r="A234" t="str">
            <v>5250</v>
          </cell>
          <cell r="B234" t="str">
            <v>Pleasant Valley</v>
          </cell>
          <cell r="C234">
            <v>5244.2</v>
          </cell>
          <cell r="D234">
            <v>11964.5</v>
          </cell>
          <cell r="E234">
            <v>42377.352949499</v>
          </cell>
          <cell r="F234">
            <v>54342</v>
          </cell>
        </row>
        <row r="235">
          <cell r="A235" t="str">
            <v>5256</v>
          </cell>
          <cell r="B235" t="str">
            <v>Pleasantville</v>
          </cell>
          <cell r="C235">
            <v>650</v>
          </cell>
          <cell r="D235">
            <v>11964.5</v>
          </cell>
          <cell r="E235">
            <v>5252.5226759418692</v>
          </cell>
          <cell r="F235">
            <v>17217</v>
          </cell>
        </row>
        <row r="236">
          <cell r="A236" t="str">
            <v>5283</v>
          </cell>
          <cell r="B236" t="str">
            <v>Pocahontas Area</v>
          </cell>
          <cell r="C236">
            <v>660.1</v>
          </cell>
          <cell r="D236">
            <v>11964.5</v>
          </cell>
          <cell r="E236">
            <v>5334.1387975218895</v>
          </cell>
          <cell r="F236">
            <v>17299</v>
          </cell>
        </row>
        <row r="237">
          <cell r="A237" t="str">
            <v>5310</v>
          </cell>
          <cell r="B237" t="str">
            <v>Postville</v>
          </cell>
          <cell r="C237">
            <v>727.8</v>
          </cell>
          <cell r="D237">
            <v>11964.5</v>
          </cell>
          <cell r="E237">
            <v>5881.209236231527</v>
          </cell>
          <cell r="F237">
            <v>17846</v>
          </cell>
        </row>
        <row r="238">
          <cell r="A238" t="str">
            <v>5325</v>
          </cell>
          <cell r="B238" t="str">
            <v>Prairie Valley</v>
          </cell>
          <cell r="C238">
            <v>575.70000000000005</v>
          </cell>
          <cell r="D238">
            <v>11964.5</v>
          </cell>
          <cell r="E238">
            <v>4652.1189300611304</v>
          </cell>
          <cell r="F238">
            <v>16617</v>
          </cell>
        </row>
        <row r="239">
          <cell r="A239" t="str">
            <v>5463</v>
          </cell>
          <cell r="B239" t="str">
            <v>Red Oak</v>
          </cell>
          <cell r="C239">
            <v>1036.5999999999999</v>
          </cell>
          <cell r="D239">
            <v>11964.5</v>
          </cell>
          <cell r="E239">
            <v>8376.5615475097566</v>
          </cell>
          <cell r="F239">
            <v>20341</v>
          </cell>
        </row>
        <row r="240">
          <cell r="A240" t="str">
            <v>5486</v>
          </cell>
          <cell r="B240" t="str">
            <v>Remsen-Union</v>
          </cell>
          <cell r="C240">
            <v>307.5</v>
          </cell>
          <cell r="D240">
            <v>11964.5</v>
          </cell>
          <cell r="E240">
            <v>2484.8472659263462</v>
          </cell>
          <cell r="F240">
            <v>14449</v>
          </cell>
        </row>
        <row r="241">
          <cell r="A241" t="str">
            <v>5508</v>
          </cell>
          <cell r="B241" t="str">
            <v>Riceville</v>
          </cell>
          <cell r="C241">
            <v>333.6</v>
          </cell>
          <cell r="D241">
            <v>11964.5</v>
          </cell>
          <cell r="E241">
            <v>2695.7562533757045</v>
          </cell>
          <cell r="F241">
            <v>14660</v>
          </cell>
        </row>
        <row r="242">
          <cell r="A242" t="str">
            <v>5510</v>
          </cell>
          <cell r="B242" t="str">
            <v>Riverside</v>
          </cell>
          <cell r="C242">
            <v>685.2</v>
          </cell>
          <cell r="D242">
            <v>11964.5</v>
          </cell>
          <cell r="E242">
            <v>5536.966980854414</v>
          </cell>
          <cell r="F242">
            <v>17501</v>
          </cell>
        </row>
        <row r="243">
          <cell r="A243" t="str">
            <v>5607</v>
          </cell>
          <cell r="B243" t="str">
            <v>Rock Valley</v>
          </cell>
          <cell r="C243">
            <v>823.8</v>
          </cell>
          <cell r="D243">
            <v>11964.5</v>
          </cell>
          <cell r="E243">
            <v>6656.9664314475567</v>
          </cell>
          <cell r="F243">
            <v>18621</v>
          </cell>
        </row>
        <row r="244">
          <cell r="A244" t="str">
            <v>5643</v>
          </cell>
          <cell r="B244" t="str">
            <v>Roland-Story</v>
          </cell>
          <cell r="C244">
            <v>969</v>
          </cell>
          <cell r="D244">
            <v>11964.5</v>
          </cell>
          <cell r="E244">
            <v>7830.2991892118025</v>
          </cell>
          <cell r="F244">
            <v>19795</v>
          </cell>
        </row>
        <row r="245">
          <cell r="A245" t="str">
            <v>5697</v>
          </cell>
          <cell r="B245" t="str">
            <v>Rudd-Rockford-Marble Rock</v>
          </cell>
          <cell r="C245">
            <v>402</v>
          </cell>
          <cell r="D245">
            <v>11964.5</v>
          </cell>
          <cell r="E245">
            <v>3248.4832549671255</v>
          </cell>
          <cell r="F245">
            <v>15213</v>
          </cell>
        </row>
        <row r="246">
          <cell r="A246" t="str">
            <v>5724</v>
          </cell>
          <cell r="B246" t="str">
            <v>Ruthven-Ayrshire</v>
          </cell>
          <cell r="C246">
            <v>224</v>
          </cell>
          <cell r="D246">
            <v>11964.5</v>
          </cell>
          <cell r="E246">
            <v>1810.1001221707365</v>
          </cell>
          <cell r="F246">
            <v>13775</v>
          </cell>
        </row>
        <row r="247">
          <cell r="A247" t="str">
            <v>5751</v>
          </cell>
          <cell r="B247" t="str">
            <v>St Ansgar</v>
          </cell>
          <cell r="C247">
            <v>585.6</v>
          </cell>
          <cell r="D247">
            <v>11964.5</v>
          </cell>
          <cell r="E247">
            <v>4732.1188908177828</v>
          </cell>
          <cell r="F247">
            <v>16697</v>
          </cell>
        </row>
        <row r="248">
          <cell r="A248" t="str">
            <v>5805</v>
          </cell>
          <cell r="B248" t="str">
            <v>Saydel</v>
          </cell>
          <cell r="C248">
            <v>1075.4000000000001</v>
          </cell>
          <cell r="D248">
            <v>11964.5</v>
          </cell>
          <cell r="E248">
            <v>8690.0967472429038</v>
          </cell>
          <cell r="F248">
            <v>20655</v>
          </cell>
        </row>
        <row r="249">
          <cell r="A249" t="str">
            <v>5823</v>
          </cell>
          <cell r="B249" t="str">
            <v>Schaller-Crestland (Reorganized 1993)</v>
          </cell>
          <cell r="C249">
            <v>370</v>
          </cell>
          <cell r="D249">
            <v>11964.5</v>
          </cell>
          <cell r="E249">
            <v>2989.8975232284488</v>
          </cell>
          <cell r="F249">
            <v>14954</v>
          </cell>
        </row>
        <row r="250">
          <cell r="A250" t="str">
            <v>5832</v>
          </cell>
          <cell r="B250" t="str">
            <v>Schleswig</v>
          </cell>
          <cell r="C250">
            <v>249</v>
          </cell>
          <cell r="D250">
            <v>11964.5</v>
          </cell>
          <cell r="E250">
            <v>2012.1202250915778</v>
          </cell>
          <cell r="F250">
            <v>13977</v>
          </cell>
        </row>
        <row r="251">
          <cell r="A251" t="str">
            <v>5877</v>
          </cell>
          <cell r="B251" t="str">
            <v>Sergeant Bluff-Luton</v>
          </cell>
          <cell r="C251">
            <v>1385.4</v>
          </cell>
          <cell r="D251">
            <v>11964.5</v>
          </cell>
          <cell r="E251">
            <v>11195.146023461333</v>
          </cell>
          <cell r="F251">
            <v>23160</v>
          </cell>
        </row>
        <row r="252">
          <cell r="A252" t="str">
            <v>5895</v>
          </cell>
          <cell r="B252" t="str">
            <v>Seymour</v>
          </cell>
          <cell r="C252">
            <v>255.6</v>
          </cell>
          <cell r="D252">
            <v>11964.5</v>
          </cell>
          <cell r="E252">
            <v>2065.4535322626798</v>
          </cell>
          <cell r="F252">
            <v>14030</v>
          </cell>
        </row>
        <row r="253">
          <cell r="A253" t="str">
            <v>5922</v>
          </cell>
          <cell r="B253" t="str">
            <v>West Fork</v>
          </cell>
          <cell r="C253">
            <v>726.7</v>
          </cell>
          <cell r="D253">
            <v>11964.5</v>
          </cell>
          <cell r="E253">
            <v>5872.3203517030106</v>
          </cell>
          <cell r="F253">
            <v>17837</v>
          </cell>
        </row>
        <row r="254">
          <cell r="A254" t="str">
            <v>5949</v>
          </cell>
          <cell r="B254" t="str">
            <v>Sheldon</v>
          </cell>
          <cell r="C254">
            <v>1096</v>
          </cell>
          <cell r="D254">
            <v>11964.5</v>
          </cell>
          <cell r="E254">
            <v>8856.5613120496746</v>
          </cell>
          <cell r="F254">
            <v>20821</v>
          </cell>
        </row>
        <row r="255">
          <cell r="A255" t="str">
            <v>5976</v>
          </cell>
          <cell r="B255" t="str">
            <v>Shenandoah</v>
          </cell>
          <cell r="C255">
            <v>1016.3</v>
          </cell>
          <cell r="D255">
            <v>11964.5</v>
          </cell>
          <cell r="E255">
            <v>8212.5212239380344</v>
          </cell>
          <cell r="F255">
            <v>20177</v>
          </cell>
        </row>
        <row r="256">
          <cell r="A256" t="str">
            <v>5994</v>
          </cell>
          <cell r="B256" t="str">
            <v>Sibley-Ocheyedan</v>
          </cell>
          <cell r="C256">
            <v>708.7</v>
          </cell>
          <cell r="D256">
            <v>11964.5</v>
          </cell>
          <cell r="E256">
            <v>5726.8658776000048</v>
          </cell>
          <cell r="F256">
            <v>17691</v>
          </cell>
        </row>
        <row r="257">
          <cell r="A257" t="str">
            <v>6003</v>
          </cell>
          <cell r="B257" t="str">
            <v>Sidney</v>
          </cell>
          <cell r="C257">
            <v>369.8</v>
          </cell>
          <cell r="D257">
            <v>11964.5</v>
          </cell>
          <cell r="E257">
            <v>2988.2813624050823</v>
          </cell>
          <cell r="F257">
            <v>14953</v>
          </cell>
        </row>
        <row r="258">
          <cell r="A258" t="str">
            <v>6012</v>
          </cell>
          <cell r="B258" t="str">
            <v>Sigourney</v>
          </cell>
          <cell r="C258">
            <v>550.4</v>
          </cell>
          <cell r="D258">
            <v>11964.5</v>
          </cell>
          <cell r="E258">
            <v>4447.674585905238</v>
          </cell>
          <cell r="F258">
            <v>16412</v>
          </cell>
        </row>
        <row r="259">
          <cell r="A259" t="str">
            <v>6030</v>
          </cell>
          <cell r="B259" t="str">
            <v>Sioux Center</v>
          </cell>
          <cell r="C259">
            <v>1418.8</v>
          </cell>
          <cell r="D259">
            <v>11964.5</v>
          </cell>
          <cell r="E259">
            <v>11465.044880963576</v>
          </cell>
          <cell r="F259">
            <v>23430</v>
          </cell>
        </row>
        <row r="260">
          <cell r="A260" t="str">
            <v>6035</v>
          </cell>
          <cell r="B260" t="str">
            <v>Sioux Central</v>
          </cell>
          <cell r="C260">
            <v>463.1</v>
          </cell>
          <cell r="D260">
            <v>11964.5</v>
          </cell>
          <cell r="E260">
            <v>3742.2203865056613</v>
          </cell>
          <cell r="F260">
            <v>15707</v>
          </cell>
        </row>
        <row r="261">
          <cell r="A261" t="str">
            <v>6039</v>
          </cell>
          <cell r="B261" t="str">
            <v>Sioux City</v>
          </cell>
          <cell r="C261">
            <v>14815.2</v>
          </cell>
          <cell r="D261">
            <v>11964.5</v>
          </cell>
          <cell r="E261">
            <v>119718.72915171384</v>
          </cell>
          <cell r="F261">
            <v>131683</v>
          </cell>
        </row>
        <row r="262">
          <cell r="A262" t="str">
            <v>6091</v>
          </cell>
          <cell r="B262" t="str">
            <v>South Central Calhoun</v>
          </cell>
          <cell r="C262">
            <v>930.9</v>
          </cell>
          <cell r="D262">
            <v>11964.5</v>
          </cell>
          <cell r="E262">
            <v>7522.4205523604405</v>
          </cell>
          <cell r="F262">
            <v>19487</v>
          </cell>
        </row>
        <row r="263">
          <cell r="A263" t="str">
            <v>6093</v>
          </cell>
          <cell r="B263" t="str">
            <v>Solon</v>
          </cell>
          <cell r="C263">
            <v>1414.1</v>
          </cell>
          <cell r="D263">
            <v>11964.5</v>
          </cell>
          <cell r="E263">
            <v>11427.065101614457</v>
          </cell>
          <cell r="F263">
            <v>23392</v>
          </cell>
        </row>
        <row r="264">
          <cell r="A264" t="str">
            <v>6094</v>
          </cell>
          <cell r="B264" t="str">
            <v>Southeast Warren</v>
          </cell>
          <cell r="C264">
            <v>536.79999999999995</v>
          </cell>
          <cell r="D264">
            <v>11964.5</v>
          </cell>
          <cell r="E264">
            <v>4337.7756499163006</v>
          </cell>
          <cell r="F264">
            <v>16302</v>
          </cell>
        </row>
        <row r="265">
          <cell r="A265" t="str">
            <v>6095</v>
          </cell>
          <cell r="B265" t="str">
            <v>South Hamilton</v>
          </cell>
          <cell r="C265">
            <v>620.6</v>
          </cell>
          <cell r="D265">
            <v>11964.5</v>
          </cell>
          <cell r="E265">
            <v>5014.9470349069607</v>
          </cell>
          <cell r="F265">
            <v>16979</v>
          </cell>
        </row>
        <row r="266">
          <cell r="A266" t="str">
            <v>6096</v>
          </cell>
          <cell r="B266" t="str">
            <v>Southeast Webster Grand</v>
          </cell>
          <cell r="C266">
            <v>524.1</v>
          </cell>
          <cell r="D266">
            <v>11964.5</v>
          </cell>
          <cell r="E266">
            <v>4235.1494376325136</v>
          </cell>
          <cell r="F266">
            <v>16200</v>
          </cell>
        </row>
        <row r="267">
          <cell r="A267" t="str">
            <v>6097</v>
          </cell>
          <cell r="B267" t="str">
            <v>South Page</v>
          </cell>
          <cell r="C267">
            <v>214.1</v>
          </cell>
          <cell r="D267">
            <v>11964.5</v>
          </cell>
          <cell r="E267">
            <v>1730.1001614140835</v>
          </cell>
          <cell r="F267">
            <v>13695</v>
          </cell>
        </row>
        <row r="268">
          <cell r="A268" t="str">
            <v>6098</v>
          </cell>
          <cell r="B268" t="str">
            <v>South Tama County</v>
          </cell>
          <cell r="C268">
            <v>1512.6</v>
          </cell>
          <cell r="D268">
            <v>11964.5</v>
          </cell>
          <cell r="E268">
            <v>12223.024307122572</v>
          </cell>
          <cell r="F268">
            <v>24188</v>
          </cell>
        </row>
        <row r="269">
          <cell r="A269" t="str">
            <v>6099</v>
          </cell>
          <cell r="B269" t="str">
            <v>South O'Brien</v>
          </cell>
          <cell r="C269">
            <v>584.1</v>
          </cell>
          <cell r="D269">
            <v>11964.5</v>
          </cell>
          <cell r="E269">
            <v>4719.9976846425325</v>
          </cell>
          <cell r="F269">
            <v>16684</v>
          </cell>
        </row>
        <row r="270">
          <cell r="A270" t="str">
            <v>6100</v>
          </cell>
          <cell r="B270" t="str">
            <v>South Winneshiek</v>
          </cell>
          <cell r="C270">
            <v>507.1</v>
          </cell>
          <cell r="D270">
            <v>11964.5</v>
          </cell>
          <cell r="E270">
            <v>4097.7757676463416</v>
          </cell>
          <cell r="F270">
            <v>16062</v>
          </cell>
        </row>
        <row r="271">
          <cell r="A271" t="str">
            <v>6101</v>
          </cell>
          <cell r="B271" t="str">
            <v>Southeast Polk</v>
          </cell>
          <cell r="C271">
            <v>6910.5</v>
          </cell>
          <cell r="D271">
            <v>11964.5</v>
          </cell>
          <cell r="E271">
            <v>55842.396849378907</v>
          </cell>
          <cell r="F271">
            <v>67807</v>
          </cell>
        </row>
        <row r="272">
          <cell r="A272" t="str">
            <v>6102</v>
          </cell>
          <cell r="B272" t="str">
            <v>Spencer</v>
          </cell>
          <cell r="C272">
            <v>1968.6</v>
          </cell>
          <cell r="D272">
            <v>11964.5</v>
          </cell>
          <cell r="E272">
            <v>15907.870984398714</v>
          </cell>
          <cell r="F272">
            <v>27872</v>
          </cell>
        </row>
        <row r="273">
          <cell r="A273" t="str">
            <v>6120</v>
          </cell>
          <cell r="B273" t="str">
            <v>Spirit Lake</v>
          </cell>
          <cell r="C273">
            <v>1162</v>
          </cell>
          <cell r="D273">
            <v>11964.5</v>
          </cell>
          <cell r="E273">
            <v>9389.8943837606967</v>
          </cell>
          <cell r="F273">
            <v>21354</v>
          </cell>
        </row>
        <row r="274">
          <cell r="A274" t="str">
            <v>6138</v>
          </cell>
          <cell r="B274" t="str">
            <v>Springville</v>
          </cell>
          <cell r="C274">
            <v>404</v>
          </cell>
          <cell r="D274">
            <v>11964.5</v>
          </cell>
          <cell r="E274">
            <v>3264.6448632007928</v>
          </cell>
          <cell r="F274">
            <v>15229</v>
          </cell>
        </row>
        <row r="275">
          <cell r="A275" t="str">
            <v>6165</v>
          </cell>
          <cell r="B275" t="str">
            <v>Stanton</v>
          </cell>
          <cell r="C275">
            <v>187.1</v>
          </cell>
          <cell r="D275">
            <v>11964.5</v>
          </cell>
          <cell r="E275">
            <v>1511.9184502595751</v>
          </cell>
          <cell r="F275">
            <v>13476</v>
          </cell>
        </row>
        <row r="276">
          <cell r="A276" t="str">
            <v>6175</v>
          </cell>
          <cell r="B276" t="str">
            <v>Starmont</v>
          </cell>
          <cell r="C276">
            <v>609.4</v>
          </cell>
          <cell r="D276">
            <v>11964.5</v>
          </cell>
          <cell r="E276">
            <v>4924.4420287984231</v>
          </cell>
          <cell r="F276">
            <v>16889</v>
          </cell>
        </row>
        <row r="277">
          <cell r="A277" t="str">
            <v>6219</v>
          </cell>
          <cell r="B277" t="str">
            <v>Storm Lake</v>
          </cell>
          <cell r="C277">
            <v>2603.6</v>
          </cell>
          <cell r="D277">
            <v>11964.5</v>
          </cell>
          <cell r="E277">
            <v>21039.181598588078</v>
          </cell>
          <cell r="F277">
            <v>33004</v>
          </cell>
        </row>
        <row r="278">
          <cell r="A278" t="str">
            <v>6246</v>
          </cell>
          <cell r="B278" t="str">
            <v>Stratford</v>
          </cell>
          <cell r="C278">
            <v>128.69999999999999</v>
          </cell>
          <cell r="D278">
            <v>11964.5</v>
          </cell>
          <cell r="E278">
            <v>1039.9994898364901</v>
          </cell>
          <cell r="F278">
            <v>13004</v>
          </cell>
        </row>
        <row r="279">
          <cell r="A279" t="str">
            <v>6264</v>
          </cell>
          <cell r="B279" t="str">
            <v>West Central Valley</v>
          </cell>
          <cell r="C279">
            <v>954.7</v>
          </cell>
          <cell r="D279">
            <v>11964.5</v>
          </cell>
          <cell r="E279">
            <v>7714.7436903410817</v>
          </cell>
          <cell r="F279">
            <v>19679</v>
          </cell>
        </row>
        <row r="280">
          <cell r="A280" t="str">
            <v>6273</v>
          </cell>
          <cell r="B280" t="str">
            <v>Sumner</v>
          </cell>
          <cell r="C280">
            <v>780.7</v>
          </cell>
          <cell r="D280">
            <v>11964.5</v>
          </cell>
          <cell r="E280">
            <v>6308.6837740120272</v>
          </cell>
          <cell r="F280">
            <v>18273</v>
          </cell>
        </row>
        <row r="281">
          <cell r="A281" t="str">
            <v>6408</v>
          </cell>
          <cell r="B281" t="str">
            <v>Tipton</v>
          </cell>
          <cell r="C281">
            <v>873</v>
          </cell>
          <cell r="D281">
            <v>11964.5</v>
          </cell>
          <cell r="E281">
            <v>7054.5419939957728</v>
          </cell>
          <cell r="F281">
            <v>19019</v>
          </cell>
        </row>
        <row r="282">
          <cell r="A282" t="str">
            <v>6453</v>
          </cell>
          <cell r="B282" t="str">
            <v>Treynor</v>
          </cell>
          <cell r="C282">
            <v>589.6</v>
          </cell>
          <cell r="D282">
            <v>11964.5</v>
          </cell>
          <cell r="E282">
            <v>4764.4421072851173</v>
          </cell>
          <cell r="F282">
            <v>16729</v>
          </cell>
        </row>
        <row r="283">
          <cell r="A283" t="str">
            <v>6460</v>
          </cell>
          <cell r="B283" t="str">
            <v>Tri-Center</v>
          </cell>
          <cell r="C283">
            <v>662.9</v>
          </cell>
          <cell r="D283">
            <v>11964.5</v>
          </cell>
          <cell r="E283">
            <v>5356.7650490490232</v>
          </cell>
          <cell r="F283">
            <v>17321</v>
          </cell>
        </row>
        <row r="284">
          <cell r="A284" t="str">
            <v>6462</v>
          </cell>
          <cell r="B284" t="str">
            <v>Tri-County</v>
          </cell>
          <cell r="C284">
            <v>278.60000000000002</v>
          </cell>
          <cell r="D284">
            <v>11964.5</v>
          </cell>
          <cell r="E284">
            <v>2251.312026949854</v>
          </cell>
          <cell r="F284">
            <v>14216</v>
          </cell>
        </row>
        <row r="285">
          <cell r="A285" t="str">
            <v>6471</v>
          </cell>
          <cell r="B285" t="str">
            <v>Tripoli</v>
          </cell>
          <cell r="C285">
            <v>395</v>
          </cell>
          <cell r="D285">
            <v>11964.5</v>
          </cell>
          <cell r="E285">
            <v>3191.9176261492898</v>
          </cell>
          <cell r="F285">
            <v>15156</v>
          </cell>
        </row>
        <row r="286">
          <cell r="A286" t="str">
            <v>6509</v>
          </cell>
          <cell r="B286" t="str">
            <v>Turkey Valley</v>
          </cell>
          <cell r="C286">
            <v>347.7</v>
          </cell>
          <cell r="D286">
            <v>11964.5</v>
          </cell>
          <cell r="E286">
            <v>2809.6955914230584</v>
          </cell>
          <cell r="F286">
            <v>14774</v>
          </cell>
        </row>
        <row r="287">
          <cell r="A287" t="str">
            <v>6512</v>
          </cell>
          <cell r="B287" t="str">
            <v>Twin Cedars</v>
          </cell>
          <cell r="C287">
            <v>309.89999999999998</v>
          </cell>
          <cell r="D287">
            <v>11964.5</v>
          </cell>
          <cell r="E287">
            <v>2504.2411958067464</v>
          </cell>
          <cell r="F287">
            <v>14469</v>
          </cell>
        </row>
        <row r="288">
          <cell r="A288" t="str">
            <v>6516</v>
          </cell>
          <cell r="B288" t="str">
            <v>Twin Rivers</v>
          </cell>
          <cell r="C288">
            <v>159</v>
          </cell>
          <cell r="D288">
            <v>11964.5</v>
          </cell>
          <cell r="E288">
            <v>1284.8478545765497</v>
          </cell>
          <cell r="F288">
            <v>13249</v>
          </cell>
        </row>
        <row r="289">
          <cell r="A289" t="str">
            <v>6534</v>
          </cell>
          <cell r="B289" t="str">
            <v>Underwood</v>
          </cell>
          <cell r="C289">
            <v>726.1</v>
          </cell>
          <cell r="D289">
            <v>11964.5</v>
          </cell>
          <cell r="E289">
            <v>5867.4718692329106</v>
          </cell>
          <cell r="F289">
            <v>17832</v>
          </cell>
        </row>
        <row r="290">
          <cell r="A290" t="str">
            <v>6536</v>
          </cell>
          <cell r="B290" t="str">
            <v>Union</v>
          </cell>
          <cell r="C290">
            <v>992.8</v>
          </cell>
          <cell r="D290">
            <v>11964.5</v>
          </cell>
          <cell r="E290">
            <v>8022.6223271924428</v>
          </cell>
          <cell r="F290">
            <v>19987</v>
          </cell>
        </row>
        <row r="291">
          <cell r="A291" t="str">
            <v>6561</v>
          </cell>
          <cell r="B291" t="str">
            <v>United</v>
          </cell>
          <cell r="C291">
            <v>372</v>
          </cell>
          <cell r="D291">
            <v>11964.5</v>
          </cell>
          <cell r="E291">
            <v>3006.0591314621161</v>
          </cell>
          <cell r="F291">
            <v>14971</v>
          </cell>
        </row>
        <row r="292">
          <cell r="A292" t="str">
            <v>6579</v>
          </cell>
          <cell r="B292" t="str">
            <v>Urbandale</v>
          </cell>
          <cell r="C292">
            <v>3368</v>
          </cell>
          <cell r="D292">
            <v>11964.5</v>
          </cell>
          <cell r="E292">
            <v>27216.148265495718</v>
          </cell>
          <cell r="F292">
            <v>39181</v>
          </cell>
        </row>
        <row r="293">
          <cell r="A293" t="str">
            <v>6592</v>
          </cell>
          <cell r="B293" t="str">
            <v>Van Buren</v>
          </cell>
          <cell r="C293">
            <v>939.7</v>
          </cell>
          <cell r="D293">
            <v>11964.5</v>
          </cell>
          <cell r="E293">
            <v>7593.5316285885774</v>
          </cell>
          <cell r="F293">
            <v>19558</v>
          </cell>
        </row>
        <row r="294">
          <cell r="A294" t="str">
            <v>6615</v>
          </cell>
          <cell r="B294" t="str">
            <v>Van Meter</v>
          </cell>
          <cell r="C294">
            <v>779.3</v>
          </cell>
          <cell r="D294">
            <v>11964.5</v>
          </cell>
          <cell r="E294">
            <v>6297.3706482484595</v>
          </cell>
          <cell r="F294">
            <v>18262</v>
          </cell>
        </row>
        <row r="295">
          <cell r="A295" t="str">
            <v>6651</v>
          </cell>
          <cell r="B295" t="str">
            <v>Villisca</v>
          </cell>
          <cell r="C295">
            <v>273</v>
          </cell>
          <cell r="D295">
            <v>11964.5</v>
          </cell>
          <cell r="E295">
            <v>2206.0595238955852</v>
          </cell>
          <cell r="F295">
            <v>14171</v>
          </cell>
        </row>
        <row r="296">
          <cell r="A296" t="str">
            <v>6660</v>
          </cell>
          <cell r="B296" t="str">
            <v>Vinton-Shellsburg</v>
          </cell>
          <cell r="C296">
            <v>1547.4</v>
          </cell>
          <cell r="D296">
            <v>11964.5</v>
          </cell>
          <cell r="E296">
            <v>12504.236290388384</v>
          </cell>
          <cell r="F296">
            <v>24469</v>
          </cell>
        </row>
        <row r="297">
          <cell r="A297" t="str">
            <v>6700</v>
          </cell>
          <cell r="B297" t="str">
            <v>Waco</v>
          </cell>
          <cell r="C297">
            <v>459</v>
          </cell>
          <cell r="D297">
            <v>11964.5</v>
          </cell>
          <cell r="E297">
            <v>3709.0890896266433</v>
          </cell>
          <cell r="F297">
            <v>15674</v>
          </cell>
        </row>
        <row r="298">
          <cell r="A298" t="str">
            <v>6741</v>
          </cell>
          <cell r="B298" t="str">
            <v>East Sac</v>
          </cell>
          <cell r="C298">
            <v>786.9</v>
          </cell>
          <cell r="D298">
            <v>11964.5</v>
          </cell>
          <cell r="E298">
            <v>6358.7847595363955</v>
          </cell>
          <cell r="F298">
            <v>18323</v>
          </cell>
        </row>
        <row r="299">
          <cell r="A299" t="str">
            <v>6759</v>
          </cell>
          <cell r="B299" t="str">
            <v>Wapello</v>
          </cell>
          <cell r="C299">
            <v>557.29999999999995</v>
          </cell>
          <cell r="D299">
            <v>11964.5</v>
          </cell>
          <cell r="E299">
            <v>4503.4321343113907</v>
          </cell>
          <cell r="F299">
            <v>16468</v>
          </cell>
        </row>
        <row r="300">
          <cell r="A300" t="str">
            <v>6762</v>
          </cell>
          <cell r="B300" t="str">
            <v>Wapsie Valley</v>
          </cell>
          <cell r="C300">
            <v>676.8</v>
          </cell>
          <cell r="D300">
            <v>11964.5</v>
          </cell>
          <cell r="E300">
            <v>5469.0882262730111</v>
          </cell>
          <cell r="F300">
            <v>17434</v>
          </cell>
        </row>
        <row r="301">
          <cell r="A301" t="str">
            <v>6768</v>
          </cell>
          <cell r="B301" t="str">
            <v>Washington</v>
          </cell>
          <cell r="C301">
            <v>1615.5</v>
          </cell>
          <cell r="D301">
            <v>11964.5</v>
          </cell>
          <cell r="E301">
            <v>13054.539050744754</v>
          </cell>
          <cell r="F301">
            <v>25019</v>
          </cell>
        </row>
        <row r="302">
          <cell r="A302" t="str">
            <v>6795</v>
          </cell>
          <cell r="B302" t="str">
            <v>Waterloo</v>
          </cell>
          <cell r="C302">
            <v>10626.6</v>
          </cell>
          <cell r="D302">
            <v>11964.5</v>
          </cell>
          <cell r="E302">
            <v>85871.473027944419</v>
          </cell>
          <cell r="F302">
            <v>97836</v>
          </cell>
        </row>
        <row r="303">
          <cell r="A303" t="str">
            <v>6822</v>
          </cell>
          <cell r="B303" t="str">
            <v>Waukee</v>
          </cell>
          <cell r="C303">
            <v>11994.7</v>
          </cell>
          <cell r="D303">
            <v>11964.5</v>
          </cell>
          <cell r="E303">
            <v>96926.821140184533</v>
          </cell>
          <cell r="F303">
            <v>108891</v>
          </cell>
        </row>
        <row r="304">
          <cell r="A304" t="str">
            <v>6840</v>
          </cell>
          <cell r="B304" t="str">
            <v>Waverly-Shell Rock</v>
          </cell>
          <cell r="C304">
            <v>2119.1</v>
          </cell>
          <cell r="D304">
            <v>11964.5</v>
          </cell>
          <cell r="E304">
            <v>17124.032003982178</v>
          </cell>
          <cell r="F304">
            <v>29089</v>
          </cell>
        </row>
        <row r="305">
          <cell r="A305" t="str">
            <v>6854</v>
          </cell>
          <cell r="B305" t="str">
            <v>Wayne</v>
          </cell>
          <cell r="C305">
            <v>545.20000000000005</v>
          </cell>
          <cell r="D305">
            <v>11964.5</v>
          </cell>
          <cell r="E305">
            <v>4405.6544044977036</v>
          </cell>
          <cell r="F305">
            <v>16370</v>
          </cell>
        </row>
        <row r="306">
          <cell r="A306" t="str">
            <v>6867</v>
          </cell>
          <cell r="B306" t="str">
            <v>Webster City</v>
          </cell>
          <cell r="C306">
            <v>1740</v>
          </cell>
          <cell r="D306">
            <v>11964.5</v>
          </cell>
          <cell r="E306">
            <v>14060.599163290542</v>
          </cell>
          <cell r="F306">
            <v>26025</v>
          </cell>
        </row>
        <row r="307">
          <cell r="A307" t="str">
            <v>6921</v>
          </cell>
          <cell r="B307" t="str">
            <v>West Bend-Mallard</v>
          </cell>
          <cell r="C307">
            <v>307</v>
          </cell>
          <cell r="D307">
            <v>11964.5</v>
          </cell>
          <cell r="E307">
            <v>2480.8068638679292</v>
          </cell>
          <cell r="F307">
            <v>14445</v>
          </cell>
        </row>
        <row r="308">
          <cell r="A308" t="str">
            <v>6930</v>
          </cell>
          <cell r="B308" t="str">
            <v>West Branch</v>
          </cell>
          <cell r="C308">
            <v>757.9</v>
          </cell>
          <cell r="D308">
            <v>11964.5</v>
          </cell>
          <cell r="E308">
            <v>6124.44144014822</v>
          </cell>
          <cell r="F308">
            <v>18089</v>
          </cell>
        </row>
        <row r="309">
          <cell r="A309" t="str">
            <v>6937</v>
          </cell>
          <cell r="B309" t="str">
            <v>West Burlington Independent</v>
          </cell>
          <cell r="C309">
            <v>445</v>
          </cell>
          <cell r="D309">
            <v>11964.5</v>
          </cell>
          <cell r="E309">
            <v>3595.9578319909724</v>
          </cell>
          <cell r="F309">
            <v>15560</v>
          </cell>
        </row>
        <row r="310">
          <cell r="A310" t="str">
            <v>6943</v>
          </cell>
          <cell r="B310" t="str">
            <v>West Central</v>
          </cell>
          <cell r="C310">
            <v>262</v>
          </cell>
          <cell r="D310">
            <v>11964.5</v>
          </cell>
          <cell r="E310">
            <v>2117.1706786104151</v>
          </cell>
          <cell r="F310">
            <v>14082</v>
          </cell>
        </row>
        <row r="311">
          <cell r="A311" t="str">
            <v>6950</v>
          </cell>
          <cell r="B311" t="str">
            <v>West Delaware County</v>
          </cell>
          <cell r="C311">
            <v>1399.3</v>
          </cell>
          <cell r="D311">
            <v>11964.5</v>
          </cell>
          <cell r="E311">
            <v>11307.46920068532</v>
          </cell>
          <cell r="F311">
            <v>23272</v>
          </cell>
        </row>
        <row r="312">
          <cell r="A312" t="str">
            <v>6957</v>
          </cell>
          <cell r="B312" t="str">
            <v>West Des Moines</v>
          </cell>
          <cell r="C312">
            <v>8820.1</v>
          </cell>
          <cell r="D312">
            <v>11964.5</v>
          </cell>
          <cell r="E312">
            <v>71273.500390884437</v>
          </cell>
          <cell r="F312">
            <v>83238</v>
          </cell>
        </row>
        <row r="313">
          <cell r="A313" t="str">
            <v>6961</v>
          </cell>
          <cell r="B313" t="str">
            <v>Western Dubuque</v>
          </cell>
          <cell r="C313">
            <v>3197.7</v>
          </cell>
          <cell r="D313">
            <v>11964.5</v>
          </cell>
          <cell r="E313">
            <v>25839.987324398946</v>
          </cell>
          <cell r="F313">
            <v>37804</v>
          </cell>
        </row>
        <row r="314">
          <cell r="A314" t="str">
            <v>6969</v>
          </cell>
          <cell r="B314" t="str">
            <v>West Harrison</v>
          </cell>
          <cell r="C314">
            <v>339.7</v>
          </cell>
          <cell r="D314">
            <v>11964.5</v>
          </cell>
          <cell r="E314">
            <v>2745.0491584883894</v>
          </cell>
          <cell r="F314">
            <v>14710</v>
          </cell>
        </row>
        <row r="315">
          <cell r="A315" t="str">
            <v>6975</v>
          </cell>
          <cell r="B315" t="str">
            <v>West Liberty</v>
          </cell>
          <cell r="C315">
            <v>1238.5</v>
          </cell>
          <cell r="D315">
            <v>11964.5</v>
          </cell>
          <cell r="E315">
            <v>10008.075898698469</v>
          </cell>
          <cell r="F315">
            <v>21973</v>
          </cell>
        </row>
        <row r="316">
          <cell r="A316" t="str">
            <v>6983</v>
          </cell>
          <cell r="B316" t="str">
            <v>West Lyon</v>
          </cell>
          <cell r="C316">
            <v>940.6</v>
          </cell>
          <cell r="D316">
            <v>11964.5</v>
          </cell>
          <cell r="E316">
            <v>7600.8043522937269</v>
          </cell>
          <cell r="F316">
            <v>19565</v>
          </cell>
        </row>
        <row r="317">
          <cell r="A317" t="str">
            <v>6985</v>
          </cell>
          <cell r="B317" t="str">
            <v>West Marshall</v>
          </cell>
          <cell r="C317">
            <v>815.3</v>
          </cell>
          <cell r="D317">
            <v>11964.5</v>
          </cell>
          <cell r="E317">
            <v>6588.2795964544712</v>
          </cell>
          <cell r="F317">
            <v>18553</v>
          </cell>
        </row>
        <row r="318">
          <cell r="A318" t="str">
            <v>6987</v>
          </cell>
          <cell r="B318" t="str">
            <v>West Monona</v>
          </cell>
          <cell r="C318">
            <v>630.20000000000005</v>
          </cell>
          <cell r="D318">
            <v>11964.5</v>
          </cell>
          <cell r="E318">
            <v>5092.5227544285635</v>
          </cell>
          <cell r="F318">
            <v>17057</v>
          </cell>
        </row>
        <row r="319">
          <cell r="A319" t="str">
            <v>6990</v>
          </cell>
          <cell r="B319" t="str">
            <v>West Sioux</v>
          </cell>
          <cell r="C319">
            <v>829.8</v>
          </cell>
          <cell r="D319">
            <v>11964.5</v>
          </cell>
          <cell r="E319">
            <v>6705.451256148559</v>
          </cell>
          <cell r="F319">
            <v>18670</v>
          </cell>
        </row>
        <row r="320">
          <cell r="A320" t="str">
            <v>6992</v>
          </cell>
          <cell r="B320" t="str">
            <v>Westwood</v>
          </cell>
          <cell r="C320">
            <v>532.4</v>
          </cell>
          <cell r="D320">
            <v>11964.5</v>
          </cell>
          <cell r="E320">
            <v>4302.2201118022331</v>
          </cell>
          <cell r="F320">
            <v>16267</v>
          </cell>
        </row>
        <row r="321">
          <cell r="A321" t="str">
            <v>7002</v>
          </cell>
          <cell r="B321" t="str">
            <v>Whiting</v>
          </cell>
          <cell r="C321">
            <v>187.1</v>
          </cell>
          <cell r="D321">
            <v>11964.5</v>
          </cell>
          <cell r="E321">
            <v>1511.9184502595751</v>
          </cell>
          <cell r="F321">
            <v>13476</v>
          </cell>
        </row>
        <row r="322">
          <cell r="A322" t="str">
            <v>7029</v>
          </cell>
          <cell r="B322" t="str">
            <v>Williamsburg</v>
          </cell>
          <cell r="C322">
            <v>1142.5999999999999</v>
          </cell>
          <cell r="D322">
            <v>11964.5</v>
          </cell>
          <cell r="E322">
            <v>9233.1267838941221</v>
          </cell>
          <cell r="F322">
            <v>21198</v>
          </cell>
        </row>
        <row r="323">
          <cell r="A323" t="str">
            <v>7038</v>
          </cell>
          <cell r="B323" t="str">
            <v>Wilton</v>
          </cell>
          <cell r="C323">
            <v>843.4</v>
          </cell>
          <cell r="D323">
            <v>11964.5</v>
          </cell>
          <cell r="E323">
            <v>6815.3501921374964</v>
          </cell>
          <cell r="F323">
            <v>18780</v>
          </cell>
        </row>
        <row r="324">
          <cell r="A324" t="str">
            <v>7047</v>
          </cell>
          <cell r="B324" t="str">
            <v>Winfield-Mt Union</v>
          </cell>
          <cell r="C324">
            <v>314</v>
          </cell>
          <cell r="D324">
            <v>11964.5</v>
          </cell>
          <cell r="E324">
            <v>2537.3724926857649</v>
          </cell>
          <cell r="F324">
            <v>14502</v>
          </cell>
        </row>
        <row r="325">
          <cell r="A325" t="str">
            <v>7056</v>
          </cell>
          <cell r="B325" t="str">
            <v>Winterset</v>
          </cell>
          <cell r="C325">
            <v>1669.6</v>
          </cell>
          <cell r="D325">
            <v>11964.5</v>
          </cell>
          <cell r="E325">
            <v>13491.710553465455</v>
          </cell>
          <cell r="F325">
            <v>25456</v>
          </cell>
        </row>
        <row r="326">
          <cell r="A326" t="str">
            <v>7092</v>
          </cell>
          <cell r="B326" t="str">
            <v>Woodbine</v>
          </cell>
          <cell r="C326">
            <v>470.3</v>
          </cell>
          <cell r="D326">
            <v>11964.5</v>
          </cell>
          <cell r="E326">
            <v>3800.4021761468634</v>
          </cell>
          <cell r="F326">
            <v>15765</v>
          </cell>
        </row>
        <row r="327">
          <cell r="A327" t="str">
            <v>7098</v>
          </cell>
          <cell r="B327" t="str">
            <v>Woodbury Central</v>
          </cell>
          <cell r="C327">
            <v>531</v>
          </cell>
          <cell r="D327">
            <v>11964.5</v>
          </cell>
          <cell r="E327">
            <v>4290.9069860386662</v>
          </cell>
          <cell r="F327">
            <v>16255</v>
          </cell>
        </row>
        <row r="328">
          <cell r="A328" t="str">
            <v>7110</v>
          </cell>
          <cell r="B328" t="str">
            <v>Woodward-Granger</v>
          </cell>
          <cell r="C328">
            <v>1006.7</v>
          </cell>
          <cell r="D328">
            <v>11964.5</v>
          </cell>
          <cell r="E328">
            <v>8134.9455044164315</v>
          </cell>
          <cell r="F328">
            <v>20099</v>
          </cell>
        </row>
        <row r="330">
          <cell r="F330">
            <v>7824782</v>
          </cell>
        </row>
      </sheetData>
      <sheetData sheetId="11">
        <row r="1">
          <cell r="B1" t="str">
            <v>District #</v>
          </cell>
          <cell r="C1" t="str">
            <v>District Name</v>
          </cell>
          <cell r="D1" t="str">
            <v>Allocation</v>
          </cell>
          <cell r="E1" t="str">
            <v>Approved Carryover</v>
          </cell>
          <cell r="F1" t="str">
            <v>Nonpublic Equitable Share</v>
          </cell>
          <cell r="G1" t="str">
            <v>Total Migrant
Allocation</v>
          </cell>
        </row>
        <row r="2">
          <cell r="A2" t="str">
            <v>1368</v>
          </cell>
          <cell r="B2" t="str">
            <v>13680000</v>
          </cell>
          <cell r="C2" t="str">
            <v>Columbus</v>
          </cell>
          <cell r="D2">
            <v>51974</v>
          </cell>
          <cell r="E2">
            <v>0</v>
          </cell>
          <cell r="F2">
            <v>0</v>
          </cell>
          <cell r="G2">
            <v>51974</v>
          </cell>
        </row>
        <row r="3">
          <cell r="A3" t="str">
            <v>1701</v>
          </cell>
          <cell r="B3" t="str">
            <v>17010000</v>
          </cell>
          <cell r="C3" t="str">
            <v>Denison</v>
          </cell>
          <cell r="D3">
            <v>122709</v>
          </cell>
          <cell r="E3">
            <v>0</v>
          </cell>
          <cell r="F3">
            <v>0</v>
          </cell>
          <cell r="G3">
            <v>122709</v>
          </cell>
        </row>
        <row r="4">
          <cell r="A4" t="str">
            <v>1737</v>
          </cell>
          <cell r="B4" t="str">
            <v>17370000</v>
          </cell>
          <cell r="C4" t="str">
            <v>Des Moines Independent</v>
          </cell>
          <cell r="D4">
            <v>93625</v>
          </cell>
          <cell r="E4">
            <v>0</v>
          </cell>
          <cell r="F4">
            <v>0</v>
          </cell>
          <cell r="G4">
            <v>93625</v>
          </cell>
        </row>
        <row r="5">
          <cell r="A5" t="str">
            <v>1944</v>
          </cell>
          <cell r="B5" t="str">
            <v>19440000</v>
          </cell>
          <cell r="C5" t="str">
            <v>Eagle Grove</v>
          </cell>
          <cell r="D5">
            <v>107736</v>
          </cell>
          <cell r="E5">
            <v>0</v>
          </cell>
          <cell r="F5">
            <v>0</v>
          </cell>
          <cell r="G5">
            <v>107736</v>
          </cell>
        </row>
        <row r="6">
          <cell r="A6" t="str">
            <v>4104</v>
          </cell>
          <cell r="B6" t="str">
            <v>41040000</v>
          </cell>
          <cell r="C6" t="str">
            <v>Marshalltown</v>
          </cell>
          <cell r="D6">
            <v>244248</v>
          </cell>
          <cell r="E6">
            <v>0</v>
          </cell>
          <cell r="F6">
            <v>0</v>
          </cell>
          <cell r="G6">
            <v>244248</v>
          </cell>
        </row>
        <row r="7">
          <cell r="A7" t="str">
            <v>5049</v>
          </cell>
          <cell r="B7" t="str">
            <v>50490000</v>
          </cell>
          <cell r="C7" t="str">
            <v>Ottumwa</v>
          </cell>
          <cell r="D7">
            <v>376256</v>
          </cell>
          <cell r="E7">
            <v>0</v>
          </cell>
          <cell r="F7">
            <v>0</v>
          </cell>
          <cell r="G7">
            <v>376256</v>
          </cell>
        </row>
        <row r="8">
          <cell r="A8" t="str">
            <v>5310</v>
          </cell>
          <cell r="B8" t="str">
            <v>53100000</v>
          </cell>
          <cell r="C8" t="str">
            <v>Postville</v>
          </cell>
          <cell r="D8">
            <v>234623</v>
          </cell>
          <cell r="E8">
            <v>0</v>
          </cell>
          <cell r="F8">
            <v>0</v>
          </cell>
          <cell r="G8">
            <v>234623</v>
          </cell>
        </row>
        <row r="9">
          <cell r="A9" t="str">
            <v>6039</v>
          </cell>
          <cell r="B9" t="str">
            <v>60390000</v>
          </cell>
          <cell r="C9" t="str">
            <v>Sioux City</v>
          </cell>
          <cell r="D9">
            <v>232299</v>
          </cell>
          <cell r="E9">
            <v>62346.5</v>
          </cell>
          <cell r="F9">
            <v>0</v>
          </cell>
          <cell r="G9">
            <v>294645.5</v>
          </cell>
        </row>
        <row r="10">
          <cell r="A10" t="str">
            <v>6098</v>
          </cell>
          <cell r="B10" t="str">
            <v>60980000</v>
          </cell>
          <cell r="C10" t="str">
            <v>South Tama County</v>
          </cell>
          <cell r="D10">
            <v>46349</v>
          </cell>
          <cell r="E10">
            <v>0</v>
          </cell>
          <cell r="F10">
            <v>0</v>
          </cell>
          <cell r="G10">
            <v>46349</v>
          </cell>
        </row>
        <row r="11">
          <cell r="A11" t="str">
            <v>6219</v>
          </cell>
          <cell r="B11" t="str">
            <v>62190000</v>
          </cell>
          <cell r="C11" t="str">
            <v>Storm Lake</v>
          </cell>
          <cell r="D11">
            <v>330841</v>
          </cell>
          <cell r="E11">
            <v>0</v>
          </cell>
          <cell r="F11">
            <v>567</v>
          </cell>
          <cell r="G11">
            <v>331408</v>
          </cell>
        </row>
        <row r="12">
          <cell r="A12" t="str">
            <v>6795</v>
          </cell>
          <cell r="B12" t="str">
            <v>67950000</v>
          </cell>
          <cell r="C12" t="str">
            <v>Waterloo</v>
          </cell>
          <cell r="D12">
            <v>95673</v>
          </cell>
          <cell r="E12">
            <v>44077.5</v>
          </cell>
          <cell r="F12">
            <v>563</v>
          </cell>
          <cell r="G12">
            <v>140313.5</v>
          </cell>
        </row>
        <row r="13">
          <cell r="A13" t="str">
            <v>7029</v>
          </cell>
          <cell r="B13" t="str">
            <v>70290000</v>
          </cell>
          <cell r="C13" t="str">
            <v>Williamsburg</v>
          </cell>
          <cell r="D13">
            <v>128399</v>
          </cell>
          <cell r="E13">
            <v>0</v>
          </cell>
          <cell r="F13">
            <v>0</v>
          </cell>
          <cell r="G13">
            <v>128399</v>
          </cell>
        </row>
        <row r="14">
          <cell r="B14" t="str">
            <v>CFDA Number &amp; Title: 84.011A – MIGRANT EDUCATION
Award Name &amp; Number: MIGRANT EDUCATION – BASIC STATE GRANT PROGRAM,  S011A190015
Award Period: 7/1/21-6/30/22
Name of Federal Agency: US Department of Education
Award Amount: $2,546,860</v>
          </cell>
        </row>
        <row r="15">
          <cell r="G15">
            <v>2172286</v>
          </cell>
        </row>
        <row r="17">
          <cell r="B17" t="str">
            <v>https://educateiowa.gov/documents/essa-guidance/2021/09/2021-2022-title-i-part-c-education-migratory-children-allocations</v>
          </cell>
        </row>
      </sheetData>
      <sheetData sheetId="12">
        <row r="1">
          <cell r="B1" t="str">
            <v>Agency Number #</v>
          </cell>
          <cell r="C1" t="str">
            <v>Agency Name</v>
          </cell>
          <cell r="D1" t="str">
            <v>Local Neglected</v>
          </cell>
          <cell r="E1" t="str">
            <v>Local Delinquent</v>
          </cell>
          <cell r="F1" t="str">
            <v>Total Title ID, Subpart 2 Allocation</v>
          </cell>
        </row>
        <row r="2">
          <cell r="A2" t="str">
            <v>0225</v>
          </cell>
          <cell r="B2" t="str">
            <v>02250000</v>
          </cell>
          <cell r="C2" t="str">
            <v>Ames</v>
          </cell>
          <cell r="D2">
            <v>9053</v>
          </cell>
          <cell r="E2">
            <v>29703</v>
          </cell>
          <cell r="F2">
            <v>38756</v>
          </cell>
        </row>
        <row r="3">
          <cell r="A3" t="str">
            <v>0977</v>
          </cell>
          <cell r="B3" t="str">
            <v>09770000</v>
          </cell>
          <cell r="C3" t="str">
            <v>Cardinal</v>
          </cell>
          <cell r="D3">
            <v>4196</v>
          </cell>
          <cell r="E3">
            <v>0</v>
          </cell>
          <cell r="F3">
            <v>4196</v>
          </cell>
        </row>
        <row r="4">
          <cell r="A4" t="str">
            <v>1053</v>
          </cell>
          <cell r="B4" t="str">
            <v>10530000</v>
          </cell>
          <cell r="C4" t="str">
            <v>Cedar Rapids</v>
          </cell>
          <cell r="D4">
            <v>20766</v>
          </cell>
          <cell r="E4">
            <v>76730</v>
          </cell>
          <cell r="F4">
            <v>97496</v>
          </cell>
        </row>
        <row r="5">
          <cell r="A5" t="str">
            <v>1197</v>
          </cell>
          <cell r="B5" t="str">
            <v>11970000</v>
          </cell>
          <cell r="C5" t="str">
            <v>Clarinda</v>
          </cell>
          <cell r="D5">
            <v>0</v>
          </cell>
          <cell r="E5">
            <v>0</v>
          </cell>
          <cell r="F5">
            <v>0</v>
          </cell>
        </row>
        <row r="6">
          <cell r="A6" t="str">
            <v>1337</v>
          </cell>
          <cell r="B6" t="str">
            <v>13370000</v>
          </cell>
          <cell r="C6" t="str">
            <v>College</v>
          </cell>
          <cell r="D6">
            <v>57982</v>
          </cell>
          <cell r="E6">
            <v>0</v>
          </cell>
          <cell r="F6">
            <v>57982</v>
          </cell>
        </row>
        <row r="7">
          <cell r="A7" t="str">
            <v>1476</v>
          </cell>
          <cell r="B7" t="str">
            <v>14760000</v>
          </cell>
          <cell r="C7" t="str">
            <v>Council Bluffs</v>
          </cell>
          <cell r="D7">
            <v>36356</v>
          </cell>
          <cell r="E7">
            <v>0</v>
          </cell>
          <cell r="F7">
            <v>36356</v>
          </cell>
        </row>
        <row r="8">
          <cell r="A8" t="str">
            <v>1611</v>
          </cell>
          <cell r="B8" t="str">
            <v>16110000</v>
          </cell>
          <cell r="C8" t="str">
            <v>Davenport</v>
          </cell>
          <cell r="D8">
            <v>3732</v>
          </cell>
          <cell r="E8">
            <v>44554</v>
          </cell>
          <cell r="F8">
            <v>48286</v>
          </cell>
        </row>
        <row r="9">
          <cell r="A9" t="str">
            <v>1737</v>
          </cell>
          <cell r="B9" t="str">
            <v>17370000</v>
          </cell>
          <cell r="C9" t="str">
            <v>Des Moines</v>
          </cell>
          <cell r="D9">
            <v>111570</v>
          </cell>
          <cell r="E9">
            <v>0</v>
          </cell>
          <cell r="F9">
            <v>111570</v>
          </cell>
        </row>
        <row r="10">
          <cell r="A10" t="str">
            <v>2124</v>
          </cell>
          <cell r="B10" t="str">
            <v>21240000</v>
          </cell>
          <cell r="C10" t="str">
            <v>Estherville-Lincoln Central</v>
          </cell>
          <cell r="D10">
            <v>0</v>
          </cell>
          <cell r="E10">
            <v>81681</v>
          </cell>
          <cell r="F10">
            <v>81681</v>
          </cell>
        </row>
        <row r="11">
          <cell r="A11" t="str">
            <v>2313</v>
          </cell>
          <cell r="B11" t="str">
            <v>23130000</v>
          </cell>
          <cell r="C11" t="str">
            <v>Fort Dodge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3105</v>
          </cell>
          <cell r="B12" t="str">
            <v>31050000</v>
          </cell>
          <cell r="C12" t="str">
            <v>Independence</v>
          </cell>
          <cell r="D12">
            <v>1539</v>
          </cell>
          <cell r="E12">
            <v>0</v>
          </cell>
          <cell r="F12">
            <v>1539</v>
          </cell>
        </row>
        <row r="13">
          <cell r="A13" t="str">
            <v>3231</v>
          </cell>
          <cell r="B13" t="str">
            <v>32310000</v>
          </cell>
          <cell r="C13" t="str">
            <v>Johnston</v>
          </cell>
          <cell r="D13">
            <v>0</v>
          </cell>
          <cell r="E13">
            <v>116333</v>
          </cell>
          <cell r="F13">
            <v>116333</v>
          </cell>
        </row>
        <row r="14">
          <cell r="A14" t="str">
            <v>3715</v>
          </cell>
          <cell r="B14" t="str">
            <v>37150000</v>
          </cell>
          <cell r="C14" t="str">
            <v>Linn-Mar</v>
          </cell>
          <cell r="D14">
            <v>8776</v>
          </cell>
          <cell r="E14">
            <v>0</v>
          </cell>
          <cell r="F14">
            <v>8776</v>
          </cell>
        </row>
        <row r="15">
          <cell r="A15" t="str">
            <v>4131</v>
          </cell>
          <cell r="B15" t="str">
            <v>41310000</v>
          </cell>
          <cell r="C15" t="str">
            <v>Mason City</v>
          </cell>
          <cell r="D15">
            <v>62335</v>
          </cell>
          <cell r="E15">
            <v>0</v>
          </cell>
          <cell r="F15">
            <v>62335</v>
          </cell>
        </row>
        <row r="16">
          <cell r="A16" t="str">
            <v>4536</v>
          </cell>
          <cell r="B16" t="str">
            <v>45360000</v>
          </cell>
          <cell r="C16" t="str">
            <v>Mount Pleasant</v>
          </cell>
          <cell r="D16">
            <v>0</v>
          </cell>
          <cell r="E16">
            <v>24752</v>
          </cell>
          <cell r="F16">
            <v>24752</v>
          </cell>
        </row>
        <row r="17">
          <cell r="A17" t="str">
            <v>5607</v>
          </cell>
          <cell r="B17" t="str">
            <v>56070000</v>
          </cell>
          <cell r="C17" t="str">
            <v>Rock Valley</v>
          </cell>
          <cell r="D17">
            <v>1861</v>
          </cell>
          <cell r="E17">
            <v>0</v>
          </cell>
          <cell r="F17">
            <v>1861</v>
          </cell>
        </row>
        <row r="18">
          <cell r="A18" t="str">
            <v>6035</v>
          </cell>
          <cell r="B18" t="str">
            <v>60350000</v>
          </cell>
          <cell r="C18" t="str">
            <v>Sioux Central</v>
          </cell>
          <cell r="D18">
            <v>0</v>
          </cell>
          <cell r="E18">
            <v>59404</v>
          </cell>
          <cell r="F18">
            <v>59404</v>
          </cell>
        </row>
        <row r="19">
          <cell r="A19" t="str">
            <v>6039</v>
          </cell>
          <cell r="B19" t="str">
            <v>60390000</v>
          </cell>
          <cell r="C19" t="str">
            <v>Sioux City</v>
          </cell>
          <cell r="D19">
            <v>0</v>
          </cell>
          <cell r="E19">
            <v>69306</v>
          </cell>
          <cell r="F19">
            <v>69306</v>
          </cell>
        </row>
        <row r="20">
          <cell r="A20" t="str">
            <v>6840</v>
          </cell>
          <cell r="B20" t="str">
            <v>68400000</v>
          </cell>
          <cell r="C20" t="str">
            <v>Waverly-Shell Rock</v>
          </cell>
          <cell r="D20">
            <v>0</v>
          </cell>
          <cell r="E20">
            <v>47029</v>
          </cell>
          <cell r="F20">
            <v>47029</v>
          </cell>
        </row>
        <row r="21">
          <cell r="A21" t="str">
            <v>7110</v>
          </cell>
          <cell r="B21" t="str">
            <v>71100000</v>
          </cell>
          <cell r="C21" t="str">
            <v>Woodward-Granger</v>
          </cell>
          <cell r="D21">
            <v>0</v>
          </cell>
          <cell r="E21">
            <v>339101</v>
          </cell>
          <cell r="F21">
            <v>339101</v>
          </cell>
        </row>
        <row r="24">
          <cell r="B24" t="str">
            <v>Source: https://educateiowa.gov/documents/essa-guidance/2021/09/2021-2022-title-i-part-d-subpart-2-neglected-and-delinquent</v>
          </cell>
        </row>
        <row r="26">
          <cell r="B26" t="str">
            <v>Project Description:</v>
          </cell>
          <cell r="C26" t="str">
            <v>Neglected and Delinquent</v>
          </cell>
        </row>
        <row r="27">
          <cell r="B27" t="str">
            <v>Name of Federal Agency:</v>
          </cell>
          <cell r="C27" t="str">
            <v>US Department of Education</v>
          </cell>
        </row>
        <row r="28">
          <cell r="B28" t="str">
            <v>Program Title:</v>
          </cell>
          <cell r="C28" t="str">
            <v>Title I Program for Neglected and Delinquent Children</v>
          </cell>
        </row>
        <row r="29">
          <cell r="B29" t="str">
            <v>CFDA Number:</v>
          </cell>
          <cell r="C29" t="str">
            <v>84.013A</v>
          </cell>
        </row>
        <row r="30">
          <cell r="B30" t="str">
            <v>Award Number:</v>
          </cell>
          <cell r="C30" t="str">
            <v>S013A210015</v>
          </cell>
        </row>
        <row r="31">
          <cell r="B31" t="str">
            <v>Award Period:</v>
          </cell>
          <cell r="C31" t="str">
            <v>7/1/2021 - 9/30/22</v>
          </cell>
        </row>
        <row r="32">
          <cell r="B32" t="str">
            <v>Award Amount:</v>
          </cell>
          <cell r="C32">
            <v>477245</v>
          </cell>
        </row>
      </sheetData>
      <sheetData sheetId="13">
        <row r="2">
          <cell r="A2" t="str">
            <v>0009</v>
          </cell>
          <cell r="B2" t="str">
            <v>AGWSR</v>
          </cell>
          <cell r="C2">
            <v>16298</v>
          </cell>
          <cell r="D2">
            <v>1230</v>
          </cell>
        </row>
        <row r="3">
          <cell r="A3" t="str">
            <v>0018</v>
          </cell>
          <cell r="B3" t="str">
            <v>Adair-Casey</v>
          </cell>
          <cell r="C3">
            <v>10367</v>
          </cell>
          <cell r="D3">
            <v>0</v>
          </cell>
        </row>
        <row r="4">
          <cell r="A4" t="str">
            <v>0027</v>
          </cell>
          <cell r="B4" t="str">
            <v>Adel DeSoto Minburn</v>
          </cell>
          <cell r="C4">
            <v>27224</v>
          </cell>
          <cell r="D4">
            <v>0</v>
          </cell>
        </row>
        <row r="5">
          <cell r="A5" t="str">
            <v>0063</v>
          </cell>
          <cell r="B5" t="str">
            <v>Akron Westfield</v>
          </cell>
          <cell r="C5">
            <v>10893</v>
          </cell>
          <cell r="D5">
            <v>0</v>
          </cell>
        </row>
        <row r="6">
          <cell r="A6" t="str">
            <v>0072</v>
          </cell>
          <cell r="B6" t="str">
            <v>Albert City-Truesdale</v>
          </cell>
          <cell r="C6">
            <v>5848</v>
          </cell>
          <cell r="D6">
            <v>0</v>
          </cell>
        </row>
        <row r="7">
          <cell r="A7" t="str">
            <v>0081</v>
          </cell>
          <cell r="B7" t="str">
            <v>Albia</v>
          </cell>
          <cell r="C7">
            <v>39614</v>
          </cell>
          <cell r="D7">
            <v>0</v>
          </cell>
        </row>
        <row r="8">
          <cell r="A8" t="str">
            <v>0099</v>
          </cell>
          <cell r="B8" t="str">
            <v>Alburnett</v>
          </cell>
          <cell r="C8">
            <v>10125</v>
          </cell>
          <cell r="D8">
            <v>0</v>
          </cell>
        </row>
        <row r="9">
          <cell r="A9" t="str">
            <v>0108</v>
          </cell>
          <cell r="B9" t="str">
            <v>Alden</v>
          </cell>
          <cell r="C9">
            <v>6296</v>
          </cell>
          <cell r="D9">
            <v>0</v>
          </cell>
        </row>
        <row r="10">
          <cell r="A10" t="str">
            <v>0126</v>
          </cell>
          <cell r="B10" t="str">
            <v>Algona</v>
          </cell>
          <cell r="C10">
            <v>40352</v>
          </cell>
          <cell r="D10">
            <v>2444</v>
          </cell>
        </row>
        <row r="11">
          <cell r="A11" t="str">
            <v>0135</v>
          </cell>
          <cell r="B11" t="str">
            <v>Allamakee</v>
          </cell>
          <cell r="C11">
            <v>40411</v>
          </cell>
          <cell r="D11">
            <v>5312</v>
          </cell>
        </row>
        <row r="12">
          <cell r="A12" t="str">
            <v>0153</v>
          </cell>
          <cell r="B12" t="str">
            <v>North Butler</v>
          </cell>
          <cell r="C12">
            <v>16082</v>
          </cell>
          <cell r="D12">
            <v>0</v>
          </cell>
        </row>
        <row r="13">
          <cell r="A13" t="str">
            <v>0171</v>
          </cell>
          <cell r="B13" t="str">
            <v xml:space="preserve">Alta-Aurelia </v>
          </cell>
          <cell r="C13">
            <v>21188</v>
          </cell>
          <cell r="D13">
            <v>0</v>
          </cell>
        </row>
        <row r="14">
          <cell r="A14" t="str">
            <v>0225</v>
          </cell>
          <cell r="B14" t="str">
            <v>Ames</v>
          </cell>
          <cell r="C14">
            <v>106223</v>
          </cell>
          <cell r="D14">
            <v>3377</v>
          </cell>
        </row>
        <row r="15">
          <cell r="A15" t="str">
            <v>0234</v>
          </cell>
          <cell r="B15" t="str">
            <v>Anamosa</v>
          </cell>
          <cell r="C15">
            <v>37878</v>
          </cell>
          <cell r="D15">
            <v>1155</v>
          </cell>
        </row>
        <row r="16">
          <cell r="A16" t="str">
            <v>0243</v>
          </cell>
          <cell r="B16" t="str">
            <v>Andrew</v>
          </cell>
          <cell r="C16">
            <v>10438</v>
          </cell>
          <cell r="D16">
            <v>0</v>
          </cell>
        </row>
        <row r="17">
          <cell r="A17" t="str">
            <v>0261</v>
          </cell>
          <cell r="B17" t="str">
            <v>Ankeny</v>
          </cell>
          <cell r="C17">
            <v>117830</v>
          </cell>
          <cell r="D17">
            <v>5518</v>
          </cell>
        </row>
        <row r="18">
          <cell r="A18" t="str">
            <v>0279</v>
          </cell>
          <cell r="B18" t="str">
            <v>Aplington-Parkersburg</v>
          </cell>
          <cell r="C18">
            <v>17748</v>
          </cell>
          <cell r="D18">
            <v>0</v>
          </cell>
        </row>
        <row r="19">
          <cell r="A19" t="str">
            <v>0333</v>
          </cell>
          <cell r="B19" t="str">
            <v>North Union</v>
          </cell>
          <cell r="C19">
            <v>14045</v>
          </cell>
          <cell r="D19">
            <v>0</v>
          </cell>
        </row>
        <row r="20">
          <cell r="A20" t="str">
            <v>0355</v>
          </cell>
          <cell r="B20" t="str">
            <v>Ar-We-Va</v>
          </cell>
          <cell r="C20">
            <v>11772</v>
          </cell>
          <cell r="D20">
            <v>0</v>
          </cell>
        </row>
        <row r="21">
          <cell r="A21" t="str">
            <v>0387</v>
          </cell>
          <cell r="B21" t="str">
            <v>Atlantic</v>
          </cell>
          <cell r="C21">
            <v>54664</v>
          </cell>
          <cell r="D21">
            <v>0</v>
          </cell>
        </row>
        <row r="22">
          <cell r="A22" t="str">
            <v>0414</v>
          </cell>
          <cell r="B22" t="str">
            <v>Audubon</v>
          </cell>
          <cell r="C22">
            <v>18614</v>
          </cell>
          <cell r="D22">
            <v>0</v>
          </cell>
        </row>
        <row r="23">
          <cell r="A23" t="str">
            <v>0441</v>
          </cell>
          <cell r="B23" t="str">
            <v>AHSTW</v>
          </cell>
          <cell r="C23">
            <v>17045</v>
          </cell>
          <cell r="D23">
            <v>0</v>
          </cell>
        </row>
        <row r="24">
          <cell r="A24" t="str">
            <v>0472</v>
          </cell>
          <cell r="B24" t="str">
            <v>Ballard</v>
          </cell>
          <cell r="C24">
            <v>22117</v>
          </cell>
          <cell r="D24">
            <v>0</v>
          </cell>
        </row>
        <row r="25">
          <cell r="A25" t="str">
            <v>0513</v>
          </cell>
          <cell r="B25" t="str">
            <v>Baxter</v>
          </cell>
          <cell r="C25">
            <v>7651</v>
          </cell>
          <cell r="D25">
            <v>0</v>
          </cell>
        </row>
        <row r="26">
          <cell r="A26" t="str">
            <v>0540</v>
          </cell>
          <cell r="B26" t="str">
            <v>BCLUW</v>
          </cell>
          <cell r="C26">
            <v>11276</v>
          </cell>
          <cell r="D26">
            <v>0</v>
          </cell>
        </row>
        <row r="27">
          <cell r="A27" t="str">
            <v>0549</v>
          </cell>
          <cell r="B27" t="str">
            <v>Bedford</v>
          </cell>
          <cell r="C27">
            <v>21817</v>
          </cell>
          <cell r="D27">
            <v>0</v>
          </cell>
        </row>
        <row r="28">
          <cell r="A28" t="str">
            <v>0576</v>
          </cell>
          <cell r="B28" t="str">
            <v>Belle Plaine</v>
          </cell>
          <cell r="C28">
            <v>13460</v>
          </cell>
          <cell r="D28">
            <v>0</v>
          </cell>
        </row>
        <row r="29">
          <cell r="A29" t="str">
            <v>0585</v>
          </cell>
          <cell r="B29" t="str">
            <v>Bellevue</v>
          </cell>
          <cell r="C29">
            <v>17095</v>
          </cell>
          <cell r="D29">
            <v>4250</v>
          </cell>
        </row>
        <row r="30">
          <cell r="A30" t="str">
            <v>0594</v>
          </cell>
          <cell r="B30" t="str">
            <v>Belmond-Klemme</v>
          </cell>
          <cell r="C30">
            <v>24855</v>
          </cell>
          <cell r="D30">
            <v>0</v>
          </cell>
        </row>
        <row r="31">
          <cell r="A31" t="str">
            <v>0603</v>
          </cell>
          <cell r="B31" t="str">
            <v>Bennett</v>
          </cell>
          <cell r="C31">
            <v>5123</v>
          </cell>
          <cell r="D31">
            <v>0</v>
          </cell>
        </row>
        <row r="32">
          <cell r="A32" t="str">
            <v>0609</v>
          </cell>
          <cell r="B32" t="str">
            <v>Benton</v>
          </cell>
          <cell r="C32">
            <v>30114</v>
          </cell>
          <cell r="D32">
            <v>3068</v>
          </cell>
        </row>
        <row r="33">
          <cell r="A33" t="str">
            <v>0621</v>
          </cell>
          <cell r="B33" t="str">
            <v>Bettendorf</v>
          </cell>
          <cell r="C33">
            <v>90705</v>
          </cell>
          <cell r="D33">
            <v>7554</v>
          </cell>
        </row>
        <row r="34">
          <cell r="A34" t="str">
            <v>0657</v>
          </cell>
          <cell r="B34" t="str">
            <v>Eddyville-Blakesburg-</v>
          </cell>
          <cell r="C34">
            <v>24994</v>
          </cell>
          <cell r="D34">
            <v>0</v>
          </cell>
        </row>
        <row r="35">
          <cell r="A35" t="str">
            <v>0720</v>
          </cell>
          <cell r="B35" t="str">
            <v>Bondurant-Farrar</v>
          </cell>
          <cell r="C35">
            <v>18283</v>
          </cell>
          <cell r="D35">
            <v>0</v>
          </cell>
        </row>
        <row r="36">
          <cell r="A36" t="str">
            <v>0729</v>
          </cell>
          <cell r="B36" t="str">
            <v>Boone</v>
          </cell>
          <cell r="C36">
            <v>53623</v>
          </cell>
          <cell r="D36">
            <v>4174</v>
          </cell>
        </row>
        <row r="37">
          <cell r="A37" t="str">
            <v>0747</v>
          </cell>
          <cell r="B37" t="str">
            <v>Boyden-Hull</v>
          </cell>
          <cell r="C37">
            <v>18070</v>
          </cell>
          <cell r="D37">
            <v>7278</v>
          </cell>
        </row>
        <row r="38">
          <cell r="A38" t="str">
            <v>0819</v>
          </cell>
          <cell r="B38" t="str">
            <v>West Hancock</v>
          </cell>
          <cell r="C38">
            <v>15850</v>
          </cell>
          <cell r="D38">
            <v>0</v>
          </cell>
        </row>
        <row r="39">
          <cell r="A39" t="str">
            <v>0846</v>
          </cell>
          <cell r="B39" t="str">
            <v>Brooklyn-Guernsey-Malcom</v>
          </cell>
          <cell r="C39">
            <v>13659</v>
          </cell>
          <cell r="D39">
            <v>0</v>
          </cell>
        </row>
        <row r="40">
          <cell r="A40" t="str">
            <v>0873</v>
          </cell>
          <cell r="B40" t="str">
            <v>North Iowa</v>
          </cell>
          <cell r="C40">
            <v>14123</v>
          </cell>
          <cell r="D40">
            <v>0</v>
          </cell>
        </row>
        <row r="41">
          <cell r="A41" t="str">
            <v>0882</v>
          </cell>
          <cell r="B41" t="str">
            <v>Burlington</v>
          </cell>
          <cell r="C41">
            <v>230900</v>
          </cell>
          <cell r="D41">
            <v>18492</v>
          </cell>
        </row>
        <row r="42">
          <cell r="A42" t="str">
            <v>0914</v>
          </cell>
          <cell r="B42" t="str">
            <v>CAM</v>
          </cell>
          <cell r="C42">
            <v>16142</v>
          </cell>
          <cell r="D42">
            <v>0</v>
          </cell>
        </row>
        <row r="43">
          <cell r="A43" t="str">
            <v>0916</v>
          </cell>
          <cell r="B43" t="str">
            <v>CAL</v>
          </cell>
          <cell r="C43">
            <v>8198</v>
          </cell>
          <cell r="D43">
            <v>847</v>
          </cell>
        </row>
        <row r="44">
          <cell r="A44" t="str">
            <v>0918</v>
          </cell>
          <cell r="B44" t="str">
            <v>Calamus-Wheatland</v>
          </cell>
          <cell r="C44">
            <v>13703</v>
          </cell>
          <cell r="D44">
            <v>0</v>
          </cell>
        </row>
        <row r="45">
          <cell r="A45" t="str">
            <v>0936</v>
          </cell>
          <cell r="B45" t="str">
            <v>Camanche</v>
          </cell>
          <cell r="C45">
            <v>23467</v>
          </cell>
          <cell r="D45">
            <v>0</v>
          </cell>
        </row>
        <row r="46">
          <cell r="A46" t="str">
            <v>0977</v>
          </cell>
          <cell r="B46" t="str">
            <v>Cardinal</v>
          </cell>
          <cell r="C46">
            <v>20567</v>
          </cell>
          <cell r="D46">
            <v>0</v>
          </cell>
        </row>
        <row r="47">
          <cell r="A47" t="str">
            <v>0981</v>
          </cell>
          <cell r="B47" t="str">
            <v>Carlisle</v>
          </cell>
          <cell r="C47">
            <v>35747</v>
          </cell>
          <cell r="D47">
            <v>0</v>
          </cell>
        </row>
        <row r="48">
          <cell r="A48" t="str">
            <v>0999</v>
          </cell>
          <cell r="B48" t="str">
            <v>Carroll</v>
          </cell>
          <cell r="C48">
            <v>54411</v>
          </cell>
          <cell r="D48">
            <v>20259</v>
          </cell>
        </row>
        <row r="49">
          <cell r="A49" t="str">
            <v>1044</v>
          </cell>
          <cell r="B49" t="str">
            <v>Cedar Falls</v>
          </cell>
          <cell r="C49">
            <v>92883</v>
          </cell>
          <cell r="D49">
            <v>5429</v>
          </cell>
        </row>
        <row r="50">
          <cell r="A50" t="str">
            <v>1053</v>
          </cell>
          <cell r="B50" t="str">
            <v>Cedar Rapids</v>
          </cell>
          <cell r="C50">
            <v>667245</v>
          </cell>
          <cell r="D50">
            <v>85303</v>
          </cell>
        </row>
        <row r="51">
          <cell r="A51" t="str">
            <v>1062</v>
          </cell>
          <cell r="B51" t="str">
            <v>Center Point-Urbana</v>
          </cell>
          <cell r="C51">
            <v>16932</v>
          </cell>
          <cell r="D51">
            <v>0</v>
          </cell>
        </row>
        <row r="52">
          <cell r="A52" t="str">
            <v>1071</v>
          </cell>
          <cell r="B52" t="str">
            <v>Centerville</v>
          </cell>
          <cell r="C52">
            <v>73482</v>
          </cell>
          <cell r="D52">
            <v>0</v>
          </cell>
        </row>
        <row r="53">
          <cell r="A53" t="str">
            <v>1079</v>
          </cell>
          <cell r="B53" t="str">
            <v>Central Lee</v>
          </cell>
          <cell r="C53">
            <v>28854</v>
          </cell>
          <cell r="D53">
            <v>0</v>
          </cell>
        </row>
        <row r="54">
          <cell r="A54" t="str">
            <v>1080</v>
          </cell>
          <cell r="B54" t="str">
            <v>Central</v>
          </cell>
          <cell r="C54">
            <v>10606</v>
          </cell>
          <cell r="D54">
            <v>0</v>
          </cell>
        </row>
        <row r="55">
          <cell r="A55" t="str">
            <v>1082</v>
          </cell>
          <cell r="B55" t="str">
            <v>Central DeWitt</v>
          </cell>
          <cell r="C55">
            <v>37570</v>
          </cell>
          <cell r="D55">
            <v>3168</v>
          </cell>
        </row>
        <row r="56">
          <cell r="A56" t="str">
            <v>1089</v>
          </cell>
          <cell r="B56" t="str">
            <v>Central City</v>
          </cell>
          <cell r="C56">
            <v>11939</v>
          </cell>
          <cell r="D56">
            <v>0</v>
          </cell>
        </row>
        <row r="57">
          <cell r="A57" t="str">
            <v>1093</v>
          </cell>
          <cell r="B57" t="str">
            <v>Central Decatur</v>
          </cell>
          <cell r="C57">
            <v>31138</v>
          </cell>
          <cell r="D57">
            <v>0</v>
          </cell>
        </row>
        <row r="58">
          <cell r="A58" t="str">
            <v>1095</v>
          </cell>
          <cell r="B58" t="str">
            <v>Central Lyon</v>
          </cell>
          <cell r="C58">
            <v>22378</v>
          </cell>
          <cell r="D58">
            <v>0</v>
          </cell>
        </row>
        <row r="59">
          <cell r="A59" t="str">
            <v>1107</v>
          </cell>
          <cell r="B59" t="str">
            <v>Chariton</v>
          </cell>
          <cell r="C59">
            <v>63602</v>
          </cell>
          <cell r="D59">
            <v>0</v>
          </cell>
        </row>
        <row r="60">
          <cell r="A60" t="str">
            <v>1116</v>
          </cell>
          <cell r="B60" t="str">
            <v>Charles City</v>
          </cell>
          <cell r="C60">
            <v>71310</v>
          </cell>
          <cell r="D60">
            <v>6006</v>
          </cell>
        </row>
        <row r="61">
          <cell r="A61" t="str">
            <v>1134</v>
          </cell>
          <cell r="B61" t="str">
            <v>Charter Oak-Ute</v>
          </cell>
          <cell r="C61">
            <v>12231</v>
          </cell>
          <cell r="D61">
            <v>0</v>
          </cell>
        </row>
        <row r="62">
          <cell r="A62" t="str">
            <v>1152</v>
          </cell>
          <cell r="B62" t="str">
            <v>Cherokee</v>
          </cell>
          <cell r="C62">
            <v>25132</v>
          </cell>
          <cell r="D62">
            <v>0</v>
          </cell>
        </row>
        <row r="63">
          <cell r="A63" t="str">
            <v>1197</v>
          </cell>
          <cell r="B63" t="str">
            <v>Clarinda</v>
          </cell>
          <cell r="C63">
            <v>31421</v>
          </cell>
          <cell r="D63">
            <v>2428</v>
          </cell>
        </row>
        <row r="64">
          <cell r="A64" t="str">
            <v>1206</v>
          </cell>
          <cell r="B64" t="str">
            <v>Clarion-Goldfield-Dows</v>
          </cell>
          <cell r="C64">
            <v>29154</v>
          </cell>
          <cell r="D64">
            <v>0</v>
          </cell>
        </row>
        <row r="65">
          <cell r="A65" t="str">
            <v>1211</v>
          </cell>
          <cell r="B65" t="str">
            <v>Clarke</v>
          </cell>
          <cell r="C65">
            <v>50268</v>
          </cell>
          <cell r="D65">
            <v>0</v>
          </cell>
        </row>
        <row r="66">
          <cell r="A66" t="str">
            <v>1215</v>
          </cell>
          <cell r="B66" t="str">
            <v>Clarksville</v>
          </cell>
          <cell r="C66">
            <v>8155</v>
          </cell>
          <cell r="D66">
            <v>0</v>
          </cell>
        </row>
        <row r="67">
          <cell r="A67" t="str">
            <v>1218</v>
          </cell>
          <cell r="B67" t="str">
            <v>Clay Central-Everly</v>
          </cell>
          <cell r="C67">
            <v>10677</v>
          </cell>
          <cell r="D67">
            <v>0</v>
          </cell>
        </row>
        <row r="68">
          <cell r="A68" t="str">
            <v>1221</v>
          </cell>
          <cell r="B68" t="str">
            <v>Clear Creek Amana</v>
          </cell>
          <cell r="C68">
            <v>32162</v>
          </cell>
          <cell r="D68">
            <v>0</v>
          </cell>
        </row>
        <row r="69">
          <cell r="A69" t="str">
            <v>1233</v>
          </cell>
          <cell r="B69" t="str">
            <v>Clear Lake</v>
          </cell>
          <cell r="C69">
            <v>32491</v>
          </cell>
          <cell r="D69">
            <v>0</v>
          </cell>
        </row>
        <row r="70">
          <cell r="A70" t="str">
            <v>1278</v>
          </cell>
          <cell r="B70" t="str">
            <v>Clinton</v>
          </cell>
          <cell r="C70">
            <v>191482</v>
          </cell>
          <cell r="D70">
            <v>8639</v>
          </cell>
        </row>
        <row r="71">
          <cell r="A71" t="str">
            <v>1332</v>
          </cell>
          <cell r="B71" t="str">
            <v>Colfax-Mingo</v>
          </cell>
          <cell r="C71">
            <v>17366</v>
          </cell>
          <cell r="D71">
            <v>0</v>
          </cell>
        </row>
        <row r="72">
          <cell r="A72" t="str">
            <v>1337</v>
          </cell>
          <cell r="B72" t="str">
            <v>College</v>
          </cell>
          <cell r="C72">
            <v>108882</v>
          </cell>
          <cell r="D72">
            <v>0</v>
          </cell>
        </row>
        <row r="73">
          <cell r="A73" t="str">
            <v>1350</v>
          </cell>
          <cell r="B73" t="str">
            <v>Collins-Maxwell</v>
          </cell>
          <cell r="C73">
            <v>10003</v>
          </cell>
          <cell r="D73">
            <v>0</v>
          </cell>
        </row>
        <row r="74">
          <cell r="A74" t="str">
            <v>1359</v>
          </cell>
          <cell r="B74" t="str">
            <v>Colo-NESCO</v>
          </cell>
          <cell r="C74">
            <v>10689</v>
          </cell>
          <cell r="D74">
            <v>0</v>
          </cell>
        </row>
        <row r="75">
          <cell r="A75" t="str">
            <v>1368</v>
          </cell>
          <cell r="B75" t="str">
            <v>Columbus</v>
          </cell>
          <cell r="C75">
            <v>21968</v>
          </cell>
          <cell r="D75">
            <v>0</v>
          </cell>
        </row>
        <row r="76">
          <cell r="A76" t="str">
            <v>1413</v>
          </cell>
          <cell r="B76" t="str">
            <v>Coon Rapids-Bayard</v>
          </cell>
          <cell r="C76">
            <v>14599</v>
          </cell>
          <cell r="D76">
            <v>0</v>
          </cell>
        </row>
        <row r="77">
          <cell r="A77" t="str">
            <v>1431</v>
          </cell>
          <cell r="B77" t="str">
            <v>Corning</v>
          </cell>
          <cell r="C77">
            <v>13160</v>
          </cell>
          <cell r="D77">
            <v>0</v>
          </cell>
        </row>
        <row r="78">
          <cell r="A78" t="str">
            <v>1476</v>
          </cell>
          <cell r="B78" t="str">
            <v>Council Bluffs</v>
          </cell>
          <cell r="C78">
            <v>330827</v>
          </cell>
          <cell r="D78">
            <v>18175</v>
          </cell>
        </row>
        <row r="79">
          <cell r="A79" t="str">
            <v>1503</v>
          </cell>
          <cell r="B79" t="str">
            <v>Creston</v>
          </cell>
          <cell r="C79">
            <v>56110</v>
          </cell>
          <cell r="D79">
            <v>4622</v>
          </cell>
        </row>
        <row r="80">
          <cell r="A80" t="str">
            <v>1576</v>
          </cell>
          <cell r="B80" t="str">
            <v>Dallas Center-Grimes</v>
          </cell>
          <cell r="C80">
            <v>32099</v>
          </cell>
          <cell r="D80">
            <v>0</v>
          </cell>
        </row>
        <row r="81">
          <cell r="A81" t="str">
            <v>1602</v>
          </cell>
          <cell r="B81" t="str">
            <v>Danville</v>
          </cell>
          <cell r="C81">
            <v>9322</v>
          </cell>
          <cell r="D81">
            <v>0</v>
          </cell>
        </row>
        <row r="82">
          <cell r="A82" t="str">
            <v>1611</v>
          </cell>
          <cell r="B82" t="str">
            <v>Davenport</v>
          </cell>
          <cell r="C82">
            <v>705785</v>
          </cell>
          <cell r="D82">
            <v>73856</v>
          </cell>
        </row>
        <row r="83">
          <cell r="A83" t="str">
            <v>1619</v>
          </cell>
          <cell r="B83" t="str">
            <v>Davis County</v>
          </cell>
          <cell r="C83">
            <v>66885</v>
          </cell>
          <cell r="D83">
            <v>0</v>
          </cell>
        </row>
        <row r="84">
          <cell r="A84" t="str">
            <v>1638</v>
          </cell>
          <cell r="B84" t="str">
            <v>Decorah Community</v>
          </cell>
          <cell r="C84">
            <v>34124</v>
          </cell>
          <cell r="D84">
            <v>2706</v>
          </cell>
        </row>
        <row r="85">
          <cell r="A85" t="str">
            <v>1675</v>
          </cell>
          <cell r="B85" t="str">
            <v>Delwood</v>
          </cell>
          <cell r="C85">
            <v>5427</v>
          </cell>
          <cell r="D85">
            <v>0</v>
          </cell>
        </row>
        <row r="86">
          <cell r="A86" t="str">
            <v>1701</v>
          </cell>
          <cell r="B86" t="str">
            <v>Denison</v>
          </cell>
          <cell r="C86">
            <v>67367</v>
          </cell>
          <cell r="D86">
            <v>4682</v>
          </cell>
        </row>
        <row r="87">
          <cell r="A87" t="str">
            <v>1719</v>
          </cell>
          <cell r="B87" t="str">
            <v>Denver</v>
          </cell>
          <cell r="C87">
            <v>10508</v>
          </cell>
          <cell r="D87">
            <v>0</v>
          </cell>
        </row>
        <row r="88">
          <cell r="A88" t="str">
            <v>1737</v>
          </cell>
          <cell r="B88" t="str">
            <v>Des Moines Independent</v>
          </cell>
          <cell r="C88">
            <v>1397825</v>
          </cell>
          <cell r="D88">
            <v>95680</v>
          </cell>
        </row>
        <row r="89">
          <cell r="A89" t="str">
            <v>1782</v>
          </cell>
          <cell r="B89" t="str">
            <v>Diagonal</v>
          </cell>
          <cell r="C89">
            <v>6040</v>
          </cell>
          <cell r="D89">
            <v>0</v>
          </cell>
        </row>
        <row r="90">
          <cell r="A90" t="str">
            <v>1791</v>
          </cell>
          <cell r="B90" t="str">
            <v>Dike-New Hartford</v>
          </cell>
          <cell r="C90">
            <v>14175</v>
          </cell>
          <cell r="D90">
            <v>0</v>
          </cell>
        </row>
        <row r="91">
          <cell r="A91" t="str">
            <v>1863</v>
          </cell>
          <cell r="B91" t="str">
            <v>Dubuque</v>
          </cell>
          <cell r="C91">
            <v>346922</v>
          </cell>
          <cell r="D91">
            <v>44580</v>
          </cell>
        </row>
        <row r="92">
          <cell r="A92" t="str">
            <v>1908</v>
          </cell>
          <cell r="B92" t="str">
            <v>Dunkerton</v>
          </cell>
          <cell r="C92">
            <v>8681</v>
          </cell>
          <cell r="D92">
            <v>0</v>
          </cell>
        </row>
        <row r="93">
          <cell r="A93" t="str">
            <v>1917</v>
          </cell>
          <cell r="B93" t="str">
            <v>Boyer Valley</v>
          </cell>
          <cell r="C93">
            <v>14344</v>
          </cell>
          <cell r="D93">
            <v>0</v>
          </cell>
        </row>
        <row r="94">
          <cell r="A94" t="str">
            <v>1926</v>
          </cell>
          <cell r="B94" t="str">
            <v>Durant</v>
          </cell>
          <cell r="C94">
            <v>10578</v>
          </cell>
          <cell r="D94">
            <v>0</v>
          </cell>
        </row>
        <row r="95">
          <cell r="A95" t="str">
            <v>1944</v>
          </cell>
          <cell r="B95" t="str">
            <v>Eagle Grove</v>
          </cell>
          <cell r="C95">
            <v>28472</v>
          </cell>
          <cell r="D95">
            <v>0</v>
          </cell>
        </row>
        <row r="96">
          <cell r="A96" t="str">
            <v>1953</v>
          </cell>
          <cell r="B96" t="str">
            <v>Earlham</v>
          </cell>
          <cell r="C96">
            <v>10513</v>
          </cell>
          <cell r="D96">
            <v>0</v>
          </cell>
        </row>
        <row r="97">
          <cell r="A97" t="str">
            <v>1963</v>
          </cell>
          <cell r="B97" t="str">
            <v>East Buchanan</v>
          </cell>
          <cell r="C97">
            <v>11834</v>
          </cell>
          <cell r="D97">
            <v>0</v>
          </cell>
        </row>
        <row r="98">
          <cell r="A98" t="str">
            <v>1965</v>
          </cell>
          <cell r="B98" t="str">
            <v>Easton Valley</v>
          </cell>
          <cell r="C98">
            <v>14948</v>
          </cell>
          <cell r="D98">
            <v>0</v>
          </cell>
        </row>
        <row r="99">
          <cell r="A99" t="str">
            <v>1968</v>
          </cell>
          <cell r="B99" t="str">
            <v>East Marshall</v>
          </cell>
          <cell r="C99">
            <v>14750</v>
          </cell>
          <cell r="D99">
            <v>0</v>
          </cell>
        </row>
        <row r="100">
          <cell r="A100" t="str">
            <v>1970</v>
          </cell>
          <cell r="B100" t="str">
            <v>East Union</v>
          </cell>
          <cell r="C100">
            <v>18443</v>
          </cell>
          <cell r="D100">
            <v>0</v>
          </cell>
        </row>
        <row r="101">
          <cell r="A101" t="str">
            <v>1972</v>
          </cell>
          <cell r="B101" t="str">
            <v>Eastern Allamakee</v>
          </cell>
          <cell r="C101">
            <v>11473</v>
          </cell>
          <cell r="D101">
            <v>0</v>
          </cell>
        </row>
        <row r="102">
          <cell r="A102" t="str">
            <v>1975</v>
          </cell>
          <cell r="B102" t="str">
            <v>River Valley</v>
          </cell>
          <cell r="C102">
            <v>12530</v>
          </cell>
          <cell r="D102">
            <v>0</v>
          </cell>
        </row>
        <row r="103">
          <cell r="A103" t="str">
            <v>1989</v>
          </cell>
          <cell r="B103" t="str">
            <v>Edgewood-Colesburg</v>
          </cell>
          <cell r="C103">
            <v>22553</v>
          </cell>
          <cell r="D103">
            <v>0</v>
          </cell>
        </row>
        <row r="104">
          <cell r="A104" t="str">
            <v>2007</v>
          </cell>
          <cell r="B104" t="str">
            <v>Eldora-New Providence</v>
          </cell>
          <cell r="C104">
            <v>21348</v>
          </cell>
          <cell r="D104">
            <v>0</v>
          </cell>
        </row>
        <row r="105">
          <cell r="A105" t="str">
            <v>2088</v>
          </cell>
          <cell r="B105" t="str">
            <v>Emmetsburg</v>
          </cell>
          <cell r="C105">
            <v>21315</v>
          </cell>
          <cell r="D105">
            <v>2456</v>
          </cell>
        </row>
        <row r="106">
          <cell r="A106" t="str">
            <v>2097</v>
          </cell>
          <cell r="B106" t="str">
            <v>English Valleys</v>
          </cell>
          <cell r="C106">
            <v>15368</v>
          </cell>
          <cell r="D106">
            <v>0</v>
          </cell>
        </row>
        <row r="107">
          <cell r="A107" t="str">
            <v>2113</v>
          </cell>
          <cell r="B107" t="str">
            <v>Essex</v>
          </cell>
          <cell r="C107">
            <v>6146</v>
          </cell>
          <cell r="D107">
            <v>0</v>
          </cell>
        </row>
        <row r="108">
          <cell r="A108" t="str">
            <v>2124</v>
          </cell>
          <cell r="B108" t="str">
            <v>Estherville Lincoln</v>
          </cell>
          <cell r="C108">
            <v>37412</v>
          </cell>
          <cell r="D108">
            <v>0</v>
          </cell>
        </row>
        <row r="109">
          <cell r="A109" t="str">
            <v>2151</v>
          </cell>
          <cell r="B109" t="str">
            <v>Exira-Elk Horn-</v>
          </cell>
          <cell r="C109">
            <v>13116</v>
          </cell>
          <cell r="D109">
            <v>0</v>
          </cell>
        </row>
        <row r="110">
          <cell r="A110" t="str">
            <v>2169</v>
          </cell>
          <cell r="B110" t="str">
            <v>Fairfield</v>
          </cell>
          <cell r="C110">
            <v>67538</v>
          </cell>
          <cell r="D110">
            <v>4731</v>
          </cell>
        </row>
        <row r="111">
          <cell r="A111" t="str">
            <v>2295</v>
          </cell>
          <cell r="B111" t="str">
            <v>Forest City</v>
          </cell>
          <cell r="C111">
            <v>36622</v>
          </cell>
          <cell r="D111">
            <v>0</v>
          </cell>
        </row>
        <row r="112">
          <cell r="A112" t="str">
            <v>2313</v>
          </cell>
          <cell r="B112" t="str">
            <v>Fort Dodge</v>
          </cell>
          <cell r="C112">
            <v>148016</v>
          </cell>
          <cell r="D112">
            <v>21997</v>
          </cell>
        </row>
        <row r="113">
          <cell r="A113" t="str">
            <v>2322</v>
          </cell>
          <cell r="B113" t="str">
            <v>Fort Madison</v>
          </cell>
          <cell r="C113">
            <v>99211</v>
          </cell>
          <cell r="D113">
            <v>11755</v>
          </cell>
        </row>
        <row r="114">
          <cell r="A114" t="str">
            <v>2369</v>
          </cell>
          <cell r="B114" t="str">
            <v>Fremont-Mills</v>
          </cell>
          <cell r="C114">
            <v>7613</v>
          </cell>
          <cell r="D114">
            <v>0</v>
          </cell>
        </row>
        <row r="115">
          <cell r="A115" t="str">
            <v>2376</v>
          </cell>
          <cell r="B115" t="str">
            <v>Galva-Holstein</v>
          </cell>
          <cell r="C115">
            <v>13128</v>
          </cell>
          <cell r="D115">
            <v>0</v>
          </cell>
        </row>
        <row r="116">
          <cell r="A116" t="str">
            <v>2403</v>
          </cell>
          <cell r="B116" t="str">
            <v>Garner-Hayfield-Ventura</v>
          </cell>
          <cell r="C116">
            <v>20824</v>
          </cell>
          <cell r="D116">
            <v>0</v>
          </cell>
        </row>
        <row r="117">
          <cell r="A117" t="str">
            <v>2457</v>
          </cell>
          <cell r="B117" t="str">
            <v>George-Little Rock</v>
          </cell>
          <cell r="C117">
            <v>11529</v>
          </cell>
          <cell r="D117">
            <v>0</v>
          </cell>
        </row>
        <row r="118">
          <cell r="A118" t="str">
            <v>2466</v>
          </cell>
          <cell r="B118" t="str">
            <v>Gilbert</v>
          </cell>
          <cell r="C118">
            <v>12651</v>
          </cell>
          <cell r="D118">
            <v>0</v>
          </cell>
        </row>
        <row r="119">
          <cell r="A119" t="str">
            <v>2493</v>
          </cell>
          <cell r="B119" t="str">
            <v>Gilmore City-Bradgate</v>
          </cell>
          <cell r="C119">
            <v>4951</v>
          </cell>
          <cell r="D119">
            <v>0</v>
          </cell>
        </row>
        <row r="120">
          <cell r="A120" t="str">
            <v>2502</v>
          </cell>
          <cell r="B120" t="str">
            <v>Gladbrook-Reinbeck</v>
          </cell>
          <cell r="C120">
            <v>13908</v>
          </cell>
          <cell r="D120">
            <v>0</v>
          </cell>
        </row>
        <row r="121">
          <cell r="A121" t="str">
            <v>2511</v>
          </cell>
          <cell r="B121" t="str">
            <v>Glenwood</v>
          </cell>
          <cell r="C121">
            <v>47838</v>
          </cell>
          <cell r="D121">
            <v>0</v>
          </cell>
        </row>
        <row r="122">
          <cell r="A122" t="str">
            <v>2520</v>
          </cell>
          <cell r="B122" t="str">
            <v>Glidden-Ralston</v>
          </cell>
          <cell r="C122">
            <v>5959</v>
          </cell>
          <cell r="D122">
            <v>0</v>
          </cell>
        </row>
        <row r="123">
          <cell r="A123" t="str">
            <v>2556</v>
          </cell>
          <cell r="B123" t="str">
            <v>Graettinger-Terril</v>
          </cell>
          <cell r="C123">
            <v>11612</v>
          </cell>
          <cell r="D123">
            <v>0</v>
          </cell>
        </row>
        <row r="124">
          <cell r="A124" t="str">
            <v>2673</v>
          </cell>
          <cell r="B124" t="str">
            <v>Nodaway Valley</v>
          </cell>
          <cell r="C124">
            <v>19462</v>
          </cell>
          <cell r="D124">
            <v>0</v>
          </cell>
        </row>
        <row r="125">
          <cell r="A125" t="str">
            <v>2682</v>
          </cell>
          <cell r="B125" t="str">
            <v>GMG</v>
          </cell>
          <cell r="C125">
            <v>9620</v>
          </cell>
          <cell r="D125">
            <v>0</v>
          </cell>
        </row>
        <row r="126">
          <cell r="A126" t="str">
            <v>2709</v>
          </cell>
          <cell r="B126" t="str">
            <v>Grinnell-Newburg</v>
          </cell>
          <cell r="C126">
            <v>42283</v>
          </cell>
          <cell r="D126">
            <v>992</v>
          </cell>
        </row>
        <row r="127">
          <cell r="A127" t="str">
            <v>2718</v>
          </cell>
          <cell r="B127" t="str">
            <v>Griswold</v>
          </cell>
          <cell r="C127">
            <v>16585</v>
          </cell>
          <cell r="D127">
            <v>0</v>
          </cell>
        </row>
        <row r="128">
          <cell r="A128" t="str">
            <v>2727</v>
          </cell>
          <cell r="B128" t="str">
            <v>Grundy Center</v>
          </cell>
          <cell r="C128">
            <v>12133</v>
          </cell>
          <cell r="D128">
            <v>0</v>
          </cell>
        </row>
        <row r="129">
          <cell r="A129" t="str">
            <v>2754</v>
          </cell>
          <cell r="B129" t="str">
            <v>Guthrie Center</v>
          </cell>
          <cell r="C129">
            <v>13647</v>
          </cell>
          <cell r="D129">
            <v>0</v>
          </cell>
        </row>
        <row r="130">
          <cell r="A130" t="str">
            <v>2763</v>
          </cell>
          <cell r="B130" t="str">
            <v>Clayton Ridge</v>
          </cell>
          <cell r="C130">
            <v>17034</v>
          </cell>
          <cell r="D130">
            <v>1420</v>
          </cell>
        </row>
        <row r="131">
          <cell r="A131" t="str">
            <v>2766</v>
          </cell>
          <cell r="B131" t="str">
            <v>H-L-V</v>
          </cell>
          <cell r="C131">
            <v>7756</v>
          </cell>
          <cell r="D131">
            <v>0</v>
          </cell>
        </row>
        <row r="132">
          <cell r="A132" t="str">
            <v>2772</v>
          </cell>
          <cell r="B132" t="str">
            <v>Hamburg</v>
          </cell>
          <cell r="C132">
            <v>13513</v>
          </cell>
          <cell r="D132">
            <v>0</v>
          </cell>
        </row>
        <row r="133">
          <cell r="A133" t="str">
            <v>2781</v>
          </cell>
          <cell r="B133" t="str">
            <v>Hampton-Dumont</v>
          </cell>
          <cell r="C133">
            <v>49083</v>
          </cell>
          <cell r="D133">
            <v>0</v>
          </cell>
        </row>
        <row r="134">
          <cell r="A134" t="str">
            <v>2826</v>
          </cell>
          <cell r="B134" t="str">
            <v>Harlan</v>
          </cell>
          <cell r="C134">
            <v>33498</v>
          </cell>
          <cell r="D134">
            <v>1748</v>
          </cell>
        </row>
        <row r="135">
          <cell r="A135" t="str">
            <v>2846</v>
          </cell>
          <cell r="B135" t="str">
            <v>Harris-Lake Park</v>
          </cell>
          <cell r="C135">
            <v>5112</v>
          </cell>
          <cell r="D135">
            <v>0</v>
          </cell>
        </row>
        <row r="136">
          <cell r="A136" t="str">
            <v>2862</v>
          </cell>
          <cell r="B136" t="str">
            <v>Hartley-Melvin-Sanborn</v>
          </cell>
          <cell r="C136">
            <v>17405</v>
          </cell>
          <cell r="D136">
            <v>2369</v>
          </cell>
        </row>
        <row r="137">
          <cell r="A137" t="str">
            <v>2977</v>
          </cell>
          <cell r="B137" t="str">
            <v>Highland</v>
          </cell>
          <cell r="C137">
            <v>12421</v>
          </cell>
          <cell r="D137">
            <v>0</v>
          </cell>
        </row>
        <row r="138">
          <cell r="A138" t="str">
            <v>2988</v>
          </cell>
          <cell r="B138" t="str">
            <v>Hinton</v>
          </cell>
          <cell r="C138">
            <v>7686</v>
          </cell>
          <cell r="D138">
            <v>0</v>
          </cell>
        </row>
        <row r="139">
          <cell r="A139" t="str">
            <v>3029</v>
          </cell>
          <cell r="B139" t="str">
            <v>Howard-Winneshiek</v>
          </cell>
          <cell r="C139">
            <v>44472</v>
          </cell>
          <cell r="D139">
            <v>5611</v>
          </cell>
        </row>
        <row r="140">
          <cell r="A140" t="str">
            <v>3033</v>
          </cell>
          <cell r="B140" t="str">
            <v>Hubbard-Radcliffe</v>
          </cell>
          <cell r="C140">
            <v>8951</v>
          </cell>
          <cell r="D140">
            <v>0</v>
          </cell>
        </row>
        <row r="141">
          <cell r="A141" t="str">
            <v>3042</v>
          </cell>
          <cell r="B141" t="str">
            <v>Hudson</v>
          </cell>
          <cell r="C141">
            <v>13588</v>
          </cell>
          <cell r="D141">
            <v>0</v>
          </cell>
        </row>
        <row r="142">
          <cell r="A142" t="str">
            <v>3060</v>
          </cell>
          <cell r="B142" t="str">
            <v>Humboldt</v>
          </cell>
          <cell r="C142">
            <v>34775</v>
          </cell>
          <cell r="D142">
            <v>2864</v>
          </cell>
        </row>
        <row r="143">
          <cell r="A143" t="str">
            <v>3105</v>
          </cell>
          <cell r="B143" t="str">
            <v>Independence</v>
          </cell>
          <cell r="C143">
            <v>38980</v>
          </cell>
          <cell r="D143">
            <v>3373</v>
          </cell>
        </row>
        <row r="144">
          <cell r="A144" t="str">
            <v>3114</v>
          </cell>
          <cell r="B144" t="str">
            <v>Indianola</v>
          </cell>
          <cell r="C144">
            <v>72161</v>
          </cell>
          <cell r="D144">
            <v>0</v>
          </cell>
        </row>
        <row r="145">
          <cell r="A145" t="str">
            <v>3119</v>
          </cell>
          <cell r="B145" t="str">
            <v>Interstate 35</v>
          </cell>
          <cell r="C145">
            <v>18136</v>
          </cell>
          <cell r="D145">
            <v>0</v>
          </cell>
        </row>
        <row r="146">
          <cell r="A146" t="str">
            <v>3141</v>
          </cell>
          <cell r="B146" t="str">
            <v>Iowa City</v>
          </cell>
          <cell r="C146">
            <v>431067</v>
          </cell>
          <cell r="D146">
            <v>26628</v>
          </cell>
        </row>
        <row r="147">
          <cell r="A147" t="str">
            <v>3150</v>
          </cell>
          <cell r="B147" t="str">
            <v>Iowa Falls</v>
          </cell>
          <cell r="C147">
            <v>30923</v>
          </cell>
          <cell r="D147">
            <v>0</v>
          </cell>
        </row>
        <row r="148">
          <cell r="A148" t="str">
            <v>3154</v>
          </cell>
          <cell r="B148" t="str">
            <v>Iowa Valley</v>
          </cell>
          <cell r="C148">
            <v>9660</v>
          </cell>
          <cell r="D148">
            <v>0</v>
          </cell>
        </row>
        <row r="149">
          <cell r="A149" t="str">
            <v>3168</v>
          </cell>
          <cell r="B149" t="str">
            <v>IKM-Manning</v>
          </cell>
          <cell r="C149">
            <v>18494</v>
          </cell>
          <cell r="D149">
            <v>0</v>
          </cell>
        </row>
        <row r="150">
          <cell r="A150" t="str">
            <v>3186</v>
          </cell>
          <cell r="B150" t="str">
            <v>Janesville Consolidated</v>
          </cell>
          <cell r="C150">
            <v>4715</v>
          </cell>
          <cell r="D150">
            <v>0</v>
          </cell>
        </row>
        <row r="151">
          <cell r="A151" t="str">
            <v>3195</v>
          </cell>
          <cell r="B151" t="str">
            <v>Greene County</v>
          </cell>
          <cell r="C151">
            <v>36926</v>
          </cell>
          <cell r="D151">
            <v>0</v>
          </cell>
        </row>
        <row r="152">
          <cell r="A152" t="str">
            <v>3204</v>
          </cell>
          <cell r="B152" t="str">
            <v>Jesup</v>
          </cell>
          <cell r="C152">
            <v>31560</v>
          </cell>
          <cell r="D152">
            <v>2878</v>
          </cell>
        </row>
        <row r="153">
          <cell r="A153" t="str">
            <v>3231</v>
          </cell>
          <cell r="B153" t="str">
            <v>Johnston</v>
          </cell>
          <cell r="C153">
            <v>104849</v>
          </cell>
          <cell r="D153">
            <v>0</v>
          </cell>
        </row>
        <row r="154">
          <cell r="A154" t="str">
            <v>3312</v>
          </cell>
          <cell r="B154" t="str">
            <v>Keokuk</v>
          </cell>
          <cell r="C154">
            <v>100652</v>
          </cell>
          <cell r="D154">
            <v>3023</v>
          </cell>
        </row>
        <row r="155">
          <cell r="A155" t="str">
            <v>3330</v>
          </cell>
          <cell r="B155" t="str">
            <v>Keota</v>
          </cell>
          <cell r="C155">
            <v>12452</v>
          </cell>
          <cell r="D155">
            <v>0</v>
          </cell>
        </row>
        <row r="156">
          <cell r="A156" t="str">
            <v>3348</v>
          </cell>
          <cell r="B156" t="str">
            <v>Kingsley-Pierson</v>
          </cell>
          <cell r="C156">
            <v>9687</v>
          </cell>
          <cell r="D156">
            <v>0</v>
          </cell>
        </row>
        <row r="157">
          <cell r="A157" t="str">
            <v>3375</v>
          </cell>
          <cell r="B157" t="str">
            <v>Knoxville</v>
          </cell>
          <cell r="C157">
            <v>60802</v>
          </cell>
          <cell r="D157">
            <v>0</v>
          </cell>
        </row>
        <row r="158">
          <cell r="A158" t="str">
            <v>3420</v>
          </cell>
          <cell r="B158" t="str">
            <v>Lake Mills</v>
          </cell>
          <cell r="C158">
            <v>18421</v>
          </cell>
          <cell r="D158">
            <v>0</v>
          </cell>
        </row>
        <row r="159">
          <cell r="A159" t="str">
            <v>3465</v>
          </cell>
          <cell r="B159" t="str">
            <v>Lamoni</v>
          </cell>
          <cell r="C159">
            <v>23348</v>
          </cell>
          <cell r="D159">
            <v>0</v>
          </cell>
        </row>
        <row r="160">
          <cell r="A160" t="str">
            <v>3537</v>
          </cell>
          <cell r="B160" t="str">
            <v>Laurens-Marathon</v>
          </cell>
          <cell r="C160">
            <v>14056</v>
          </cell>
          <cell r="D160">
            <v>0</v>
          </cell>
        </row>
        <row r="161">
          <cell r="A161" t="str">
            <v>3555</v>
          </cell>
          <cell r="B161" t="str">
            <v>Lawton-Bronson</v>
          </cell>
          <cell r="C161">
            <v>12448</v>
          </cell>
          <cell r="D161">
            <v>0</v>
          </cell>
        </row>
        <row r="162">
          <cell r="A162" t="str">
            <v>3600</v>
          </cell>
          <cell r="B162" t="str">
            <v>Le Mars</v>
          </cell>
          <cell r="C162">
            <v>54644</v>
          </cell>
          <cell r="D162">
            <v>9205</v>
          </cell>
        </row>
        <row r="163">
          <cell r="A163" t="str">
            <v>3609</v>
          </cell>
          <cell r="B163" t="str">
            <v>Lenox</v>
          </cell>
          <cell r="C163">
            <v>14516</v>
          </cell>
          <cell r="D163">
            <v>0</v>
          </cell>
        </row>
        <row r="164">
          <cell r="A164" t="str">
            <v>3645</v>
          </cell>
          <cell r="B164" t="str">
            <v>Lewis Central</v>
          </cell>
          <cell r="C164">
            <v>66377</v>
          </cell>
          <cell r="D164">
            <v>0</v>
          </cell>
        </row>
        <row r="165">
          <cell r="A165" t="str">
            <v>3691</v>
          </cell>
          <cell r="B165" t="str">
            <v>North Cedar</v>
          </cell>
          <cell r="C165">
            <v>21858</v>
          </cell>
          <cell r="D165">
            <v>0</v>
          </cell>
        </row>
        <row r="166">
          <cell r="A166" t="str">
            <v>3715</v>
          </cell>
          <cell r="B166" t="str">
            <v>Linn-Mar</v>
          </cell>
          <cell r="C166">
            <v>138798</v>
          </cell>
          <cell r="D166">
            <v>0</v>
          </cell>
        </row>
        <row r="167">
          <cell r="A167" t="str">
            <v>3744</v>
          </cell>
          <cell r="B167" t="str">
            <v>Lisbon</v>
          </cell>
          <cell r="C167">
            <v>14644</v>
          </cell>
          <cell r="D167">
            <v>0</v>
          </cell>
        </row>
        <row r="168">
          <cell r="A168" t="str">
            <v>3798</v>
          </cell>
          <cell r="B168" t="str">
            <v>Logan-Magnolia</v>
          </cell>
          <cell r="C168">
            <v>9400</v>
          </cell>
          <cell r="D168">
            <v>0</v>
          </cell>
        </row>
        <row r="169">
          <cell r="A169" t="str">
            <v>3816</v>
          </cell>
          <cell r="B169" t="str">
            <v>Lone Tree</v>
          </cell>
          <cell r="C169">
            <v>9372</v>
          </cell>
          <cell r="D169">
            <v>0</v>
          </cell>
        </row>
        <row r="170">
          <cell r="A170" t="str">
            <v>3841</v>
          </cell>
          <cell r="B170" t="str">
            <v>Louisa-Muscatine</v>
          </cell>
          <cell r="C170">
            <v>16979</v>
          </cell>
          <cell r="D170">
            <v>0</v>
          </cell>
        </row>
        <row r="171">
          <cell r="A171" t="str">
            <v>3897</v>
          </cell>
          <cell r="B171" t="str">
            <v>LuVerne</v>
          </cell>
          <cell r="C171">
            <v>5742</v>
          </cell>
          <cell r="D171">
            <v>0</v>
          </cell>
        </row>
        <row r="172">
          <cell r="A172" t="str">
            <v>3906</v>
          </cell>
          <cell r="B172" t="str">
            <v>Lynnville-Sully</v>
          </cell>
          <cell r="C172">
            <v>12547</v>
          </cell>
          <cell r="D172">
            <v>1005</v>
          </cell>
        </row>
        <row r="173">
          <cell r="A173" t="str">
            <v>3942</v>
          </cell>
          <cell r="B173" t="str">
            <v>Madrid</v>
          </cell>
          <cell r="C173">
            <v>10971</v>
          </cell>
          <cell r="D173">
            <v>0</v>
          </cell>
        </row>
        <row r="174">
          <cell r="A174" t="str">
            <v>3978</v>
          </cell>
          <cell r="B174" t="str">
            <v>East Mills</v>
          </cell>
          <cell r="C174">
            <v>14301</v>
          </cell>
          <cell r="D174">
            <v>0</v>
          </cell>
        </row>
        <row r="175">
          <cell r="A175" t="str">
            <v>4023</v>
          </cell>
          <cell r="B175" t="str">
            <v>Manson Northwest Webster</v>
          </cell>
          <cell r="C175">
            <v>17609</v>
          </cell>
          <cell r="D175">
            <v>0</v>
          </cell>
        </row>
        <row r="176">
          <cell r="A176" t="str">
            <v>4033</v>
          </cell>
          <cell r="B176" t="str">
            <v>Maple Valley-Anthon Oto</v>
          </cell>
          <cell r="C176">
            <v>21320</v>
          </cell>
          <cell r="D176">
            <v>1309</v>
          </cell>
        </row>
        <row r="177">
          <cell r="A177" t="str">
            <v>4041</v>
          </cell>
          <cell r="B177" t="str">
            <v>Maquoketa</v>
          </cell>
          <cell r="C177">
            <v>71739</v>
          </cell>
          <cell r="D177">
            <v>5949</v>
          </cell>
        </row>
        <row r="178">
          <cell r="A178" t="str">
            <v>4043</v>
          </cell>
          <cell r="B178" t="str">
            <v>Maquoketa Valley</v>
          </cell>
          <cell r="C178">
            <v>19799</v>
          </cell>
          <cell r="D178">
            <v>0</v>
          </cell>
        </row>
        <row r="179">
          <cell r="A179" t="str">
            <v>4068</v>
          </cell>
          <cell r="B179" t="str">
            <v>Marcus-Meriden-Cleghorn</v>
          </cell>
          <cell r="C179">
            <v>9328</v>
          </cell>
          <cell r="D179">
            <v>0</v>
          </cell>
        </row>
        <row r="180">
          <cell r="A180" t="str">
            <v>4086</v>
          </cell>
          <cell r="B180" t="str">
            <v>Marion Independent</v>
          </cell>
          <cell r="C180">
            <v>51737</v>
          </cell>
          <cell r="D180">
            <v>3186</v>
          </cell>
        </row>
        <row r="181">
          <cell r="A181" t="str">
            <v>4104</v>
          </cell>
          <cell r="B181" t="str">
            <v>Marshalltown</v>
          </cell>
          <cell r="C181">
            <v>188133</v>
          </cell>
          <cell r="D181">
            <v>5938</v>
          </cell>
        </row>
        <row r="182">
          <cell r="A182" t="str">
            <v>4122</v>
          </cell>
          <cell r="B182" t="str">
            <v>Martensdale-St Marys</v>
          </cell>
          <cell r="C182">
            <v>8139</v>
          </cell>
          <cell r="D182">
            <v>0</v>
          </cell>
        </row>
        <row r="183">
          <cell r="A183" t="str">
            <v>4131</v>
          </cell>
          <cell r="B183" t="str">
            <v>Mason City</v>
          </cell>
          <cell r="C183">
            <v>131932</v>
          </cell>
          <cell r="D183">
            <v>19066</v>
          </cell>
        </row>
        <row r="184">
          <cell r="A184" t="str">
            <v>4149</v>
          </cell>
          <cell r="B184" t="str">
            <v>MOC-Floyd Valley</v>
          </cell>
          <cell r="C184">
            <v>40725</v>
          </cell>
          <cell r="D184">
            <v>12073</v>
          </cell>
        </row>
        <row r="185">
          <cell r="A185" t="str">
            <v>4203</v>
          </cell>
          <cell r="B185" t="str">
            <v>Mediapolis</v>
          </cell>
          <cell r="C185">
            <v>20110</v>
          </cell>
          <cell r="D185">
            <v>0</v>
          </cell>
        </row>
        <row r="186">
          <cell r="A186" t="str">
            <v>4212</v>
          </cell>
          <cell r="B186" t="str">
            <v>Melcher-Dallas</v>
          </cell>
          <cell r="C186">
            <v>10433</v>
          </cell>
          <cell r="D186">
            <v>0</v>
          </cell>
        </row>
        <row r="187">
          <cell r="A187" t="str">
            <v>4269</v>
          </cell>
          <cell r="B187" t="str">
            <v>Midland</v>
          </cell>
          <cell r="C187">
            <v>16541</v>
          </cell>
          <cell r="D187">
            <v>0</v>
          </cell>
        </row>
        <row r="188">
          <cell r="A188" t="str">
            <v>4271</v>
          </cell>
          <cell r="B188" t="str">
            <v>Mid-Prairie</v>
          </cell>
          <cell r="C188">
            <v>67400</v>
          </cell>
          <cell r="D188">
            <v>2399</v>
          </cell>
        </row>
        <row r="189">
          <cell r="A189" t="str">
            <v>4356</v>
          </cell>
          <cell r="B189" t="str">
            <v>Missouri Valley</v>
          </cell>
          <cell r="C189">
            <v>23522</v>
          </cell>
          <cell r="D189">
            <v>0</v>
          </cell>
        </row>
        <row r="190">
          <cell r="A190" t="str">
            <v>4419</v>
          </cell>
          <cell r="B190" t="str">
            <v>MFL MarMac</v>
          </cell>
          <cell r="C190">
            <v>27388</v>
          </cell>
          <cell r="D190">
            <v>0</v>
          </cell>
        </row>
        <row r="191">
          <cell r="A191" t="str">
            <v>4437</v>
          </cell>
          <cell r="B191" t="str">
            <v>Montezuma</v>
          </cell>
          <cell r="C191">
            <v>16065</v>
          </cell>
          <cell r="D191">
            <v>0</v>
          </cell>
        </row>
        <row r="192">
          <cell r="A192" t="str">
            <v>4446</v>
          </cell>
          <cell r="B192" t="str">
            <v>Monticello</v>
          </cell>
          <cell r="C192">
            <v>23264</v>
          </cell>
          <cell r="D192">
            <v>1964</v>
          </cell>
        </row>
        <row r="193">
          <cell r="A193" t="str">
            <v>4491</v>
          </cell>
          <cell r="B193" t="str">
            <v>Moravia</v>
          </cell>
          <cell r="C193">
            <v>12618</v>
          </cell>
          <cell r="D193">
            <v>0</v>
          </cell>
        </row>
        <row r="194">
          <cell r="A194" t="str">
            <v>4505</v>
          </cell>
          <cell r="B194" t="str">
            <v>Mormon Trail</v>
          </cell>
          <cell r="C194">
            <v>12374</v>
          </cell>
          <cell r="D194">
            <v>0</v>
          </cell>
        </row>
        <row r="195">
          <cell r="A195" t="str">
            <v>4509</v>
          </cell>
          <cell r="B195" t="str">
            <v>Morning Sun</v>
          </cell>
          <cell r="C195">
            <v>5106</v>
          </cell>
          <cell r="D195">
            <v>0</v>
          </cell>
        </row>
        <row r="196">
          <cell r="A196" t="str">
            <v>4518</v>
          </cell>
          <cell r="B196" t="str">
            <v>Moulton-Udell</v>
          </cell>
          <cell r="C196">
            <v>10980</v>
          </cell>
          <cell r="D196">
            <v>0</v>
          </cell>
        </row>
        <row r="197">
          <cell r="A197" t="str">
            <v>4527</v>
          </cell>
          <cell r="B197" t="str">
            <v>Mount Ayr</v>
          </cell>
          <cell r="C197">
            <v>35198</v>
          </cell>
          <cell r="D197">
            <v>0</v>
          </cell>
        </row>
        <row r="198">
          <cell r="A198" t="str">
            <v>4536</v>
          </cell>
          <cell r="B198" t="str">
            <v>Mount Pleasant</v>
          </cell>
          <cell r="C198">
            <v>71244</v>
          </cell>
          <cell r="D198">
            <v>0</v>
          </cell>
        </row>
        <row r="199">
          <cell r="A199" t="str">
            <v>4554</v>
          </cell>
          <cell r="B199" t="str">
            <v>Mount Vernon</v>
          </cell>
          <cell r="C199">
            <v>15194</v>
          </cell>
          <cell r="D199">
            <v>0</v>
          </cell>
        </row>
        <row r="200">
          <cell r="A200" t="str">
            <v>4572</v>
          </cell>
          <cell r="B200" t="str">
            <v>Murray</v>
          </cell>
          <cell r="C200">
            <v>14006</v>
          </cell>
          <cell r="D200">
            <v>0</v>
          </cell>
        </row>
        <row r="201">
          <cell r="A201" t="str">
            <v>4581</v>
          </cell>
          <cell r="B201" t="str">
            <v>Muscatine</v>
          </cell>
          <cell r="C201">
            <v>157330</v>
          </cell>
          <cell r="D201">
            <v>5871</v>
          </cell>
        </row>
        <row r="202">
          <cell r="A202" t="str">
            <v>4599</v>
          </cell>
          <cell r="B202" t="str">
            <v>Nashua-Plainfield</v>
          </cell>
          <cell r="C202">
            <v>18450</v>
          </cell>
          <cell r="D202">
            <v>0</v>
          </cell>
        </row>
        <row r="203">
          <cell r="A203" t="str">
            <v>4617</v>
          </cell>
          <cell r="B203" t="str">
            <v>Nevada</v>
          </cell>
          <cell r="C203">
            <v>37127</v>
          </cell>
          <cell r="D203">
            <v>0</v>
          </cell>
        </row>
        <row r="204">
          <cell r="A204" t="str">
            <v>4644</v>
          </cell>
          <cell r="B204" t="str">
            <v>Newell-Fonda</v>
          </cell>
          <cell r="C204">
            <v>11866</v>
          </cell>
          <cell r="D204">
            <v>0</v>
          </cell>
        </row>
        <row r="205">
          <cell r="A205" t="str">
            <v>4662</v>
          </cell>
          <cell r="B205" t="str">
            <v>New Hampton</v>
          </cell>
          <cell r="C205">
            <v>30504</v>
          </cell>
          <cell r="D205">
            <v>3126</v>
          </cell>
        </row>
        <row r="206">
          <cell r="A206" t="str">
            <v>4689</v>
          </cell>
          <cell r="B206" t="str">
            <v>New London</v>
          </cell>
          <cell r="C206">
            <v>15329</v>
          </cell>
          <cell r="D206">
            <v>0</v>
          </cell>
        </row>
        <row r="207">
          <cell r="A207" t="str">
            <v>4725</v>
          </cell>
          <cell r="B207" t="str">
            <v>Newton</v>
          </cell>
          <cell r="C207">
            <v>91384</v>
          </cell>
          <cell r="D207">
            <v>2007</v>
          </cell>
        </row>
        <row r="208">
          <cell r="A208" t="str">
            <v>4772</v>
          </cell>
          <cell r="B208" t="str">
            <v>Central Springs</v>
          </cell>
          <cell r="C208">
            <v>19053</v>
          </cell>
          <cell r="D208">
            <v>0</v>
          </cell>
        </row>
        <row r="209">
          <cell r="A209" t="str">
            <v>4773</v>
          </cell>
          <cell r="B209" t="str">
            <v>Northeast</v>
          </cell>
          <cell r="C209">
            <v>10573</v>
          </cell>
          <cell r="D209">
            <v>0</v>
          </cell>
        </row>
        <row r="210">
          <cell r="A210" t="str">
            <v>4774</v>
          </cell>
          <cell r="B210" t="str">
            <v>North Fayette Valley</v>
          </cell>
          <cell r="C210">
            <v>41882</v>
          </cell>
          <cell r="D210">
            <v>0</v>
          </cell>
        </row>
        <row r="211">
          <cell r="A211" t="str">
            <v>4776</v>
          </cell>
          <cell r="B211" t="str">
            <v>North Mahaska</v>
          </cell>
          <cell r="C211">
            <v>10650</v>
          </cell>
          <cell r="D211">
            <v>0</v>
          </cell>
        </row>
        <row r="212">
          <cell r="A212" t="str">
            <v>4777</v>
          </cell>
          <cell r="B212" t="str">
            <v>North Linn</v>
          </cell>
          <cell r="C212">
            <v>12416</v>
          </cell>
          <cell r="D212">
            <v>0</v>
          </cell>
        </row>
        <row r="213">
          <cell r="A213" t="str">
            <v>4778</v>
          </cell>
          <cell r="B213" t="str">
            <v>North Kossuth</v>
          </cell>
          <cell r="C213">
            <v>12983</v>
          </cell>
          <cell r="D213">
            <v>0</v>
          </cell>
        </row>
        <row r="214">
          <cell r="A214" t="str">
            <v>4779</v>
          </cell>
          <cell r="B214" t="str">
            <v>North Polk</v>
          </cell>
          <cell r="C214">
            <v>13858</v>
          </cell>
          <cell r="D214">
            <v>0</v>
          </cell>
        </row>
        <row r="215">
          <cell r="A215" t="str">
            <v>4784</v>
          </cell>
          <cell r="B215" t="str">
            <v>North Scott</v>
          </cell>
          <cell r="C215">
            <v>53972</v>
          </cell>
          <cell r="D215">
            <v>0</v>
          </cell>
        </row>
        <row r="216">
          <cell r="A216" t="str">
            <v>4785</v>
          </cell>
          <cell r="B216" t="str">
            <v>North Tama County</v>
          </cell>
          <cell r="C216">
            <v>15440</v>
          </cell>
          <cell r="D216">
            <v>0</v>
          </cell>
        </row>
        <row r="217">
          <cell r="A217" t="str">
            <v>4788</v>
          </cell>
          <cell r="B217" t="str">
            <v>Northwood-Kensett</v>
          </cell>
          <cell r="C217">
            <v>15091</v>
          </cell>
          <cell r="D217">
            <v>0</v>
          </cell>
        </row>
        <row r="218">
          <cell r="A218" t="str">
            <v>4797</v>
          </cell>
          <cell r="B218" t="str">
            <v>Norwalk</v>
          </cell>
          <cell r="C218">
            <v>40148</v>
          </cell>
          <cell r="D218">
            <v>0</v>
          </cell>
        </row>
        <row r="219">
          <cell r="A219" t="str">
            <v>4860</v>
          </cell>
          <cell r="B219" t="str">
            <v xml:space="preserve">Odebolt Arthur Battle Creek Ida Grove </v>
          </cell>
          <cell r="C219">
            <v>23855</v>
          </cell>
          <cell r="D219">
            <v>0</v>
          </cell>
        </row>
        <row r="220">
          <cell r="A220" t="str">
            <v>4869</v>
          </cell>
          <cell r="B220" t="str">
            <v>Oelwein</v>
          </cell>
          <cell r="C220">
            <v>70882</v>
          </cell>
          <cell r="D220">
            <v>0</v>
          </cell>
        </row>
        <row r="221">
          <cell r="A221" t="str">
            <v>4878</v>
          </cell>
          <cell r="B221" t="str">
            <v>Ogden</v>
          </cell>
          <cell r="C221">
            <v>12332</v>
          </cell>
          <cell r="D221">
            <v>0</v>
          </cell>
        </row>
        <row r="222">
          <cell r="A222" t="str">
            <v>4890</v>
          </cell>
          <cell r="B222" t="str">
            <v>Okoboji</v>
          </cell>
          <cell r="C222">
            <v>18401</v>
          </cell>
          <cell r="D222">
            <v>0</v>
          </cell>
        </row>
        <row r="223">
          <cell r="A223" t="str">
            <v>4905</v>
          </cell>
          <cell r="B223" t="str">
            <v>Olin Consolidated</v>
          </cell>
          <cell r="C223">
            <v>7319</v>
          </cell>
          <cell r="D223">
            <v>0</v>
          </cell>
        </row>
        <row r="224">
          <cell r="A224" t="str">
            <v>4978</v>
          </cell>
          <cell r="B224" t="str">
            <v>Orient-Macksburg</v>
          </cell>
          <cell r="C224">
            <v>6406</v>
          </cell>
          <cell r="D224">
            <v>0</v>
          </cell>
        </row>
        <row r="225">
          <cell r="A225" t="str">
            <v>4995</v>
          </cell>
          <cell r="B225" t="str">
            <v>Osage</v>
          </cell>
          <cell r="C225">
            <v>29685</v>
          </cell>
          <cell r="D225">
            <v>0</v>
          </cell>
        </row>
        <row r="226">
          <cell r="A226" t="str">
            <v>5013</v>
          </cell>
          <cell r="B226" t="str">
            <v>Oskaloosa</v>
          </cell>
          <cell r="C226">
            <v>84445</v>
          </cell>
          <cell r="D226">
            <v>5997</v>
          </cell>
        </row>
        <row r="227">
          <cell r="A227" t="str">
            <v>5049</v>
          </cell>
          <cell r="B227" t="str">
            <v>Ottumwa</v>
          </cell>
          <cell r="C227">
            <v>189472</v>
          </cell>
          <cell r="D227">
            <v>5260</v>
          </cell>
        </row>
        <row r="228">
          <cell r="A228" t="str">
            <v>5121</v>
          </cell>
          <cell r="B228" t="str">
            <v>Panorama</v>
          </cell>
          <cell r="C228">
            <v>16669</v>
          </cell>
          <cell r="D228">
            <v>0</v>
          </cell>
        </row>
        <row r="229">
          <cell r="A229" t="str">
            <v>5139</v>
          </cell>
          <cell r="B229" t="str">
            <v>Paton-Churdan</v>
          </cell>
          <cell r="C229">
            <v>7551</v>
          </cell>
          <cell r="D229">
            <v>0</v>
          </cell>
        </row>
        <row r="230">
          <cell r="A230" t="str">
            <v>5160</v>
          </cell>
          <cell r="B230" t="str">
            <v>PCM</v>
          </cell>
          <cell r="C230">
            <v>16051</v>
          </cell>
          <cell r="D230">
            <v>0</v>
          </cell>
        </row>
        <row r="231">
          <cell r="A231" t="str">
            <v>5163</v>
          </cell>
          <cell r="B231" t="str">
            <v>Pekin</v>
          </cell>
          <cell r="C231">
            <v>18322</v>
          </cell>
          <cell r="D231">
            <v>0</v>
          </cell>
        </row>
        <row r="232">
          <cell r="A232" t="str">
            <v>5166</v>
          </cell>
          <cell r="B232" t="str">
            <v>Pella</v>
          </cell>
          <cell r="C232">
            <v>38417</v>
          </cell>
          <cell r="D232">
            <v>9398</v>
          </cell>
        </row>
        <row r="233">
          <cell r="A233" t="str">
            <v>5184</v>
          </cell>
          <cell r="B233" t="str">
            <v>Perry</v>
          </cell>
          <cell r="C233">
            <v>58311</v>
          </cell>
          <cell r="D233">
            <v>2573</v>
          </cell>
        </row>
        <row r="234">
          <cell r="A234" t="str">
            <v>5250</v>
          </cell>
          <cell r="B234" t="str">
            <v>Pleasant Valley</v>
          </cell>
          <cell r="C234">
            <v>50471</v>
          </cell>
          <cell r="D234">
            <v>0</v>
          </cell>
        </row>
        <row r="235">
          <cell r="A235" t="str">
            <v>5256</v>
          </cell>
          <cell r="B235" t="str">
            <v>Pleasantville</v>
          </cell>
          <cell r="C235">
            <v>19628</v>
          </cell>
          <cell r="D235">
            <v>0</v>
          </cell>
        </row>
        <row r="236">
          <cell r="A236" t="str">
            <v>5283</v>
          </cell>
          <cell r="B236" t="str">
            <v>Pocahontas Area</v>
          </cell>
          <cell r="C236">
            <v>25668</v>
          </cell>
          <cell r="D236">
            <v>2729</v>
          </cell>
        </row>
        <row r="237">
          <cell r="A237" t="str">
            <v>5310</v>
          </cell>
          <cell r="B237" t="str">
            <v>Postville</v>
          </cell>
          <cell r="C237">
            <v>32437</v>
          </cell>
          <cell r="D237">
            <v>0</v>
          </cell>
        </row>
        <row r="238">
          <cell r="A238" t="str">
            <v>5325</v>
          </cell>
          <cell r="B238" t="str">
            <v>Prairie Valley</v>
          </cell>
          <cell r="C238">
            <v>15877</v>
          </cell>
          <cell r="D238">
            <v>0</v>
          </cell>
        </row>
        <row r="239">
          <cell r="A239" t="str">
            <v>5463</v>
          </cell>
          <cell r="B239" t="str">
            <v>Red Oak</v>
          </cell>
          <cell r="C239">
            <v>43380</v>
          </cell>
          <cell r="D239">
            <v>0</v>
          </cell>
        </row>
        <row r="240">
          <cell r="A240" t="str">
            <v>5486</v>
          </cell>
          <cell r="B240" t="str">
            <v>Remsen-Union</v>
          </cell>
          <cell r="C240">
            <v>10064</v>
          </cell>
          <cell r="D240">
            <v>3784</v>
          </cell>
        </row>
        <row r="241">
          <cell r="A241" t="str">
            <v>5508</v>
          </cell>
          <cell r="B241" t="str">
            <v>Riceville</v>
          </cell>
          <cell r="C241">
            <v>19698</v>
          </cell>
          <cell r="D241">
            <v>0</v>
          </cell>
        </row>
        <row r="242">
          <cell r="A242" t="str">
            <v>5510</v>
          </cell>
          <cell r="B242" t="str">
            <v>Riverside</v>
          </cell>
          <cell r="C242">
            <v>14080</v>
          </cell>
          <cell r="D242">
            <v>0</v>
          </cell>
        </row>
        <row r="243">
          <cell r="A243" t="str">
            <v>5607</v>
          </cell>
          <cell r="B243" t="str">
            <v>Rock Valley</v>
          </cell>
          <cell r="C243">
            <v>22036</v>
          </cell>
          <cell r="D243">
            <v>9130</v>
          </cell>
        </row>
        <row r="244">
          <cell r="A244" t="str">
            <v>5643</v>
          </cell>
          <cell r="B244" t="str">
            <v>Roland-Story</v>
          </cell>
          <cell r="C244">
            <v>19641</v>
          </cell>
          <cell r="D244">
            <v>0</v>
          </cell>
        </row>
        <row r="245">
          <cell r="A245" t="str">
            <v>5697</v>
          </cell>
          <cell r="B245" t="str">
            <v>Rudd-Rockford-Marble Rk</v>
          </cell>
          <cell r="C245">
            <v>13543</v>
          </cell>
          <cell r="D245">
            <v>0</v>
          </cell>
        </row>
        <row r="246">
          <cell r="A246" t="str">
            <v>5724</v>
          </cell>
          <cell r="B246" t="str">
            <v>Ruthven-Ayrshire</v>
          </cell>
          <cell r="C246">
            <v>9249</v>
          </cell>
          <cell r="D246">
            <v>0</v>
          </cell>
        </row>
        <row r="247">
          <cell r="A247" t="str">
            <v>5751</v>
          </cell>
          <cell r="B247" t="str">
            <v>St Ansgar</v>
          </cell>
          <cell r="C247">
            <v>17614</v>
          </cell>
          <cell r="D247">
            <v>0</v>
          </cell>
        </row>
        <row r="248">
          <cell r="A248" t="str">
            <v>5805</v>
          </cell>
          <cell r="B248" t="str">
            <v>Saydel</v>
          </cell>
          <cell r="C248">
            <v>33941</v>
          </cell>
          <cell r="D248">
            <v>5642</v>
          </cell>
        </row>
        <row r="249">
          <cell r="A249" t="str">
            <v>5823</v>
          </cell>
          <cell r="B249" t="str">
            <v>Schaller-Crestland</v>
          </cell>
          <cell r="C249">
            <v>9560</v>
          </cell>
          <cell r="D249">
            <v>0</v>
          </cell>
        </row>
        <row r="250">
          <cell r="A250" t="str">
            <v>5832</v>
          </cell>
          <cell r="B250" t="str">
            <v>Schleswig</v>
          </cell>
          <cell r="C250">
            <v>7905</v>
          </cell>
          <cell r="D250">
            <v>0</v>
          </cell>
        </row>
        <row r="251">
          <cell r="A251" t="str">
            <v>5877</v>
          </cell>
          <cell r="B251" t="str">
            <v>Sergeant Bluff-Luton</v>
          </cell>
          <cell r="C251">
            <v>39516</v>
          </cell>
          <cell r="D251">
            <v>0</v>
          </cell>
        </row>
        <row r="252">
          <cell r="A252" t="str">
            <v>5895</v>
          </cell>
          <cell r="B252" t="str">
            <v>Seymour</v>
          </cell>
          <cell r="C252">
            <v>40002</v>
          </cell>
          <cell r="D252">
            <v>0</v>
          </cell>
        </row>
        <row r="253">
          <cell r="A253" t="str">
            <v>5922</v>
          </cell>
          <cell r="B253" t="str">
            <v>West Fork CSD</v>
          </cell>
          <cell r="C253">
            <v>17897</v>
          </cell>
          <cell r="D253">
            <v>0</v>
          </cell>
        </row>
        <row r="254">
          <cell r="A254" t="str">
            <v>5949</v>
          </cell>
          <cell r="B254" t="str">
            <v>Sheldon</v>
          </cell>
          <cell r="C254">
            <v>35062</v>
          </cell>
          <cell r="D254">
            <v>4290</v>
          </cell>
        </row>
        <row r="255">
          <cell r="A255" t="str">
            <v>5976</v>
          </cell>
          <cell r="B255" t="str">
            <v>Shenandoah</v>
          </cell>
          <cell r="C255">
            <v>40387</v>
          </cell>
          <cell r="D255">
            <v>0</v>
          </cell>
        </row>
        <row r="256">
          <cell r="A256" t="str">
            <v>5994</v>
          </cell>
          <cell r="B256" t="str">
            <v>Sibley-Ocheyedan</v>
          </cell>
          <cell r="C256">
            <v>24119</v>
          </cell>
          <cell r="D256">
            <v>0</v>
          </cell>
        </row>
        <row r="257">
          <cell r="A257" t="str">
            <v>6003</v>
          </cell>
          <cell r="B257" t="str">
            <v>Sidney</v>
          </cell>
          <cell r="C257">
            <v>10871</v>
          </cell>
          <cell r="D257">
            <v>0</v>
          </cell>
        </row>
        <row r="258">
          <cell r="A258" t="str">
            <v>6012</v>
          </cell>
          <cell r="B258" t="str">
            <v>Sigourney</v>
          </cell>
          <cell r="C258">
            <v>21237</v>
          </cell>
          <cell r="D258">
            <v>0</v>
          </cell>
        </row>
        <row r="259">
          <cell r="A259" t="str">
            <v>6030</v>
          </cell>
          <cell r="B259" t="str">
            <v>Sioux Center</v>
          </cell>
          <cell r="C259">
            <v>30093</v>
          </cell>
          <cell r="D259">
            <v>7936</v>
          </cell>
        </row>
        <row r="260">
          <cell r="A260" t="str">
            <v>6035</v>
          </cell>
          <cell r="B260" t="str">
            <v>Sioux Central</v>
          </cell>
          <cell r="C260">
            <v>12442</v>
          </cell>
          <cell r="D260">
            <v>0</v>
          </cell>
        </row>
        <row r="261">
          <cell r="A261" t="str">
            <v>6039</v>
          </cell>
          <cell r="B261" t="str">
            <v>Sioux City</v>
          </cell>
          <cell r="C261">
            <v>597513</v>
          </cell>
          <cell r="D261">
            <v>52362</v>
          </cell>
        </row>
        <row r="262">
          <cell r="A262" t="str">
            <v>6091</v>
          </cell>
          <cell r="B262" t="str">
            <v>South Central Calhoun</v>
          </cell>
          <cell r="C262">
            <v>33280</v>
          </cell>
          <cell r="D262">
            <v>0</v>
          </cell>
        </row>
        <row r="263">
          <cell r="A263" t="str">
            <v>6093</v>
          </cell>
          <cell r="B263" t="str">
            <v>Solon</v>
          </cell>
          <cell r="C263">
            <v>17094</v>
          </cell>
          <cell r="D263">
            <v>0</v>
          </cell>
        </row>
        <row r="264">
          <cell r="A264" t="str">
            <v>6094</v>
          </cell>
          <cell r="B264" t="str">
            <v>Southeast Warren</v>
          </cell>
          <cell r="C264">
            <v>9804</v>
          </cell>
          <cell r="D264">
            <v>0</v>
          </cell>
        </row>
        <row r="265">
          <cell r="A265" t="str">
            <v>6095</v>
          </cell>
          <cell r="B265" t="str">
            <v>South Hamilton</v>
          </cell>
          <cell r="C265">
            <v>13145</v>
          </cell>
          <cell r="D265">
            <v>0</v>
          </cell>
        </row>
        <row r="266">
          <cell r="A266" t="str">
            <v>6096</v>
          </cell>
          <cell r="B266" t="str">
            <v>Southeast Webster Grand</v>
          </cell>
          <cell r="C266">
            <v>15036</v>
          </cell>
          <cell r="D266">
            <v>0</v>
          </cell>
        </row>
        <row r="267">
          <cell r="A267" t="str">
            <v>6097</v>
          </cell>
          <cell r="B267" t="str">
            <v>South Page</v>
          </cell>
          <cell r="C267">
            <v>6622</v>
          </cell>
          <cell r="D267">
            <v>0</v>
          </cell>
        </row>
        <row r="268">
          <cell r="A268" t="str">
            <v>6098</v>
          </cell>
          <cell r="B268" t="str">
            <v>South Tama County</v>
          </cell>
          <cell r="C268">
            <v>64190</v>
          </cell>
          <cell r="D268">
            <v>0</v>
          </cell>
        </row>
        <row r="269">
          <cell r="A269" t="str">
            <v>6099</v>
          </cell>
          <cell r="B269" t="str">
            <v>South O'Brien</v>
          </cell>
          <cell r="C269">
            <v>20684</v>
          </cell>
          <cell r="D269">
            <v>1278</v>
          </cell>
        </row>
        <row r="270">
          <cell r="A270" t="str">
            <v>6100</v>
          </cell>
          <cell r="B270" t="str">
            <v>South Winneshiek</v>
          </cell>
          <cell r="C270">
            <v>14158</v>
          </cell>
          <cell r="D270">
            <v>3766</v>
          </cell>
        </row>
        <row r="271">
          <cell r="A271" t="str">
            <v>6101</v>
          </cell>
          <cell r="B271" t="str">
            <v>Southeast Polk</v>
          </cell>
          <cell r="C271">
            <v>124715</v>
          </cell>
          <cell r="D271">
            <v>0</v>
          </cell>
        </row>
        <row r="272">
          <cell r="A272" t="str">
            <v>6102</v>
          </cell>
          <cell r="B272" t="str">
            <v>Spencer</v>
          </cell>
          <cell r="C272">
            <v>64004</v>
          </cell>
          <cell r="D272">
            <v>6588</v>
          </cell>
        </row>
        <row r="273">
          <cell r="A273" t="str">
            <v>6120</v>
          </cell>
          <cell r="B273" t="str">
            <v>Spirit Lake</v>
          </cell>
          <cell r="C273">
            <v>23082</v>
          </cell>
          <cell r="D273">
            <v>0</v>
          </cell>
        </row>
        <row r="274">
          <cell r="A274" t="str">
            <v>6138</v>
          </cell>
          <cell r="B274" t="str">
            <v>Springville</v>
          </cell>
          <cell r="C274">
            <v>7619</v>
          </cell>
          <cell r="D274">
            <v>0</v>
          </cell>
        </row>
        <row r="275">
          <cell r="A275" t="str">
            <v>6165</v>
          </cell>
          <cell r="B275" t="str">
            <v>Stanton</v>
          </cell>
          <cell r="C275">
            <v>4769</v>
          </cell>
          <cell r="D275">
            <v>0</v>
          </cell>
        </row>
        <row r="276">
          <cell r="A276" t="str">
            <v>6175</v>
          </cell>
          <cell r="B276" t="str">
            <v>Starmont</v>
          </cell>
          <cell r="C276">
            <v>17122</v>
          </cell>
          <cell r="D276">
            <v>0</v>
          </cell>
        </row>
        <row r="277">
          <cell r="A277" t="str">
            <v>6219</v>
          </cell>
          <cell r="B277" t="str">
            <v>Storm Lake</v>
          </cell>
          <cell r="C277">
            <v>67114</v>
          </cell>
          <cell r="D277">
            <v>5336</v>
          </cell>
        </row>
        <row r="278">
          <cell r="A278" t="str">
            <v>6246</v>
          </cell>
          <cell r="B278" t="str">
            <v>Stratford</v>
          </cell>
          <cell r="C278">
            <v>5106</v>
          </cell>
          <cell r="D278">
            <v>0</v>
          </cell>
        </row>
        <row r="279">
          <cell r="A279" t="str">
            <v>6264</v>
          </cell>
          <cell r="B279" t="str">
            <v>West Central Valley</v>
          </cell>
          <cell r="C279">
            <v>22550</v>
          </cell>
          <cell r="D279">
            <v>0</v>
          </cell>
        </row>
        <row r="280">
          <cell r="A280" t="str">
            <v>6273</v>
          </cell>
          <cell r="B280" t="str">
            <v>Sumner-Fredericksburg</v>
          </cell>
          <cell r="C280">
            <v>19678</v>
          </cell>
          <cell r="D280">
            <v>0</v>
          </cell>
        </row>
        <row r="281">
          <cell r="A281" t="str">
            <v>6408</v>
          </cell>
          <cell r="B281" t="str">
            <v>Tipton</v>
          </cell>
          <cell r="C281">
            <v>17156</v>
          </cell>
          <cell r="D281">
            <v>0</v>
          </cell>
        </row>
        <row r="282">
          <cell r="A282" t="str">
            <v>6453</v>
          </cell>
          <cell r="B282" t="str">
            <v>Treynor</v>
          </cell>
          <cell r="C282">
            <v>7880</v>
          </cell>
          <cell r="D282">
            <v>0</v>
          </cell>
        </row>
        <row r="283">
          <cell r="A283" t="str">
            <v>6460</v>
          </cell>
          <cell r="B283" t="str">
            <v>Tri-Center</v>
          </cell>
          <cell r="C283">
            <v>11414</v>
          </cell>
          <cell r="D283">
            <v>0</v>
          </cell>
        </row>
        <row r="284">
          <cell r="A284" t="str">
            <v>6462</v>
          </cell>
          <cell r="B284" t="str">
            <v>Tri-County</v>
          </cell>
          <cell r="C284">
            <v>9537</v>
          </cell>
          <cell r="D284">
            <v>0</v>
          </cell>
        </row>
        <row r="285">
          <cell r="A285" t="str">
            <v>6471</v>
          </cell>
          <cell r="B285" t="str">
            <v>Tripoli</v>
          </cell>
          <cell r="C285">
            <v>10257</v>
          </cell>
          <cell r="D285">
            <v>0</v>
          </cell>
        </row>
        <row r="286">
          <cell r="A286" t="str">
            <v>6509</v>
          </cell>
          <cell r="B286" t="str">
            <v>Turkey Valley</v>
          </cell>
          <cell r="C286">
            <v>11518</v>
          </cell>
          <cell r="D286">
            <v>1298</v>
          </cell>
        </row>
        <row r="287">
          <cell r="A287" t="str">
            <v>6512</v>
          </cell>
          <cell r="B287" t="str">
            <v>Twin Cedars</v>
          </cell>
          <cell r="C287">
            <v>11429</v>
          </cell>
          <cell r="D287">
            <v>0</v>
          </cell>
        </row>
        <row r="288">
          <cell r="A288" t="str">
            <v>6516</v>
          </cell>
          <cell r="B288" t="str">
            <v>Twin Rivers</v>
          </cell>
          <cell r="C288">
            <v>7280</v>
          </cell>
          <cell r="D288">
            <v>0</v>
          </cell>
        </row>
        <row r="289">
          <cell r="A289" t="str">
            <v>6534</v>
          </cell>
          <cell r="B289" t="str">
            <v>Underwood</v>
          </cell>
          <cell r="C289">
            <v>9485</v>
          </cell>
          <cell r="D289">
            <v>0</v>
          </cell>
        </row>
        <row r="290">
          <cell r="A290" t="str">
            <v>6536</v>
          </cell>
          <cell r="B290" t="str">
            <v>Union</v>
          </cell>
          <cell r="C290">
            <v>25742</v>
          </cell>
          <cell r="D290">
            <v>0</v>
          </cell>
        </row>
        <row r="291">
          <cell r="A291" t="str">
            <v>6561</v>
          </cell>
          <cell r="B291" t="str">
            <v>United</v>
          </cell>
          <cell r="C291">
            <v>8741</v>
          </cell>
          <cell r="D291">
            <v>0</v>
          </cell>
        </row>
        <row r="292">
          <cell r="A292" t="str">
            <v>6579</v>
          </cell>
          <cell r="B292" t="str">
            <v>Urbandale</v>
          </cell>
          <cell r="C292">
            <v>69039</v>
          </cell>
          <cell r="D292">
            <v>18910</v>
          </cell>
        </row>
        <row r="293">
          <cell r="A293" t="str">
            <v>6592</v>
          </cell>
          <cell r="B293" t="str">
            <v>Van Buren</v>
          </cell>
          <cell r="C293">
            <v>51036</v>
          </cell>
          <cell r="D293">
            <v>0</v>
          </cell>
        </row>
        <row r="294">
          <cell r="A294" t="str">
            <v>6615</v>
          </cell>
          <cell r="B294" t="str">
            <v>Van Meter</v>
          </cell>
          <cell r="C294">
            <v>10608</v>
          </cell>
          <cell r="D294">
            <v>0</v>
          </cell>
        </row>
        <row r="295">
          <cell r="A295" t="str">
            <v>6651</v>
          </cell>
          <cell r="B295" t="str">
            <v>Villisca</v>
          </cell>
          <cell r="C295">
            <v>12629</v>
          </cell>
          <cell r="D295">
            <v>0</v>
          </cell>
        </row>
        <row r="296">
          <cell r="A296" t="str">
            <v>6660</v>
          </cell>
          <cell r="B296" t="str">
            <v>Vinton-Shellsburg</v>
          </cell>
          <cell r="C296">
            <v>38776</v>
          </cell>
          <cell r="D296">
            <v>0</v>
          </cell>
        </row>
        <row r="297">
          <cell r="A297" t="str">
            <v>6700</v>
          </cell>
          <cell r="B297" t="str">
            <v>Waco</v>
          </cell>
          <cell r="C297">
            <v>16579</v>
          </cell>
          <cell r="D297">
            <v>0</v>
          </cell>
        </row>
        <row r="298">
          <cell r="A298" t="str">
            <v>6741</v>
          </cell>
          <cell r="B298" t="str">
            <v>East Sac County</v>
          </cell>
          <cell r="C298">
            <v>31095</v>
          </cell>
          <cell r="D298">
            <v>0</v>
          </cell>
        </row>
        <row r="299">
          <cell r="A299" t="str">
            <v>6759</v>
          </cell>
          <cell r="B299" t="str">
            <v>Wapello</v>
          </cell>
          <cell r="C299">
            <v>15142</v>
          </cell>
          <cell r="D299">
            <v>0</v>
          </cell>
        </row>
        <row r="300">
          <cell r="A300" t="str">
            <v>6762</v>
          </cell>
          <cell r="B300" t="str">
            <v>Wapsie Valley</v>
          </cell>
          <cell r="C300">
            <v>23522</v>
          </cell>
          <cell r="D300">
            <v>791</v>
          </cell>
        </row>
        <row r="301">
          <cell r="A301" t="str">
            <v>6768</v>
          </cell>
          <cell r="B301" t="str">
            <v>Washington</v>
          </cell>
          <cell r="C301">
            <v>56387</v>
          </cell>
          <cell r="D301">
            <v>2337</v>
          </cell>
        </row>
        <row r="302">
          <cell r="A302" t="str">
            <v>6795</v>
          </cell>
          <cell r="B302" t="str">
            <v>Waterloo</v>
          </cell>
          <cell r="C302">
            <v>501645</v>
          </cell>
          <cell r="D302">
            <v>49644</v>
          </cell>
        </row>
        <row r="303">
          <cell r="A303" t="str">
            <v>6822</v>
          </cell>
          <cell r="B303" t="str">
            <v>Waukee</v>
          </cell>
          <cell r="C303">
            <v>120918</v>
          </cell>
          <cell r="D303">
            <v>6085</v>
          </cell>
        </row>
        <row r="304">
          <cell r="A304" t="str">
            <v>6840</v>
          </cell>
          <cell r="B304" t="str">
            <v>Waverly-Shell Rock</v>
          </cell>
          <cell r="C304">
            <v>34077</v>
          </cell>
          <cell r="D304">
            <v>1709</v>
          </cell>
        </row>
        <row r="305">
          <cell r="A305" t="str">
            <v>6854</v>
          </cell>
          <cell r="B305" t="str">
            <v>Wayne</v>
          </cell>
          <cell r="C305">
            <v>31619</v>
          </cell>
          <cell r="D305">
            <v>0</v>
          </cell>
        </row>
        <row r="306">
          <cell r="A306" t="str">
            <v>6867</v>
          </cell>
          <cell r="B306" t="str">
            <v>Webster City</v>
          </cell>
          <cell r="C306">
            <v>58256</v>
          </cell>
          <cell r="D306">
            <v>2304</v>
          </cell>
        </row>
        <row r="307">
          <cell r="A307" t="str">
            <v>6921</v>
          </cell>
          <cell r="B307" t="str">
            <v>West Bend-Mallard</v>
          </cell>
          <cell r="C307">
            <v>9277</v>
          </cell>
          <cell r="D307">
            <v>0</v>
          </cell>
        </row>
        <row r="308">
          <cell r="A308" t="str">
            <v>6930</v>
          </cell>
          <cell r="B308" t="str">
            <v>West Branch</v>
          </cell>
          <cell r="C308">
            <v>17516</v>
          </cell>
          <cell r="D308">
            <v>0</v>
          </cell>
        </row>
        <row r="309">
          <cell r="A309" t="str">
            <v>6937</v>
          </cell>
          <cell r="B309" t="str">
            <v>West Burlington Ind</v>
          </cell>
          <cell r="C309">
            <v>14621</v>
          </cell>
          <cell r="D309">
            <v>0</v>
          </cell>
        </row>
        <row r="310">
          <cell r="A310" t="str">
            <v>6943</v>
          </cell>
          <cell r="B310" t="str">
            <v>West Central</v>
          </cell>
          <cell r="C310">
            <v>11506</v>
          </cell>
          <cell r="D310">
            <v>0</v>
          </cell>
        </row>
        <row r="311">
          <cell r="A311" t="str">
            <v>6950</v>
          </cell>
          <cell r="B311" t="str">
            <v>West Delaware County</v>
          </cell>
          <cell r="C311">
            <v>39256</v>
          </cell>
          <cell r="D311">
            <v>4565</v>
          </cell>
        </row>
        <row r="312">
          <cell r="A312" t="str">
            <v>6957</v>
          </cell>
          <cell r="B312" t="str">
            <v>West Des Moines</v>
          </cell>
          <cell r="C312">
            <v>235240</v>
          </cell>
          <cell r="D312">
            <v>40259</v>
          </cell>
        </row>
        <row r="313">
          <cell r="A313" t="str">
            <v>6961</v>
          </cell>
          <cell r="B313" t="str">
            <v>Western Dubuque</v>
          </cell>
          <cell r="C313">
            <v>79747</v>
          </cell>
          <cell r="D313">
            <v>20649</v>
          </cell>
        </row>
        <row r="314">
          <cell r="A314" t="str">
            <v>6969</v>
          </cell>
          <cell r="B314" t="str">
            <v>West Harrison</v>
          </cell>
          <cell r="C314">
            <v>12668</v>
          </cell>
          <cell r="D314">
            <v>0</v>
          </cell>
        </row>
        <row r="315">
          <cell r="A315" t="str">
            <v>6975</v>
          </cell>
          <cell r="B315" t="str">
            <v>West Liberty</v>
          </cell>
          <cell r="C315">
            <v>27844</v>
          </cell>
          <cell r="D315">
            <v>0</v>
          </cell>
        </row>
        <row r="316">
          <cell r="A316" t="str">
            <v>6983</v>
          </cell>
          <cell r="B316" t="str">
            <v>West Lyon</v>
          </cell>
          <cell r="C316">
            <v>19618</v>
          </cell>
          <cell r="D316">
            <v>729</v>
          </cell>
        </row>
        <row r="317">
          <cell r="A317" t="str">
            <v>6985</v>
          </cell>
          <cell r="B317" t="str">
            <v>West Marshall</v>
          </cell>
          <cell r="C317">
            <v>17793</v>
          </cell>
          <cell r="D317">
            <v>0</v>
          </cell>
        </row>
        <row r="318">
          <cell r="A318" t="str">
            <v>6987</v>
          </cell>
          <cell r="B318" t="str">
            <v>West Monona</v>
          </cell>
          <cell r="C318">
            <v>23012</v>
          </cell>
          <cell r="D318">
            <v>0</v>
          </cell>
        </row>
        <row r="319">
          <cell r="A319" t="str">
            <v>6990</v>
          </cell>
          <cell r="B319" t="str">
            <v>West Sioux</v>
          </cell>
          <cell r="C319">
            <v>21061</v>
          </cell>
          <cell r="D319">
            <v>0</v>
          </cell>
        </row>
        <row r="320">
          <cell r="A320" t="str">
            <v>6992</v>
          </cell>
          <cell r="B320" t="str">
            <v>Westwood</v>
          </cell>
          <cell r="C320">
            <v>12774</v>
          </cell>
          <cell r="D320">
            <v>0</v>
          </cell>
        </row>
        <row r="321">
          <cell r="A321" t="str">
            <v>7002</v>
          </cell>
          <cell r="B321" t="str">
            <v>Whiting</v>
          </cell>
          <cell r="C321">
            <v>4841</v>
          </cell>
          <cell r="D321">
            <v>0</v>
          </cell>
        </row>
        <row r="322">
          <cell r="A322" t="str">
            <v>7029</v>
          </cell>
          <cell r="B322" t="str">
            <v>Williamsburg</v>
          </cell>
          <cell r="C322">
            <v>22683</v>
          </cell>
          <cell r="D322">
            <v>1494</v>
          </cell>
        </row>
        <row r="323">
          <cell r="A323" t="str">
            <v>7038</v>
          </cell>
          <cell r="B323" t="str">
            <v>Wilton</v>
          </cell>
          <cell r="C323">
            <v>14263</v>
          </cell>
          <cell r="D323">
            <v>0</v>
          </cell>
        </row>
        <row r="324">
          <cell r="A324" t="str">
            <v>7047</v>
          </cell>
          <cell r="B324" t="str">
            <v>Winfield-Mt Union</v>
          </cell>
          <cell r="C324">
            <v>9897</v>
          </cell>
          <cell r="D324">
            <v>0</v>
          </cell>
        </row>
        <row r="325">
          <cell r="A325" t="str">
            <v>7056</v>
          </cell>
          <cell r="B325" t="str">
            <v>Winterset</v>
          </cell>
          <cell r="C325">
            <v>35790</v>
          </cell>
          <cell r="D325">
            <v>0</v>
          </cell>
        </row>
        <row r="326">
          <cell r="A326" t="str">
            <v>7092</v>
          </cell>
          <cell r="B326" t="str">
            <v>Woodbine</v>
          </cell>
          <cell r="C326">
            <v>8913</v>
          </cell>
          <cell r="D326">
            <v>0</v>
          </cell>
        </row>
        <row r="327">
          <cell r="A327" t="str">
            <v>7098</v>
          </cell>
          <cell r="B327" t="str">
            <v>Woodbury Central</v>
          </cell>
          <cell r="C327">
            <v>14412</v>
          </cell>
          <cell r="D327">
            <v>0</v>
          </cell>
        </row>
        <row r="328">
          <cell r="A328" t="str">
            <v>7110</v>
          </cell>
          <cell r="B328" t="str">
            <v>Woodward-Granger</v>
          </cell>
          <cell r="C328">
            <v>17396</v>
          </cell>
          <cell r="D328">
            <v>0</v>
          </cell>
        </row>
        <row r="331">
          <cell r="A331" t="str">
            <v>https://educateiowa.gov/documents/essa-guidance/2021/09/2021-2022-title-ii-part-supporting-effective-instruction-allocations</v>
          </cell>
        </row>
        <row r="333">
          <cell r="A333" t="str">
            <v>Project Description:</v>
          </cell>
          <cell r="B333" t="str">
            <v>Supporting Effective Instruction</v>
          </cell>
        </row>
        <row r="334">
          <cell r="A334" t="str">
            <v>Name of Federal Agency:</v>
          </cell>
          <cell r="B334" t="str">
            <v>US Department of Education</v>
          </cell>
        </row>
        <row r="335">
          <cell r="A335" t="str">
            <v>Program Title:</v>
          </cell>
          <cell r="B335" t="str">
            <v>Title II, Part A, Teacher and Principal Training and Recruiting Fund</v>
          </cell>
        </row>
        <row r="336">
          <cell r="A336" t="str">
            <v>CFDA Number:</v>
          </cell>
          <cell r="B336" t="str">
            <v>84.367A</v>
          </cell>
        </row>
        <row r="337">
          <cell r="A337" t="str">
            <v>Award Number:</v>
          </cell>
          <cell r="B337" t="str">
            <v>S367A210014</v>
          </cell>
        </row>
        <row r="338">
          <cell r="A338" t="str">
            <v>Award Period:</v>
          </cell>
          <cell r="B338" t="str">
            <v>7/1/2021 - 9/30/22</v>
          </cell>
        </row>
        <row r="339">
          <cell r="A339" t="str">
            <v>Award Amount:</v>
          </cell>
          <cell r="B339">
            <v>3247524</v>
          </cell>
        </row>
      </sheetData>
      <sheetData sheetId="14">
        <row r="1">
          <cell r="B1" t="str">
            <v>AEA or District #</v>
          </cell>
          <cell r="C1" t="str">
            <v>Agency Name</v>
          </cell>
          <cell r="D1" t="str">
            <v>Allocation</v>
          </cell>
        </row>
        <row r="2">
          <cell r="A2" t="str">
            <v>9201</v>
          </cell>
          <cell r="B2">
            <v>9201</v>
          </cell>
          <cell r="C2" t="str">
            <v>AEA 01 Keystone</v>
          </cell>
          <cell r="D2">
            <v>103271</v>
          </cell>
        </row>
        <row r="3">
          <cell r="A3" t="str">
            <v>9207</v>
          </cell>
          <cell r="B3">
            <v>9207</v>
          </cell>
          <cell r="C3" t="str">
            <v>AEA 07 Central Rivers</v>
          </cell>
          <cell r="D3">
            <v>292398</v>
          </cell>
        </row>
        <row r="4">
          <cell r="A4" t="str">
            <v>9208</v>
          </cell>
          <cell r="B4">
            <v>9208</v>
          </cell>
          <cell r="C4" t="str">
            <v>AEA 08  Prairie Lakes</v>
          </cell>
          <cell r="D4">
            <v>340769</v>
          </cell>
        </row>
        <row r="5">
          <cell r="A5" t="str">
            <v>9209</v>
          </cell>
          <cell r="B5">
            <v>9209</v>
          </cell>
          <cell r="C5" t="str">
            <v>AEA 09 Mississippi Bend</v>
          </cell>
          <cell r="D5">
            <v>169659</v>
          </cell>
        </row>
        <row r="6">
          <cell r="A6" t="str">
            <v>9210</v>
          </cell>
          <cell r="B6">
            <v>9210</v>
          </cell>
          <cell r="C6" t="str">
            <v xml:space="preserve">AEA 10 Grant Wood </v>
          </cell>
          <cell r="D6">
            <v>432672</v>
          </cell>
        </row>
        <row r="7">
          <cell r="A7" t="str">
            <v>9211</v>
          </cell>
          <cell r="B7">
            <v>9211</v>
          </cell>
          <cell r="C7" t="str">
            <v>AEA 11 Heartland</v>
          </cell>
          <cell r="D7">
            <v>525542</v>
          </cell>
        </row>
        <row r="8">
          <cell r="A8" t="str">
            <v>9212</v>
          </cell>
          <cell r="B8">
            <v>9212</v>
          </cell>
          <cell r="C8" t="str">
            <v xml:space="preserve">AEA 12 Northwest  </v>
          </cell>
          <cell r="D8">
            <v>629055</v>
          </cell>
        </row>
        <row r="9">
          <cell r="A9" t="str">
            <v>9213</v>
          </cell>
          <cell r="B9">
            <v>9213</v>
          </cell>
          <cell r="C9" t="str">
            <v xml:space="preserve">AEA 13 Green Hills </v>
          </cell>
          <cell r="D9">
            <v>71346</v>
          </cell>
        </row>
        <row r="10">
          <cell r="A10" t="str">
            <v>9215</v>
          </cell>
          <cell r="B10">
            <v>9215</v>
          </cell>
          <cell r="C10" t="str">
            <v>AEA 15 Great Prairie</v>
          </cell>
          <cell r="D10">
            <v>150069</v>
          </cell>
        </row>
        <row r="11">
          <cell r="A11" t="str">
            <v>1476</v>
          </cell>
          <cell r="B11">
            <v>1476</v>
          </cell>
          <cell r="C11" t="str">
            <v>Council Bluffs</v>
          </cell>
          <cell r="D11">
            <v>65300</v>
          </cell>
        </row>
        <row r="12">
          <cell r="A12" t="str">
            <v>1737</v>
          </cell>
          <cell r="B12">
            <v>1737</v>
          </cell>
          <cell r="C12" t="str">
            <v>Des Moines</v>
          </cell>
          <cell r="D12">
            <v>843577</v>
          </cell>
        </row>
        <row r="13">
          <cell r="A13" t="str">
            <v>6795</v>
          </cell>
          <cell r="B13">
            <v>6795</v>
          </cell>
          <cell r="C13" t="str">
            <v>Waterloo</v>
          </cell>
          <cell r="D13">
            <v>153576</v>
          </cell>
        </row>
        <row r="16">
          <cell r="B16" t="str">
            <v>Source: https://educateiowa.gov/documents/essa-guidance/2021/08/2021-2022-title-iii-english-learners-allocations</v>
          </cell>
        </row>
        <row r="18">
          <cell r="B18" t="str">
            <v>Project Description:</v>
          </cell>
          <cell r="C18" t="str">
            <v>English Language Acquisition: State Formula Grant Program</v>
          </cell>
        </row>
        <row r="19">
          <cell r="B19" t="str">
            <v>Name of Federal Agency:</v>
          </cell>
          <cell r="C19" t="str">
            <v>US Department of Education</v>
          </cell>
        </row>
        <row r="20">
          <cell r="B20" t="str">
            <v>Program Title:</v>
          </cell>
          <cell r="C20" t="str">
            <v>English Language Acquisition, Language Enhancement, and Academic Achievement Program for Limited English Proficient Children</v>
          </cell>
        </row>
        <row r="21">
          <cell r="B21" t="str">
            <v>CFDA Number:</v>
          </cell>
          <cell r="C21" t="str">
            <v>84.365A</v>
          </cell>
        </row>
        <row r="22">
          <cell r="B22" t="str">
            <v>Award Number:</v>
          </cell>
          <cell r="C22" t="str">
            <v>S365A210015</v>
          </cell>
        </row>
        <row r="23">
          <cell r="B23" t="str">
            <v>Award Period:</v>
          </cell>
          <cell r="C23" t="str">
            <v>7/1/2021 - 9/30/22</v>
          </cell>
        </row>
        <row r="24">
          <cell r="B24" t="str">
            <v>Award Amount:</v>
          </cell>
          <cell r="C24">
            <v>4443804</v>
          </cell>
        </row>
      </sheetData>
      <sheetData sheetId="15">
        <row r="1">
          <cell r="B1" t="str">
            <v>District #</v>
          </cell>
          <cell r="C1" t="str">
            <v>District Name</v>
          </cell>
          <cell r="D1" t="str">
            <v>Allocation</v>
          </cell>
        </row>
        <row r="2">
          <cell r="A2" t="str">
            <v>0261</v>
          </cell>
          <cell r="B2" t="str">
            <v>02610000</v>
          </cell>
          <cell r="C2" t="str">
            <v>Ankeny</v>
          </cell>
          <cell r="D2">
            <v>3841</v>
          </cell>
        </row>
        <row r="3">
          <cell r="A3" t="str">
            <v>0387</v>
          </cell>
          <cell r="B3" t="str">
            <v>03870000</v>
          </cell>
          <cell r="C3" t="str">
            <v>Atlantic</v>
          </cell>
          <cell r="D3">
            <v>1987</v>
          </cell>
        </row>
        <row r="4">
          <cell r="A4" t="str">
            <v>0747</v>
          </cell>
          <cell r="B4" t="str">
            <v>07470000</v>
          </cell>
          <cell r="C4" t="str">
            <v>Boyden-Hull</v>
          </cell>
          <cell r="D4">
            <v>1987</v>
          </cell>
        </row>
        <row r="5">
          <cell r="A5" t="str">
            <v>1206</v>
          </cell>
          <cell r="B5" t="str">
            <v>12060000</v>
          </cell>
          <cell r="C5" t="str">
            <v>Clarion-Goldfield-Dows</v>
          </cell>
          <cell r="D5">
            <v>6755</v>
          </cell>
        </row>
        <row r="6">
          <cell r="A6" t="str">
            <v>1737</v>
          </cell>
          <cell r="B6" t="str">
            <v>17370000</v>
          </cell>
          <cell r="C6" t="str">
            <v>Des Moines Independent</v>
          </cell>
          <cell r="D6">
            <v>189802</v>
          </cell>
        </row>
        <row r="7">
          <cell r="A7" t="str">
            <v>1863</v>
          </cell>
          <cell r="B7" t="str">
            <v>18630000</v>
          </cell>
          <cell r="C7" t="str">
            <v>Dubuque</v>
          </cell>
          <cell r="D7">
            <v>12186</v>
          </cell>
        </row>
        <row r="8">
          <cell r="A8" t="str">
            <v>2169</v>
          </cell>
          <cell r="B8" t="str">
            <v>21690000</v>
          </cell>
          <cell r="C8" t="str">
            <v>Fairfield</v>
          </cell>
          <cell r="D8">
            <v>4901</v>
          </cell>
        </row>
        <row r="9">
          <cell r="A9" t="str">
            <v>3141</v>
          </cell>
          <cell r="B9" t="str">
            <v>31410000</v>
          </cell>
          <cell r="C9" t="str">
            <v>Iowa City</v>
          </cell>
          <cell r="D9">
            <v>154970</v>
          </cell>
        </row>
        <row r="10">
          <cell r="A10" t="str">
            <v>6219</v>
          </cell>
          <cell r="B10" t="str">
            <v>62190000</v>
          </cell>
          <cell r="C10" t="str">
            <v>Storm Lake</v>
          </cell>
          <cell r="D10">
            <v>30199</v>
          </cell>
        </row>
        <row r="11">
          <cell r="A11" t="str">
            <v>6768</v>
          </cell>
          <cell r="B11" t="str">
            <v>67680000</v>
          </cell>
          <cell r="C11" t="str">
            <v>Washington</v>
          </cell>
          <cell r="D11">
            <v>4106</v>
          </cell>
        </row>
        <row r="12">
          <cell r="A12" t="str">
            <v>6957</v>
          </cell>
          <cell r="B12" t="str">
            <v>69570000</v>
          </cell>
          <cell r="C12" t="str">
            <v>West Des Moines</v>
          </cell>
          <cell r="D12">
            <v>34438</v>
          </cell>
        </row>
        <row r="14">
          <cell r="D14">
            <v>445172</v>
          </cell>
        </row>
        <row r="16">
          <cell r="B16" t="str">
            <v>Source: https://educateiowa.gov/documents/essa-guidance/2021/10/2021-2022-title-iii-immigrant-students-allocations</v>
          </cell>
        </row>
        <row r="18">
          <cell r="B18" t="str">
            <v>Project Description:</v>
          </cell>
          <cell r="C18" t="str">
            <v>English Language Acquisition: State Formula Grant Program</v>
          </cell>
        </row>
        <row r="19">
          <cell r="B19" t="str">
            <v>Name of Federal Agency:</v>
          </cell>
          <cell r="C19" t="str">
            <v>US Department of Education</v>
          </cell>
        </row>
        <row r="20">
          <cell r="B20" t="str">
            <v>Program Title:</v>
          </cell>
          <cell r="C20" t="str">
            <v>English Language Acquisition, Language Enhancement, and Academic Achievement Program for Limited English Proficient Children</v>
          </cell>
        </row>
        <row r="21">
          <cell r="B21" t="str">
            <v>CFDA Number:</v>
          </cell>
          <cell r="C21" t="str">
            <v>84.365A</v>
          </cell>
        </row>
        <row r="22">
          <cell r="B22" t="str">
            <v>Award Number:</v>
          </cell>
          <cell r="C22" t="str">
            <v>S365A210015</v>
          </cell>
        </row>
        <row r="23">
          <cell r="B23" t="str">
            <v>Award Period:</v>
          </cell>
          <cell r="C23" t="str">
            <v>7/1/2021 - 9/30/22</v>
          </cell>
        </row>
        <row r="24">
          <cell r="B24" t="str">
            <v>Award Amount:</v>
          </cell>
          <cell r="C24">
            <v>4443804</v>
          </cell>
        </row>
      </sheetData>
      <sheetData sheetId="16">
        <row r="1">
          <cell r="A1" t="str">
            <v>District #</v>
          </cell>
          <cell r="B1" t="str">
            <v>District Name</v>
          </cell>
          <cell r="C1" t="str">
            <v>Allocation</v>
          </cell>
          <cell r="D1" t="str">
            <v>Nonpublic Equitable Share</v>
          </cell>
        </row>
        <row r="2">
          <cell r="A2" t="str">
            <v>0009</v>
          </cell>
          <cell r="B2" t="str">
            <v>AGWSR</v>
          </cell>
          <cell r="C2">
            <v>10000</v>
          </cell>
          <cell r="D2">
            <v>765</v>
          </cell>
          <cell r="E2">
            <v>9235</v>
          </cell>
        </row>
        <row r="3">
          <cell r="A3" t="str">
            <v>0018</v>
          </cell>
          <cell r="B3" t="str">
            <v>Adair-Casey</v>
          </cell>
          <cell r="C3">
            <v>10000</v>
          </cell>
          <cell r="D3">
            <v>0</v>
          </cell>
          <cell r="E3">
            <v>10000</v>
          </cell>
        </row>
        <row r="4">
          <cell r="A4" t="str">
            <v>0027</v>
          </cell>
          <cell r="B4" t="str">
            <v>Adel DeSoto Minburn</v>
          </cell>
          <cell r="C4">
            <v>10000</v>
          </cell>
          <cell r="D4">
            <v>0</v>
          </cell>
          <cell r="E4">
            <v>10000</v>
          </cell>
        </row>
        <row r="5">
          <cell r="A5" t="str">
            <v>0063</v>
          </cell>
          <cell r="B5" t="str">
            <v>Akron Westfield</v>
          </cell>
          <cell r="C5">
            <v>10000</v>
          </cell>
          <cell r="D5">
            <v>0</v>
          </cell>
          <cell r="E5">
            <v>10000</v>
          </cell>
        </row>
        <row r="6">
          <cell r="A6" t="str">
            <v>0072</v>
          </cell>
          <cell r="B6" t="str">
            <v>Albert City-Truesdale</v>
          </cell>
          <cell r="C6">
            <v>10000</v>
          </cell>
          <cell r="D6">
            <v>0</v>
          </cell>
          <cell r="E6">
            <v>10000</v>
          </cell>
        </row>
        <row r="7">
          <cell r="A7" t="str">
            <v>0081</v>
          </cell>
          <cell r="B7" t="str">
            <v>Albia</v>
          </cell>
          <cell r="C7">
            <v>13501</v>
          </cell>
          <cell r="D7">
            <v>0</v>
          </cell>
          <cell r="E7">
            <v>13501</v>
          </cell>
        </row>
        <row r="8">
          <cell r="A8" t="str">
            <v>0099</v>
          </cell>
          <cell r="B8" t="str">
            <v>Alburnett</v>
          </cell>
          <cell r="C8">
            <v>10000</v>
          </cell>
          <cell r="D8">
            <v>0</v>
          </cell>
          <cell r="E8">
            <v>10000</v>
          </cell>
        </row>
        <row r="9">
          <cell r="A9" t="str">
            <v>0108</v>
          </cell>
          <cell r="B9" t="str">
            <v>Alden</v>
          </cell>
          <cell r="C9">
            <v>10000</v>
          </cell>
          <cell r="D9">
            <v>0</v>
          </cell>
          <cell r="E9">
            <v>10000</v>
          </cell>
        </row>
        <row r="10">
          <cell r="A10" t="str">
            <v>0126</v>
          </cell>
          <cell r="B10" t="str">
            <v>Algona</v>
          </cell>
          <cell r="C10">
            <v>12648</v>
          </cell>
          <cell r="D10">
            <v>783</v>
          </cell>
          <cell r="E10">
            <v>11865</v>
          </cell>
        </row>
        <row r="11">
          <cell r="A11" t="str">
            <v>0135</v>
          </cell>
          <cell r="B11" t="str">
            <v>Allamakee</v>
          </cell>
          <cell r="C11">
            <v>15062</v>
          </cell>
          <cell r="D11">
            <v>2002</v>
          </cell>
          <cell r="E11">
            <v>13060</v>
          </cell>
        </row>
        <row r="12">
          <cell r="A12" t="str">
            <v>0153</v>
          </cell>
          <cell r="B12" t="str">
            <v>North Butler</v>
          </cell>
          <cell r="C12">
            <v>10000</v>
          </cell>
          <cell r="D12">
            <v>0</v>
          </cell>
          <cell r="E12">
            <v>10000</v>
          </cell>
        </row>
        <row r="13">
          <cell r="A13" t="str">
            <v>0171</v>
          </cell>
          <cell r="B13" t="str">
            <v>Alta-Aurelia</v>
          </cell>
          <cell r="C13">
            <v>10000</v>
          </cell>
          <cell r="D13">
            <v>0</v>
          </cell>
          <cell r="E13">
            <v>10000</v>
          </cell>
        </row>
        <row r="14">
          <cell r="A14" t="str">
            <v>0225</v>
          </cell>
          <cell r="B14" t="str">
            <v>Ames</v>
          </cell>
          <cell r="C14">
            <v>29719</v>
          </cell>
          <cell r="D14">
            <v>984</v>
          </cell>
          <cell r="E14">
            <v>28735</v>
          </cell>
        </row>
        <row r="15">
          <cell r="A15" t="str">
            <v>0234</v>
          </cell>
          <cell r="B15" t="str">
            <v>Anamosa</v>
          </cell>
          <cell r="C15">
            <v>12740</v>
          </cell>
          <cell r="D15">
            <v>394</v>
          </cell>
          <cell r="E15">
            <v>12346</v>
          </cell>
        </row>
        <row r="16">
          <cell r="A16" t="str">
            <v>0243</v>
          </cell>
          <cell r="B16" t="str">
            <v>Andrew</v>
          </cell>
          <cell r="C16">
            <v>10000</v>
          </cell>
          <cell r="D16">
            <v>0</v>
          </cell>
          <cell r="E16">
            <v>10000</v>
          </cell>
        </row>
        <row r="17">
          <cell r="A17" t="str">
            <v>0261</v>
          </cell>
          <cell r="B17" t="str">
            <v>Ankeny</v>
          </cell>
          <cell r="C17">
            <v>15891</v>
          </cell>
          <cell r="D17">
            <v>760</v>
          </cell>
          <cell r="E17">
            <v>15131</v>
          </cell>
        </row>
        <row r="18">
          <cell r="A18" t="str">
            <v>0279</v>
          </cell>
          <cell r="B18" t="str">
            <v>Aplington-Parkersburg</v>
          </cell>
          <cell r="C18">
            <v>10000</v>
          </cell>
          <cell r="D18">
            <v>0</v>
          </cell>
          <cell r="E18">
            <v>10000</v>
          </cell>
        </row>
        <row r="19">
          <cell r="A19" t="str">
            <v>0333</v>
          </cell>
          <cell r="B19" t="str">
            <v>North Union</v>
          </cell>
          <cell r="C19">
            <v>10000</v>
          </cell>
          <cell r="D19">
            <v>0</v>
          </cell>
          <cell r="E19">
            <v>10000</v>
          </cell>
        </row>
        <row r="20">
          <cell r="A20" t="str">
            <v>0355</v>
          </cell>
          <cell r="B20" t="str">
            <v>Ar-We-Va</v>
          </cell>
          <cell r="C20">
            <v>10000</v>
          </cell>
          <cell r="D20">
            <v>0</v>
          </cell>
          <cell r="E20">
            <v>10000</v>
          </cell>
        </row>
        <row r="21">
          <cell r="A21" t="str">
            <v>0387</v>
          </cell>
          <cell r="B21" t="str">
            <v>Atlantic</v>
          </cell>
          <cell r="C21">
            <v>18206</v>
          </cell>
          <cell r="D21">
            <v>0</v>
          </cell>
          <cell r="E21">
            <v>18206</v>
          </cell>
        </row>
        <row r="22">
          <cell r="A22" t="str">
            <v>0414</v>
          </cell>
          <cell r="B22" t="str">
            <v>Audubon</v>
          </cell>
          <cell r="C22">
            <v>10000</v>
          </cell>
          <cell r="D22">
            <v>0</v>
          </cell>
          <cell r="E22">
            <v>10000</v>
          </cell>
        </row>
        <row r="23">
          <cell r="A23" t="str">
            <v>0441</v>
          </cell>
          <cell r="B23" t="str">
            <v>AHSTW</v>
          </cell>
          <cell r="C23">
            <v>10000</v>
          </cell>
          <cell r="D23">
            <v>0</v>
          </cell>
          <cell r="E23">
            <v>10000</v>
          </cell>
        </row>
        <row r="24">
          <cell r="A24" t="str">
            <v>0472</v>
          </cell>
          <cell r="B24" t="str">
            <v>Ballard</v>
          </cell>
          <cell r="C24">
            <v>10000</v>
          </cell>
          <cell r="D24">
            <v>0</v>
          </cell>
          <cell r="E24">
            <v>10000</v>
          </cell>
        </row>
        <row r="25">
          <cell r="A25" t="str">
            <v>0513</v>
          </cell>
          <cell r="B25" t="str">
            <v>Baxter</v>
          </cell>
          <cell r="C25">
            <v>10000</v>
          </cell>
          <cell r="D25">
            <v>0</v>
          </cell>
          <cell r="E25">
            <v>10000</v>
          </cell>
        </row>
        <row r="26">
          <cell r="A26" t="str">
            <v>0540</v>
          </cell>
          <cell r="B26" t="str">
            <v>BCLUW</v>
          </cell>
          <cell r="C26">
            <v>10000</v>
          </cell>
          <cell r="D26">
            <v>0</v>
          </cell>
          <cell r="E26">
            <v>10000</v>
          </cell>
        </row>
        <row r="27">
          <cell r="A27" t="str">
            <v>0549</v>
          </cell>
          <cell r="B27" t="str">
            <v>Bedford</v>
          </cell>
          <cell r="C27">
            <v>10000</v>
          </cell>
          <cell r="D27">
            <v>0</v>
          </cell>
          <cell r="E27">
            <v>10000</v>
          </cell>
        </row>
        <row r="28">
          <cell r="A28" t="str">
            <v>0576</v>
          </cell>
          <cell r="B28" t="str">
            <v>Belle Plaine</v>
          </cell>
          <cell r="C28">
            <v>10000</v>
          </cell>
          <cell r="D28">
            <v>0</v>
          </cell>
          <cell r="E28">
            <v>10000</v>
          </cell>
        </row>
        <row r="29">
          <cell r="A29" t="str">
            <v>0585</v>
          </cell>
          <cell r="B29" t="str">
            <v>Bellevue</v>
          </cell>
          <cell r="C29">
            <v>10000</v>
          </cell>
          <cell r="D29">
            <v>2531</v>
          </cell>
          <cell r="E29">
            <v>7469</v>
          </cell>
        </row>
        <row r="30">
          <cell r="A30" t="str">
            <v>0594</v>
          </cell>
          <cell r="B30" t="str">
            <v>Belmond-Klemme</v>
          </cell>
          <cell r="C30">
            <v>10350</v>
          </cell>
          <cell r="D30">
            <v>0</v>
          </cell>
          <cell r="E30">
            <v>10350</v>
          </cell>
        </row>
        <row r="31">
          <cell r="A31" t="str">
            <v>0603</v>
          </cell>
          <cell r="B31" t="str">
            <v>Bennett</v>
          </cell>
          <cell r="C31">
            <v>10000</v>
          </cell>
          <cell r="D31">
            <v>0</v>
          </cell>
          <cell r="E31">
            <v>10000</v>
          </cell>
        </row>
        <row r="32">
          <cell r="A32" t="str">
            <v>0609</v>
          </cell>
          <cell r="B32" t="str">
            <v>Benton</v>
          </cell>
          <cell r="C32">
            <v>10000</v>
          </cell>
          <cell r="D32">
            <v>0</v>
          </cell>
          <cell r="E32">
            <v>10000</v>
          </cell>
        </row>
        <row r="33">
          <cell r="A33" t="str">
            <v>0621</v>
          </cell>
          <cell r="B33" t="str">
            <v>Bettendorf</v>
          </cell>
          <cell r="C33">
            <v>32218</v>
          </cell>
          <cell r="D33">
            <v>2790</v>
          </cell>
          <cell r="E33">
            <v>29428</v>
          </cell>
        </row>
        <row r="34">
          <cell r="A34" t="str">
            <v>0657</v>
          </cell>
          <cell r="B34" t="str">
            <v>Eddyville-Blakesburg-</v>
          </cell>
          <cell r="C34">
            <v>10000</v>
          </cell>
          <cell r="D34">
            <v>0</v>
          </cell>
          <cell r="E34">
            <v>10000</v>
          </cell>
        </row>
        <row r="35">
          <cell r="A35" t="str">
            <v>0720</v>
          </cell>
          <cell r="B35" t="str">
            <v>Bondurant-Farrar</v>
          </cell>
          <cell r="C35">
            <v>10000</v>
          </cell>
          <cell r="D35">
            <v>0</v>
          </cell>
          <cell r="E35">
            <v>10000</v>
          </cell>
        </row>
        <row r="36">
          <cell r="A36" t="str">
            <v>0729</v>
          </cell>
          <cell r="B36" t="str">
            <v>Boone</v>
          </cell>
          <cell r="C36">
            <v>20512</v>
          </cell>
          <cell r="D36">
            <v>1638</v>
          </cell>
          <cell r="E36">
            <v>18874</v>
          </cell>
        </row>
        <row r="37">
          <cell r="A37" t="str">
            <v>0747</v>
          </cell>
          <cell r="B37" t="str">
            <v>Boyden-Hull</v>
          </cell>
          <cell r="C37">
            <v>10000</v>
          </cell>
          <cell r="D37">
            <v>4145</v>
          </cell>
          <cell r="E37">
            <v>5855</v>
          </cell>
        </row>
        <row r="38">
          <cell r="A38" t="str">
            <v>0819</v>
          </cell>
          <cell r="B38" t="str">
            <v>West Hancock</v>
          </cell>
          <cell r="C38">
            <v>10000</v>
          </cell>
          <cell r="D38">
            <v>0</v>
          </cell>
          <cell r="E38">
            <v>10000</v>
          </cell>
        </row>
        <row r="39">
          <cell r="A39" t="str">
            <v>0846</v>
          </cell>
          <cell r="B39" t="str">
            <v>Brooklyn-Guernsey-Malcom</v>
          </cell>
          <cell r="C39">
            <v>10000</v>
          </cell>
          <cell r="D39">
            <v>0</v>
          </cell>
          <cell r="E39">
            <v>10000</v>
          </cell>
        </row>
        <row r="40">
          <cell r="A40" t="str">
            <v>0873</v>
          </cell>
          <cell r="B40" t="str">
            <v>North Iowa</v>
          </cell>
          <cell r="C40">
            <v>10000</v>
          </cell>
          <cell r="D40">
            <v>0</v>
          </cell>
          <cell r="E40">
            <v>10000</v>
          </cell>
        </row>
        <row r="41">
          <cell r="A41" t="str">
            <v>0882</v>
          </cell>
          <cell r="B41" t="str">
            <v>Burlington</v>
          </cell>
          <cell r="C41">
            <v>90580</v>
          </cell>
          <cell r="D41">
            <v>7498</v>
          </cell>
          <cell r="E41">
            <v>83082</v>
          </cell>
        </row>
        <row r="42">
          <cell r="A42" t="str">
            <v>0914</v>
          </cell>
          <cell r="B42" t="str">
            <v>CAM</v>
          </cell>
          <cell r="C42">
            <v>10000</v>
          </cell>
          <cell r="D42">
            <v>0</v>
          </cell>
          <cell r="E42">
            <v>10000</v>
          </cell>
        </row>
        <row r="43">
          <cell r="A43" t="str">
            <v>0916</v>
          </cell>
          <cell r="B43" t="str">
            <v>CAL</v>
          </cell>
          <cell r="C43">
            <v>10000</v>
          </cell>
          <cell r="D43">
            <v>1046</v>
          </cell>
          <cell r="E43">
            <v>8954</v>
          </cell>
        </row>
        <row r="44">
          <cell r="A44" t="str">
            <v>0918</v>
          </cell>
          <cell r="B44" t="str">
            <v>Calamus-Wheatland</v>
          </cell>
          <cell r="C44">
            <v>10000</v>
          </cell>
          <cell r="D44">
            <v>0</v>
          </cell>
          <cell r="E44">
            <v>10000</v>
          </cell>
        </row>
        <row r="45">
          <cell r="A45" t="str">
            <v>0936</v>
          </cell>
          <cell r="B45" t="str">
            <v>Camanche</v>
          </cell>
          <cell r="C45">
            <v>10000</v>
          </cell>
          <cell r="D45">
            <v>0</v>
          </cell>
          <cell r="E45">
            <v>10000</v>
          </cell>
        </row>
        <row r="46">
          <cell r="A46" t="str">
            <v>0977</v>
          </cell>
          <cell r="B46" t="str">
            <v>Cardinal</v>
          </cell>
          <cell r="C46">
            <v>10000</v>
          </cell>
          <cell r="D46">
            <v>0</v>
          </cell>
          <cell r="E46">
            <v>10000</v>
          </cell>
        </row>
        <row r="47">
          <cell r="A47" t="str">
            <v>0981</v>
          </cell>
          <cell r="B47" t="str">
            <v>Carlisle</v>
          </cell>
          <cell r="C47">
            <v>10834</v>
          </cell>
          <cell r="D47">
            <v>0</v>
          </cell>
          <cell r="E47">
            <v>10834</v>
          </cell>
        </row>
        <row r="48">
          <cell r="A48" t="str">
            <v>0999</v>
          </cell>
          <cell r="B48" t="str">
            <v>Carroll</v>
          </cell>
          <cell r="C48">
            <v>16679</v>
          </cell>
          <cell r="D48">
            <v>6330</v>
          </cell>
          <cell r="E48">
            <v>10349</v>
          </cell>
        </row>
        <row r="49">
          <cell r="A49" t="str">
            <v>1044</v>
          </cell>
          <cell r="B49" t="str">
            <v>Cedar Falls</v>
          </cell>
          <cell r="C49">
            <v>33983</v>
          </cell>
          <cell r="D49">
            <v>2028</v>
          </cell>
          <cell r="E49">
            <v>31955</v>
          </cell>
        </row>
        <row r="50">
          <cell r="A50" t="str">
            <v>1053</v>
          </cell>
          <cell r="B50" t="str">
            <v>Cedar Rapids</v>
          </cell>
          <cell r="C50">
            <v>273012</v>
          </cell>
          <cell r="D50">
            <v>35935</v>
          </cell>
          <cell r="E50">
            <v>237077</v>
          </cell>
        </row>
        <row r="51">
          <cell r="A51" t="str">
            <v>1062</v>
          </cell>
          <cell r="B51" t="str">
            <v>Center Point-Urbana</v>
          </cell>
          <cell r="C51">
            <v>10000</v>
          </cell>
          <cell r="D51">
            <v>0</v>
          </cell>
          <cell r="E51">
            <v>10000</v>
          </cell>
        </row>
        <row r="52">
          <cell r="A52" t="str">
            <v>1071</v>
          </cell>
          <cell r="B52" t="str">
            <v>Centerville</v>
          </cell>
          <cell r="C52">
            <v>24666</v>
          </cell>
          <cell r="D52">
            <v>0</v>
          </cell>
          <cell r="E52">
            <v>24666</v>
          </cell>
        </row>
        <row r="53">
          <cell r="A53" t="str">
            <v>1079</v>
          </cell>
          <cell r="B53" t="str">
            <v>Central Lee</v>
          </cell>
          <cell r="C53">
            <v>10000</v>
          </cell>
          <cell r="D53">
            <v>0</v>
          </cell>
          <cell r="E53">
            <v>10000</v>
          </cell>
        </row>
        <row r="54">
          <cell r="A54" t="str">
            <v>1080</v>
          </cell>
          <cell r="B54" t="str">
            <v>Central</v>
          </cell>
          <cell r="C54">
            <v>10000</v>
          </cell>
          <cell r="D54">
            <v>0</v>
          </cell>
          <cell r="E54">
            <v>10000</v>
          </cell>
        </row>
        <row r="55">
          <cell r="A55" t="str">
            <v>1082</v>
          </cell>
          <cell r="B55" t="str">
            <v>Central DeWitt</v>
          </cell>
          <cell r="C55">
            <v>10985</v>
          </cell>
          <cell r="D55">
            <v>947</v>
          </cell>
          <cell r="E55">
            <v>10038</v>
          </cell>
        </row>
        <row r="56">
          <cell r="A56" t="str">
            <v>1089</v>
          </cell>
          <cell r="B56" t="str">
            <v>Central City</v>
          </cell>
          <cell r="C56">
            <v>10000</v>
          </cell>
          <cell r="D56">
            <v>0</v>
          </cell>
          <cell r="E56">
            <v>10000</v>
          </cell>
        </row>
        <row r="57">
          <cell r="A57" t="str">
            <v>1093</v>
          </cell>
          <cell r="B57" t="str">
            <v>Central Decatur</v>
          </cell>
          <cell r="C57">
            <v>13506</v>
          </cell>
          <cell r="D57">
            <v>0</v>
          </cell>
          <cell r="E57">
            <v>13506</v>
          </cell>
        </row>
        <row r="58">
          <cell r="A58" t="str">
            <v>1095</v>
          </cell>
          <cell r="B58" t="str">
            <v>Central Lyon</v>
          </cell>
          <cell r="C58">
            <v>10000</v>
          </cell>
          <cell r="D58">
            <v>0</v>
          </cell>
          <cell r="E58">
            <v>10000</v>
          </cell>
        </row>
        <row r="59">
          <cell r="A59" t="str">
            <v>1107</v>
          </cell>
          <cell r="B59" t="str">
            <v>Chariton</v>
          </cell>
          <cell r="C59">
            <v>23000</v>
          </cell>
          <cell r="D59">
            <v>0</v>
          </cell>
          <cell r="E59">
            <v>23000</v>
          </cell>
        </row>
        <row r="60">
          <cell r="A60" t="str">
            <v>1116</v>
          </cell>
          <cell r="B60" t="str">
            <v>Charles City</v>
          </cell>
          <cell r="C60">
            <v>26710</v>
          </cell>
          <cell r="D60">
            <v>2303</v>
          </cell>
          <cell r="E60">
            <v>24407</v>
          </cell>
        </row>
        <row r="61">
          <cell r="A61" t="str">
            <v>1134</v>
          </cell>
          <cell r="B61" t="str">
            <v>Charter Oak-Ute</v>
          </cell>
          <cell r="C61">
            <v>10000</v>
          </cell>
          <cell r="D61">
            <v>0</v>
          </cell>
          <cell r="E61">
            <v>10000</v>
          </cell>
        </row>
        <row r="62">
          <cell r="A62" t="str">
            <v>1152</v>
          </cell>
          <cell r="B62" t="str">
            <v>Cherokee</v>
          </cell>
          <cell r="C62">
            <v>10000</v>
          </cell>
          <cell r="D62">
            <v>0</v>
          </cell>
          <cell r="E62">
            <v>10000</v>
          </cell>
        </row>
        <row r="63">
          <cell r="A63" t="str">
            <v>1197</v>
          </cell>
          <cell r="B63" t="str">
            <v>Clarinda</v>
          </cell>
          <cell r="C63">
            <v>10766</v>
          </cell>
          <cell r="D63">
            <v>852</v>
          </cell>
          <cell r="E63">
            <v>9914</v>
          </cell>
        </row>
        <row r="64">
          <cell r="A64" t="str">
            <v>1206</v>
          </cell>
          <cell r="B64" t="str">
            <v>Clarion-Goldfield-Dows</v>
          </cell>
          <cell r="C64">
            <v>14839</v>
          </cell>
          <cell r="D64">
            <v>0</v>
          </cell>
          <cell r="E64">
            <v>14839</v>
          </cell>
        </row>
        <row r="65">
          <cell r="A65" t="str">
            <v>1211</v>
          </cell>
          <cell r="B65" t="str">
            <v>Clarke</v>
          </cell>
          <cell r="C65">
            <v>22877</v>
          </cell>
          <cell r="D65">
            <v>0</v>
          </cell>
          <cell r="E65">
            <v>22877</v>
          </cell>
        </row>
        <row r="66">
          <cell r="A66" t="str">
            <v>1215</v>
          </cell>
          <cell r="B66" t="str">
            <v>Clarksville</v>
          </cell>
          <cell r="C66">
            <v>10000</v>
          </cell>
          <cell r="D66">
            <v>0</v>
          </cell>
          <cell r="E66">
            <v>10000</v>
          </cell>
        </row>
        <row r="67">
          <cell r="A67" t="str">
            <v>1218</v>
          </cell>
          <cell r="B67" t="str">
            <v>Clay Central-Everly</v>
          </cell>
          <cell r="C67">
            <v>10000</v>
          </cell>
          <cell r="D67">
            <v>0</v>
          </cell>
          <cell r="E67">
            <v>10000</v>
          </cell>
        </row>
        <row r="68">
          <cell r="A68" t="str">
            <v>1221</v>
          </cell>
          <cell r="B68" t="str">
            <v>Clear Creek Amana</v>
          </cell>
          <cell r="C68">
            <v>11234</v>
          </cell>
          <cell r="D68">
            <v>0</v>
          </cell>
          <cell r="E68">
            <v>11234</v>
          </cell>
        </row>
        <row r="69">
          <cell r="A69" t="str">
            <v>1233</v>
          </cell>
          <cell r="B69" t="str">
            <v>Clear Lake</v>
          </cell>
          <cell r="C69">
            <v>10000</v>
          </cell>
          <cell r="D69">
            <v>0</v>
          </cell>
          <cell r="E69">
            <v>10000</v>
          </cell>
        </row>
        <row r="70">
          <cell r="A70" t="str">
            <v>1278</v>
          </cell>
          <cell r="B70" t="str">
            <v>Clinton</v>
          </cell>
          <cell r="C70">
            <v>69029</v>
          </cell>
          <cell r="D70">
            <v>3207</v>
          </cell>
          <cell r="E70">
            <v>65822</v>
          </cell>
        </row>
        <row r="71">
          <cell r="A71" t="str">
            <v>1332</v>
          </cell>
          <cell r="B71" t="str">
            <v>Colfax-Mingo</v>
          </cell>
          <cell r="C71">
            <v>10000</v>
          </cell>
          <cell r="D71">
            <v>0</v>
          </cell>
          <cell r="E71">
            <v>10000</v>
          </cell>
        </row>
        <row r="72">
          <cell r="A72" t="str">
            <v>1337</v>
          </cell>
          <cell r="B72" t="str">
            <v>College</v>
          </cell>
          <cell r="C72">
            <v>27731</v>
          </cell>
          <cell r="D72">
            <v>0</v>
          </cell>
          <cell r="E72">
            <v>27731</v>
          </cell>
        </row>
        <row r="73">
          <cell r="A73" t="str">
            <v>1350</v>
          </cell>
          <cell r="B73" t="str">
            <v>Collins-Maxwell</v>
          </cell>
          <cell r="C73">
            <v>10000</v>
          </cell>
          <cell r="D73">
            <v>0</v>
          </cell>
          <cell r="E73">
            <v>10000</v>
          </cell>
        </row>
        <row r="74">
          <cell r="A74" t="str">
            <v>1359</v>
          </cell>
          <cell r="B74" t="str">
            <v>Colo-NESCO</v>
          </cell>
          <cell r="C74">
            <v>10000</v>
          </cell>
          <cell r="D74">
            <v>0</v>
          </cell>
          <cell r="E74">
            <v>10000</v>
          </cell>
        </row>
        <row r="75">
          <cell r="A75" t="str">
            <v>1368</v>
          </cell>
          <cell r="B75" t="str">
            <v>Columbus</v>
          </cell>
          <cell r="C75">
            <v>14452</v>
          </cell>
          <cell r="D75">
            <v>0</v>
          </cell>
          <cell r="E75">
            <v>14452</v>
          </cell>
        </row>
        <row r="76">
          <cell r="A76" t="str">
            <v>1413</v>
          </cell>
          <cell r="B76" t="str">
            <v>Coon Rapids-Bayard</v>
          </cell>
          <cell r="C76">
            <v>10000</v>
          </cell>
          <cell r="D76">
            <v>0</v>
          </cell>
          <cell r="E76">
            <v>10000</v>
          </cell>
        </row>
        <row r="77">
          <cell r="A77" t="str">
            <v>1431</v>
          </cell>
          <cell r="B77" t="str">
            <v>Corning</v>
          </cell>
          <cell r="C77">
            <v>10000</v>
          </cell>
          <cell r="D77">
            <v>0</v>
          </cell>
          <cell r="E77">
            <v>10000</v>
          </cell>
        </row>
        <row r="78">
          <cell r="A78" t="str">
            <v>1476</v>
          </cell>
          <cell r="B78" t="str">
            <v>Council Bluffs</v>
          </cell>
          <cell r="C78">
            <v>149904</v>
          </cell>
          <cell r="D78">
            <v>8501</v>
          </cell>
          <cell r="E78">
            <v>141403</v>
          </cell>
        </row>
        <row r="79">
          <cell r="A79" t="str">
            <v>1503</v>
          </cell>
          <cell r="B79" t="str">
            <v>Creston</v>
          </cell>
          <cell r="C79">
            <v>23245</v>
          </cell>
          <cell r="D79">
            <v>1939</v>
          </cell>
          <cell r="E79">
            <v>21306</v>
          </cell>
        </row>
        <row r="80">
          <cell r="A80" t="str">
            <v>1576</v>
          </cell>
          <cell r="B80" t="str">
            <v>Dallas Center-Grimes</v>
          </cell>
          <cell r="C80">
            <v>10000</v>
          </cell>
          <cell r="D80">
            <v>0</v>
          </cell>
          <cell r="E80">
            <v>10000</v>
          </cell>
        </row>
        <row r="81">
          <cell r="A81" t="str">
            <v>1602</v>
          </cell>
          <cell r="B81" t="str">
            <v>Danville</v>
          </cell>
          <cell r="C81">
            <v>10000</v>
          </cell>
          <cell r="D81">
            <v>0</v>
          </cell>
          <cell r="E81">
            <v>10000</v>
          </cell>
        </row>
        <row r="82">
          <cell r="A82" t="str">
            <v>1611</v>
          </cell>
          <cell r="B82" t="str">
            <v>Davenport</v>
          </cell>
          <cell r="C82">
            <v>411839</v>
          </cell>
          <cell r="D82">
            <v>44028</v>
          </cell>
          <cell r="E82">
            <v>367811</v>
          </cell>
        </row>
        <row r="83">
          <cell r="A83" t="str">
            <v>1619</v>
          </cell>
          <cell r="B83" t="str">
            <v>Davis County</v>
          </cell>
          <cell r="C83">
            <v>25753</v>
          </cell>
          <cell r="D83">
            <v>0</v>
          </cell>
          <cell r="E83">
            <v>25753</v>
          </cell>
        </row>
        <row r="84">
          <cell r="A84" t="str">
            <v>1638</v>
          </cell>
          <cell r="B84" t="str">
            <v>Decorah</v>
          </cell>
          <cell r="C84">
            <v>10000</v>
          </cell>
          <cell r="D84">
            <v>803</v>
          </cell>
          <cell r="E84">
            <v>9197</v>
          </cell>
        </row>
        <row r="85">
          <cell r="A85" t="str">
            <v>1675</v>
          </cell>
          <cell r="B85" t="str">
            <v>Delwood</v>
          </cell>
          <cell r="C85">
            <v>10000</v>
          </cell>
          <cell r="D85">
            <v>0</v>
          </cell>
          <cell r="E85">
            <v>10000</v>
          </cell>
        </row>
        <row r="86">
          <cell r="A86" t="str">
            <v>1701</v>
          </cell>
          <cell r="B86" t="str">
            <v>Denison</v>
          </cell>
          <cell r="C86">
            <v>40266</v>
          </cell>
          <cell r="D86">
            <v>2858</v>
          </cell>
          <cell r="E86">
            <v>37408</v>
          </cell>
        </row>
        <row r="87">
          <cell r="A87" t="str">
            <v>1719</v>
          </cell>
          <cell r="B87" t="str">
            <v>Denver</v>
          </cell>
          <cell r="C87">
            <v>10000</v>
          </cell>
          <cell r="D87">
            <v>0</v>
          </cell>
          <cell r="E87">
            <v>10000</v>
          </cell>
        </row>
        <row r="88">
          <cell r="A88" t="str">
            <v>1737</v>
          </cell>
          <cell r="B88" t="str">
            <v>Des Moines Independent</v>
          </cell>
          <cell r="C88">
            <v>774681</v>
          </cell>
          <cell r="D88">
            <v>54909</v>
          </cell>
          <cell r="E88">
            <v>719772</v>
          </cell>
        </row>
        <row r="89">
          <cell r="A89" t="str">
            <v>1782</v>
          </cell>
          <cell r="B89" t="str">
            <v>Diagonal</v>
          </cell>
          <cell r="C89">
            <v>10000</v>
          </cell>
          <cell r="D89">
            <v>0</v>
          </cell>
          <cell r="E89">
            <v>10000</v>
          </cell>
        </row>
        <row r="90">
          <cell r="A90" t="str">
            <v>1791</v>
          </cell>
          <cell r="B90" t="str">
            <v>Dike-New Hartford</v>
          </cell>
          <cell r="C90">
            <v>10000</v>
          </cell>
          <cell r="D90">
            <v>0</v>
          </cell>
          <cell r="E90">
            <v>10000</v>
          </cell>
        </row>
        <row r="91">
          <cell r="A91" t="str">
            <v>1863</v>
          </cell>
          <cell r="B91" t="str">
            <v>Dubuque</v>
          </cell>
          <cell r="C91">
            <v>124527</v>
          </cell>
          <cell r="D91">
            <v>16413</v>
          </cell>
          <cell r="E91">
            <v>108114</v>
          </cell>
        </row>
        <row r="92">
          <cell r="A92" t="str">
            <v>1908</v>
          </cell>
          <cell r="B92" t="str">
            <v>Dunkerton</v>
          </cell>
          <cell r="C92">
            <v>10000</v>
          </cell>
          <cell r="D92">
            <v>0</v>
          </cell>
          <cell r="E92">
            <v>10000</v>
          </cell>
        </row>
        <row r="93">
          <cell r="A93" t="str">
            <v>1917</v>
          </cell>
          <cell r="B93" t="str">
            <v>Boyer Valley</v>
          </cell>
          <cell r="C93">
            <v>10000</v>
          </cell>
          <cell r="D93">
            <v>0</v>
          </cell>
          <cell r="E93">
            <v>10000</v>
          </cell>
        </row>
        <row r="94">
          <cell r="A94" t="str">
            <v>1926</v>
          </cell>
          <cell r="B94" t="str">
            <v>Durant</v>
          </cell>
          <cell r="C94">
            <v>10000</v>
          </cell>
          <cell r="D94">
            <v>0</v>
          </cell>
          <cell r="E94">
            <v>10000</v>
          </cell>
        </row>
        <row r="95">
          <cell r="A95" t="str">
            <v>1944</v>
          </cell>
          <cell r="B95" t="str">
            <v>Eagle Grove</v>
          </cell>
          <cell r="C95">
            <v>14490</v>
          </cell>
          <cell r="D95">
            <v>0</v>
          </cell>
          <cell r="E95">
            <v>14490</v>
          </cell>
        </row>
        <row r="96">
          <cell r="A96" t="str">
            <v>1953</v>
          </cell>
          <cell r="B96" t="str">
            <v>Earlham</v>
          </cell>
          <cell r="C96">
            <v>10000</v>
          </cell>
          <cell r="D96">
            <v>0</v>
          </cell>
          <cell r="E96">
            <v>10000</v>
          </cell>
        </row>
        <row r="97">
          <cell r="A97" t="str">
            <v>1963</v>
          </cell>
          <cell r="B97" t="str">
            <v>East Buchanan</v>
          </cell>
          <cell r="C97">
            <v>10000</v>
          </cell>
          <cell r="D97">
            <v>0</v>
          </cell>
          <cell r="E97">
            <v>10000</v>
          </cell>
        </row>
        <row r="98">
          <cell r="A98" t="str">
            <v>1965</v>
          </cell>
          <cell r="B98" t="str">
            <v>Easton Valley</v>
          </cell>
          <cell r="C98">
            <v>10000</v>
          </cell>
          <cell r="D98">
            <v>0</v>
          </cell>
          <cell r="E98">
            <v>10000</v>
          </cell>
        </row>
        <row r="99">
          <cell r="A99" t="str">
            <v>1968</v>
          </cell>
          <cell r="B99" t="str">
            <v>East Marshall</v>
          </cell>
          <cell r="C99">
            <v>10000</v>
          </cell>
          <cell r="D99">
            <v>0</v>
          </cell>
          <cell r="E99">
            <v>10000</v>
          </cell>
        </row>
        <row r="100">
          <cell r="A100" t="str">
            <v>1970</v>
          </cell>
          <cell r="B100" t="str">
            <v>East Union</v>
          </cell>
          <cell r="C100">
            <v>10000</v>
          </cell>
          <cell r="D100">
            <v>0</v>
          </cell>
          <cell r="E100">
            <v>10000</v>
          </cell>
        </row>
        <row r="101">
          <cell r="A101" t="str">
            <v>1972</v>
          </cell>
          <cell r="B101" t="str">
            <v>Eastern Allamakee</v>
          </cell>
          <cell r="C101">
            <v>10000</v>
          </cell>
          <cell r="D101">
            <v>0</v>
          </cell>
          <cell r="E101">
            <v>10000</v>
          </cell>
        </row>
        <row r="102">
          <cell r="A102" t="str">
            <v>1975</v>
          </cell>
          <cell r="B102" t="str">
            <v>River Valley</v>
          </cell>
          <cell r="C102">
            <v>10000</v>
          </cell>
          <cell r="D102">
            <v>0</v>
          </cell>
          <cell r="E102">
            <v>10000</v>
          </cell>
        </row>
        <row r="103">
          <cell r="A103" t="str">
            <v>1989</v>
          </cell>
          <cell r="B103" t="str">
            <v>Edgewood-Colesburg</v>
          </cell>
          <cell r="C103">
            <v>10000</v>
          </cell>
          <cell r="D103">
            <v>0</v>
          </cell>
          <cell r="E103">
            <v>10000</v>
          </cell>
        </row>
        <row r="104">
          <cell r="A104" t="str">
            <v>2007</v>
          </cell>
          <cell r="B104" t="str">
            <v>Eldora-New Providence</v>
          </cell>
          <cell r="C104">
            <v>10000</v>
          </cell>
          <cell r="D104">
            <v>0</v>
          </cell>
          <cell r="E104">
            <v>10000</v>
          </cell>
        </row>
        <row r="105">
          <cell r="A105" t="str">
            <v>2088</v>
          </cell>
          <cell r="B105" t="str">
            <v>Emmetsburg</v>
          </cell>
          <cell r="C105">
            <v>10000</v>
          </cell>
          <cell r="D105">
            <v>1168</v>
          </cell>
          <cell r="E105">
            <v>8832</v>
          </cell>
        </row>
        <row r="106">
          <cell r="A106" t="str">
            <v>2097</v>
          </cell>
          <cell r="B106" t="str">
            <v>English Valleys</v>
          </cell>
          <cell r="C106">
            <v>10000</v>
          </cell>
          <cell r="D106">
            <v>0</v>
          </cell>
          <cell r="E106">
            <v>10000</v>
          </cell>
        </row>
        <row r="107">
          <cell r="A107" t="str">
            <v>2113</v>
          </cell>
          <cell r="B107" t="str">
            <v>Essex</v>
          </cell>
          <cell r="C107">
            <v>10000</v>
          </cell>
          <cell r="D107">
            <v>0</v>
          </cell>
          <cell r="E107">
            <v>10000</v>
          </cell>
        </row>
        <row r="108">
          <cell r="A108" t="str">
            <v>2124</v>
          </cell>
          <cell r="B108" t="str">
            <v>Estherville Lincoln</v>
          </cell>
          <cell r="C108">
            <v>15646</v>
          </cell>
          <cell r="D108">
            <v>0</v>
          </cell>
          <cell r="E108">
            <v>15646</v>
          </cell>
        </row>
        <row r="109">
          <cell r="A109" t="str">
            <v>2151</v>
          </cell>
          <cell r="B109" t="str">
            <v>Exira-Elk Horn-</v>
          </cell>
          <cell r="C109">
            <v>10000</v>
          </cell>
          <cell r="D109">
            <v>0</v>
          </cell>
          <cell r="E109">
            <v>10000</v>
          </cell>
        </row>
        <row r="110">
          <cell r="A110" t="str">
            <v>2169</v>
          </cell>
          <cell r="B110" t="str">
            <v>Fairfield</v>
          </cell>
          <cell r="C110">
            <v>20496</v>
          </cell>
          <cell r="D110">
            <v>1461</v>
          </cell>
          <cell r="E110">
            <v>19035</v>
          </cell>
        </row>
        <row r="111">
          <cell r="A111" t="str">
            <v>2295</v>
          </cell>
          <cell r="B111" t="str">
            <v>Forest City</v>
          </cell>
          <cell r="C111">
            <v>10000</v>
          </cell>
          <cell r="D111">
            <v>0</v>
          </cell>
          <cell r="E111">
            <v>10000</v>
          </cell>
        </row>
        <row r="112">
          <cell r="A112" t="str">
            <v>2313</v>
          </cell>
          <cell r="B112" t="str">
            <v>Fort Dodge</v>
          </cell>
          <cell r="C112">
            <v>72625</v>
          </cell>
          <cell r="D112">
            <v>11095</v>
          </cell>
          <cell r="E112">
            <v>61530</v>
          </cell>
        </row>
        <row r="113">
          <cell r="A113" t="str">
            <v>2322</v>
          </cell>
          <cell r="B113" t="str">
            <v>Fort Madison</v>
          </cell>
          <cell r="C113">
            <v>30051</v>
          </cell>
          <cell r="D113">
            <v>3608</v>
          </cell>
          <cell r="E113">
            <v>26443</v>
          </cell>
        </row>
        <row r="114">
          <cell r="A114" t="str">
            <v>2369</v>
          </cell>
          <cell r="B114" t="str">
            <v>Fremont-Mills</v>
          </cell>
          <cell r="C114">
            <v>10000</v>
          </cell>
          <cell r="D114">
            <v>0</v>
          </cell>
          <cell r="E114">
            <v>10000</v>
          </cell>
        </row>
        <row r="115">
          <cell r="A115" t="str">
            <v>2376</v>
          </cell>
          <cell r="B115" t="str">
            <v>Galva-Holstein</v>
          </cell>
          <cell r="C115">
            <v>10000</v>
          </cell>
          <cell r="D115">
            <v>0</v>
          </cell>
          <cell r="E115">
            <v>10000</v>
          </cell>
        </row>
        <row r="116">
          <cell r="A116" t="str">
            <v>2403</v>
          </cell>
          <cell r="B116" t="str">
            <v>Garner-Hayfield-Ventura</v>
          </cell>
          <cell r="C116">
            <v>10000</v>
          </cell>
          <cell r="D116">
            <v>0</v>
          </cell>
          <cell r="E116">
            <v>10000</v>
          </cell>
        </row>
        <row r="117">
          <cell r="A117" t="str">
            <v>2457</v>
          </cell>
          <cell r="B117" t="str">
            <v>George-Little Rock</v>
          </cell>
          <cell r="C117">
            <v>10000</v>
          </cell>
          <cell r="D117">
            <v>0</v>
          </cell>
          <cell r="E117">
            <v>10000</v>
          </cell>
        </row>
        <row r="118">
          <cell r="A118" t="str">
            <v>2466</v>
          </cell>
          <cell r="B118" t="str">
            <v>Gilbert</v>
          </cell>
          <cell r="C118">
            <v>10000</v>
          </cell>
          <cell r="D118">
            <v>0</v>
          </cell>
          <cell r="E118">
            <v>10000</v>
          </cell>
        </row>
        <row r="119">
          <cell r="A119" t="str">
            <v>2493</v>
          </cell>
          <cell r="B119" t="str">
            <v>Gilmore City-Bradgate</v>
          </cell>
          <cell r="C119">
            <v>10000</v>
          </cell>
          <cell r="D119">
            <v>0</v>
          </cell>
          <cell r="E119">
            <v>10000</v>
          </cell>
        </row>
        <row r="120">
          <cell r="A120" t="str">
            <v>2502</v>
          </cell>
          <cell r="B120" t="str">
            <v>Gladbrook-Reinbeck</v>
          </cell>
          <cell r="C120">
            <v>10000</v>
          </cell>
          <cell r="D120">
            <v>0</v>
          </cell>
          <cell r="E120">
            <v>10000</v>
          </cell>
        </row>
        <row r="121">
          <cell r="A121" t="str">
            <v>2511</v>
          </cell>
          <cell r="B121" t="str">
            <v>Glenwood</v>
          </cell>
          <cell r="C121">
            <v>15069</v>
          </cell>
          <cell r="D121">
            <v>0</v>
          </cell>
          <cell r="E121">
            <v>15069</v>
          </cell>
        </row>
        <row r="122">
          <cell r="A122" t="str">
            <v>2520</v>
          </cell>
          <cell r="B122" t="str">
            <v>Glidden-Ralston</v>
          </cell>
          <cell r="C122">
            <v>10000</v>
          </cell>
          <cell r="D122">
            <v>0</v>
          </cell>
          <cell r="E122">
            <v>10000</v>
          </cell>
        </row>
        <row r="123">
          <cell r="A123" t="str">
            <v>2556</v>
          </cell>
          <cell r="B123" t="str">
            <v>Graettinger-Terril</v>
          </cell>
          <cell r="C123">
            <v>10000</v>
          </cell>
          <cell r="D123">
            <v>0</v>
          </cell>
          <cell r="E123">
            <v>10000</v>
          </cell>
        </row>
        <row r="124">
          <cell r="A124" t="str">
            <v>2673</v>
          </cell>
          <cell r="B124" t="str">
            <v>Nodaway Valley</v>
          </cell>
          <cell r="C124">
            <v>10000</v>
          </cell>
          <cell r="D124">
            <v>0</v>
          </cell>
          <cell r="E124">
            <v>10000</v>
          </cell>
        </row>
        <row r="125">
          <cell r="A125" t="str">
            <v>2682</v>
          </cell>
          <cell r="B125" t="str">
            <v>GMG</v>
          </cell>
          <cell r="C125">
            <v>10000</v>
          </cell>
          <cell r="D125">
            <v>0</v>
          </cell>
          <cell r="E125">
            <v>10000</v>
          </cell>
        </row>
        <row r="126">
          <cell r="A126" t="str">
            <v>2709</v>
          </cell>
          <cell r="B126" t="str">
            <v>Grinnell-Newburg</v>
          </cell>
          <cell r="C126">
            <v>12970</v>
          </cell>
          <cell r="D126">
            <v>0</v>
          </cell>
          <cell r="E126">
            <v>12970</v>
          </cell>
        </row>
        <row r="127">
          <cell r="A127" t="str">
            <v>2718</v>
          </cell>
          <cell r="B127" t="str">
            <v>Griswold</v>
          </cell>
          <cell r="C127">
            <v>10000</v>
          </cell>
          <cell r="D127">
            <v>0</v>
          </cell>
          <cell r="E127">
            <v>10000</v>
          </cell>
        </row>
        <row r="128">
          <cell r="A128" t="str">
            <v>2727</v>
          </cell>
          <cell r="B128" t="str">
            <v>Grundy Center</v>
          </cell>
          <cell r="C128">
            <v>10000</v>
          </cell>
          <cell r="D128">
            <v>0</v>
          </cell>
          <cell r="E128">
            <v>10000</v>
          </cell>
        </row>
        <row r="129">
          <cell r="A129" t="str">
            <v>2754</v>
          </cell>
          <cell r="B129" t="str">
            <v>Guthrie Center</v>
          </cell>
          <cell r="C129">
            <v>10000</v>
          </cell>
          <cell r="D129">
            <v>0</v>
          </cell>
          <cell r="E129">
            <v>10000</v>
          </cell>
        </row>
        <row r="130">
          <cell r="A130" t="str">
            <v>2763</v>
          </cell>
          <cell r="B130" t="str">
            <v>Clayton Ridge</v>
          </cell>
          <cell r="C130">
            <v>10000</v>
          </cell>
          <cell r="D130">
            <v>850</v>
          </cell>
          <cell r="E130">
            <v>9150</v>
          </cell>
        </row>
        <row r="131">
          <cell r="A131" t="str">
            <v>2766</v>
          </cell>
          <cell r="B131" t="str">
            <v>H-L-V</v>
          </cell>
          <cell r="C131">
            <v>10000</v>
          </cell>
          <cell r="D131">
            <v>0</v>
          </cell>
          <cell r="E131">
            <v>10000</v>
          </cell>
        </row>
        <row r="132">
          <cell r="A132" t="str">
            <v>2772</v>
          </cell>
          <cell r="B132" t="str">
            <v>Hamburg</v>
          </cell>
          <cell r="C132">
            <v>10000</v>
          </cell>
          <cell r="D132">
            <v>0</v>
          </cell>
          <cell r="E132">
            <v>10000</v>
          </cell>
        </row>
        <row r="133">
          <cell r="A133" t="str">
            <v>2781</v>
          </cell>
          <cell r="B133" t="str">
            <v>Hampton-Dumont</v>
          </cell>
          <cell r="C133">
            <v>21715</v>
          </cell>
          <cell r="D133">
            <v>0</v>
          </cell>
          <cell r="E133">
            <v>21715</v>
          </cell>
        </row>
        <row r="134">
          <cell r="A134" t="str">
            <v>2826</v>
          </cell>
          <cell r="B134" t="str">
            <v>Harlan</v>
          </cell>
          <cell r="C134">
            <v>12374</v>
          </cell>
          <cell r="D134">
            <v>658</v>
          </cell>
          <cell r="E134">
            <v>11716</v>
          </cell>
        </row>
        <row r="135">
          <cell r="A135" t="str">
            <v>2846</v>
          </cell>
          <cell r="B135" t="str">
            <v>Harris-Lake Park</v>
          </cell>
          <cell r="C135">
            <v>10000</v>
          </cell>
          <cell r="D135">
            <v>0</v>
          </cell>
          <cell r="E135">
            <v>10000</v>
          </cell>
        </row>
        <row r="136">
          <cell r="A136" t="str">
            <v>2862</v>
          </cell>
          <cell r="B136" t="str">
            <v>Hartley-Melvin-Sanborn</v>
          </cell>
          <cell r="C136">
            <v>10000</v>
          </cell>
          <cell r="D136">
            <v>1392</v>
          </cell>
          <cell r="E136">
            <v>8608</v>
          </cell>
        </row>
        <row r="137">
          <cell r="A137" t="str">
            <v>2977</v>
          </cell>
          <cell r="B137" t="str">
            <v>Highland</v>
          </cell>
          <cell r="C137">
            <v>10000</v>
          </cell>
          <cell r="D137">
            <v>0</v>
          </cell>
          <cell r="E137">
            <v>10000</v>
          </cell>
        </row>
        <row r="138">
          <cell r="A138" t="str">
            <v>2988</v>
          </cell>
          <cell r="B138" t="str">
            <v>Hinton</v>
          </cell>
          <cell r="C138">
            <v>10000</v>
          </cell>
          <cell r="D138">
            <v>0</v>
          </cell>
          <cell r="E138">
            <v>10000</v>
          </cell>
        </row>
        <row r="139">
          <cell r="A139" t="str">
            <v>3029</v>
          </cell>
          <cell r="B139" t="str">
            <v>Howard-Winneshiek</v>
          </cell>
          <cell r="C139">
            <v>14342</v>
          </cell>
          <cell r="D139">
            <v>1837</v>
          </cell>
          <cell r="E139">
            <v>12505</v>
          </cell>
        </row>
        <row r="140">
          <cell r="A140" t="str">
            <v>3033</v>
          </cell>
          <cell r="B140" t="str">
            <v>Hubbard-Radcliffe</v>
          </cell>
          <cell r="C140">
            <v>10000</v>
          </cell>
          <cell r="D140">
            <v>0</v>
          </cell>
          <cell r="E140">
            <v>10000</v>
          </cell>
        </row>
        <row r="141">
          <cell r="A141" t="str">
            <v>3042</v>
          </cell>
          <cell r="B141" t="str">
            <v>Hudson</v>
          </cell>
          <cell r="C141">
            <v>10000</v>
          </cell>
          <cell r="D141">
            <v>0</v>
          </cell>
          <cell r="E141">
            <v>10000</v>
          </cell>
        </row>
        <row r="142">
          <cell r="A142" t="str">
            <v>3060</v>
          </cell>
          <cell r="B142" t="str">
            <v>Humboldt</v>
          </cell>
          <cell r="C142">
            <v>12632</v>
          </cell>
          <cell r="D142">
            <v>1055</v>
          </cell>
          <cell r="E142">
            <v>11577</v>
          </cell>
        </row>
        <row r="143">
          <cell r="A143" t="str">
            <v>3105</v>
          </cell>
          <cell r="B143" t="str">
            <v>Independence</v>
          </cell>
          <cell r="C143">
            <v>11894</v>
          </cell>
          <cell r="D143">
            <v>1062</v>
          </cell>
          <cell r="E143">
            <v>10832</v>
          </cell>
        </row>
        <row r="144">
          <cell r="A144" t="str">
            <v>3114</v>
          </cell>
          <cell r="B144" t="str">
            <v>Indianola</v>
          </cell>
          <cell r="C144">
            <v>22836</v>
          </cell>
          <cell r="D144">
            <v>0</v>
          </cell>
          <cell r="E144">
            <v>22836</v>
          </cell>
        </row>
        <row r="145">
          <cell r="A145" t="str">
            <v>3119</v>
          </cell>
          <cell r="B145" t="str">
            <v>Interstate 35</v>
          </cell>
          <cell r="C145">
            <v>10000</v>
          </cell>
          <cell r="D145">
            <v>0</v>
          </cell>
          <cell r="E145">
            <v>10000</v>
          </cell>
        </row>
        <row r="146">
          <cell r="A146" t="str">
            <v>3141</v>
          </cell>
          <cell r="B146" t="str">
            <v>Iowa City</v>
          </cell>
          <cell r="C146">
            <v>234919</v>
          </cell>
          <cell r="D146">
            <v>14869</v>
          </cell>
          <cell r="E146">
            <v>220050</v>
          </cell>
        </row>
        <row r="147">
          <cell r="A147" t="str">
            <v>3150</v>
          </cell>
          <cell r="B147" t="str">
            <v>Iowa Falls</v>
          </cell>
          <cell r="C147">
            <v>11575</v>
          </cell>
          <cell r="D147">
            <v>0</v>
          </cell>
          <cell r="E147">
            <v>11575</v>
          </cell>
        </row>
        <row r="148">
          <cell r="A148" t="str">
            <v>3154</v>
          </cell>
          <cell r="B148" t="str">
            <v>Iowa Valley</v>
          </cell>
          <cell r="C148">
            <v>10000</v>
          </cell>
          <cell r="D148">
            <v>0</v>
          </cell>
          <cell r="E148">
            <v>10000</v>
          </cell>
        </row>
        <row r="149">
          <cell r="A149" t="str">
            <v>3168</v>
          </cell>
          <cell r="B149" t="str">
            <v>IKM-Manning</v>
          </cell>
          <cell r="C149">
            <v>10000</v>
          </cell>
          <cell r="D149">
            <v>0</v>
          </cell>
          <cell r="E149">
            <v>10000</v>
          </cell>
        </row>
        <row r="150">
          <cell r="A150" t="str">
            <v>3186</v>
          </cell>
          <cell r="B150" t="str">
            <v>Janesville Consolidated</v>
          </cell>
          <cell r="C150">
            <v>10000</v>
          </cell>
          <cell r="D150">
            <v>0</v>
          </cell>
          <cell r="E150">
            <v>10000</v>
          </cell>
        </row>
        <row r="151">
          <cell r="A151" t="str">
            <v>3195</v>
          </cell>
          <cell r="B151" t="str">
            <v>Greene County</v>
          </cell>
          <cell r="C151">
            <v>15239</v>
          </cell>
          <cell r="D151">
            <v>0</v>
          </cell>
          <cell r="E151">
            <v>15239</v>
          </cell>
        </row>
        <row r="152">
          <cell r="A152" t="str">
            <v>3204</v>
          </cell>
          <cell r="B152" t="str">
            <v>Jesup</v>
          </cell>
          <cell r="C152">
            <v>10000</v>
          </cell>
          <cell r="D152">
            <v>930</v>
          </cell>
          <cell r="E152">
            <v>9070</v>
          </cell>
        </row>
        <row r="153">
          <cell r="A153" t="str">
            <v>3231</v>
          </cell>
          <cell r="B153" t="str">
            <v>Johnston</v>
          </cell>
          <cell r="C153">
            <v>19790</v>
          </cell>
          <cell r="D153">
            <v>0</v>
          </cell>
          <cell r="E153">
            <v>19790</v>
          </cell>
        </row>
        <row r="154">
          <cell r="A154" t="str">
            <v>3312</v>
          </cell>
          <cell r="B154" t="str">
            <v>Keokuk</v>
          </cell>
          <cell r="C154">
            <v>37381</v>
          </cell>
          <cell r="D154">
            <v>1143</v>
          </cell>
          <cell r="E154">
            <v>36238</v>
          </cell>
        </row>
        <row r="155">
          <cell r="A155" t="str">
            <v>3330</v>
          </cell>
          <cell r="B155" t="str">
            <v>Keota</v>
          </cell>
          <cell r="C155">
            <v>10000</v>
          </cell>
          <cell r="D155">
            <v>0</v>
          </cell>
          <cell r="E155">
            <v>10000</v>
          </cell>
        </row>
        <row r="156">
          <cell r="A156" t="str">
            <v>3348</v>
          </cell>
          <cell r="B156" t="str">
            <v>Kingsley-Pierson</v>
          </cell>
          <cell r="C156">
            <v>10000</v>
          </cell>
          <cell r="D156">
            <v>0</v>
          </cell>
          <cell r="E156">
            <v>10000</v>
          </cell>
        </row>
        <row r="157">
          <cell r="A157" t="str">
            <v>3375</v>
          </cell>
          <cell r="B157" t="str">
            <v>Knoxville</v>
          </cell>
          <cell r="C157">
            <v>19658</v>
          </cell>
          <cell r="D157">
            <v>0</v>
          </cell>
          <cell r="E157">
            <v>19658</v>
          </cell>
        </row>
        <row r="158">
          <cell r="A158" t="str">
            <v>3420</v>
          </cell>
          <cell r="B158" t="str">
            <v>Lake Mills</v>
          </cell>
          <cell r="C158">
            <v>10000</v>
          </cell>
          <cell r="D158">
            <v>0</v>
          </cell>
          <cell r="E158">
            <v>10000</v>
          </cell>
        </row>
        <row r="159">
          <cell r="A159" t="str">
            <v>3465</v>
          </cell>
          <cell r="B159" t="str">
            <v>Lamoni</v>
          </cell>
          <cell r="C159">
            <v>10000</v>
          </cell>
          <cell r="D159">
            <v>0</v>
          </cell>
          <cell r="E159">
            <v>10000</v>
          </cell>
        </row>
        <row r="160">
          <cell r="A160" t="str">
            <v>3537</v>
          </cell>
          <cell r="B160" t="str">
            <v>Laurens-Marathon</v>
          </cell>
          <cell r="C160">
            <v>10000</v>
          </cell>
          <cell r="D160">
            <v>0</v>
          </cell>
          <cell r="E160">
            <v>10000</v>
          </cell>
        </row>
        <row r="161">
          <cell r="A161" t="str">
            <v>3555</v>
          </cell>
          <cell r="B161" t="str">
            <v>Lawton-Bronson</v>
          </cell>
          <cell r="C161">
            <v>10000</v>
          </cell>
          <cell r="D161">
            <v>0</v>
          </cell>
          <cell r="E161">
            <v>10000</v>
          </cell>
        </row>
        <row r="162">
          <cell r="A162" t="str">
            <v>3600</v>
          </cell>
          <cell r="B162" t="str">
            <v>Le Mars</v>
          </cell>
          <cell r="C162">
            <v>18295</v>
          </cell>
          <cell r="D162">
            <v>3093</v>
          </cell>
          <cell r="E162">
            <v>15202</v>
          </cell>
        </row>
        <row r="163">
          <cell r="A163" t="str">
            <v>3609</v>
          </cell>
          <cell r="B163" t="str">
            <v>Lenox</v>
          </cell>
          <cell r="C163">
            <v>10000</v>
          </cell>
          <cell r="D163">
            <v>0</v>
          </cell>
          <cell r="E163">
            <v>10000</v>
          </cell>
        </row>
        <row r="164">
          <cell r="A164" t="str">
            <v>3645</v>
          </cell>
          <cell r="B164" t="str">
            <v>Lewis Central</v>
          </cell>
          <cell r="C164">
            <v>16283</v>
          </cell>
          <cell r="D164">
            <v>0</v>
          </cell>
          <cell r="E164">
            <v>16283</v>
          </cell>
        </row>
        <row r="165">
          <cell r="A165" t="str">
            <v>3691</v>
          </cell>
          <cell r="B165" t="str">
            <v>North Cedar</v>
          </cell>
          <cell r="C165">
            <v>10000</v>
          </cell>
          <cell r="D165">
            <v>0</v>
          </cell>
          <cell r="E165">
            <v>10000</v>
          </cell>
        </row>
        <row r="166">
          <cell r="A166" t="str">
            <v>3715</v>
          </cell>
          <cell r="B166" t="str">
            <v>Linn-Mar</v>
          </cell>
          <cell r="C166">
            <v>39133</v>
          </cell>
          <cell r="D166">
            <v>0</v>
          </cell>
          <cell r="E166">
            <v>39133</v>
          </cell>
        </row>
        <row r="167">
          <cell r="A167" t="str">
            <v>3744</v>
          </cell>
          <cell r="B167" t="str">
            <v>Lisbon</v>
          </cell>
          <cell r="C167">
            <v>10000</v>
          </cell>
          <cell r="D167">
            <v>0</v>
          </cell>
          <cell r="E167">
            <v>10000</v>
          </cell>
        </row>
        <row r="168">
          <cell r="A168" t="str">
            <v>3798</v>
          </cell>
          <cell r="B168" t="str">
            <v>Logan-Magnolia</v>
          </cell>
          <cell r="C168">
            <v>10000</v>
          </cell>
          <cell r="D168">
            <v>0</v>
          </cell>
          <cell r="E168">
            <v>10000</v>
          </cell>
        </row>
        <row r="169">
          <cell r="A169" t="str">
            <v>3816</v>
          </cell>
          <cell r="B169" t="str">
            <v>Lone Tree</v>
          </cell>
          <cell r="C169">
            <v>10000</v>
          </cell>
          <cell r="D169">
            <v>0</v>
          </cell>
          <cell r="E169">
            <v>10000</v>
          </cell>
        </row>
        <row r="170">
          <cell r="A170" t="str">
            <v>3841</v>
          </cell>
          <cell r="B170" t="str">
            <v>Louisa-Muscatine</v>
          </cell>
          <cell r="C170">
            <v>10000</v>
          </cell>
          <cell r="D170">
            <v>0</v>
          </cell>
          <cell r="E170">
            <v>10000</v>
          </cell>
        </row>
        <row r="171">
          <cell r="A171" t="str">
            <v>3897</v>
          </cell>
          <cell r="B171" t="str">
            <v>LuVerne</v>
          </cell>
          <cell r="C171">
            <v>10000</v>
          </cell>
          <cell r="D171">
            <v>0</v>
          </cell>
          <cell r="E171">
            <v>10000</v>
          </cell>
        </row>
        <row r="172">
          <cell r="A172" t="str">
            <v>3906</v>
          </cell>
          <cell r="B172" t="str">
            <v>Lynnville-Sully</v>
          </cell>
          <cell r="C172">
            <v>10000</v>
          </cell>
          <cell r="D172">
            <v>0</v>
          </cell>
          <cell r="E172">
            <v>10000</v>
          </cell>
        </row>
        <row r="173">
          <cell r="A173" t="str">
            <v>3942</v>
          </cell>
          <cell r="B173" t="str">
            <v>Madrid</v>
          </cell>
          <cell r="C173">
            <v>10000</v>
          </cell>
          <cell r="D173">
            <v>0</v>
          </cell>
          <cell r="E173">
            <v>10000</v>
          </cell>
        </row>
        <row r="174">
          <cell r="A174" t="str">
            <v>3978</v>
          </cell>
          <cell r="B174" t="str">
            <v>East Mills</v>
          </cell>
          <cell r="C174">
            <v>10000</v>
          </cell>
          <cell r="D174">
            <v>0</v>
          </cell>
          <cell r="E174">
            <v>10000</v>
          </cell>
        </row>
        <row r="175">
          <cell r="A175" t="str">
            <v>4023</v>
          </cell>
          <cell r="B175" t="str">
            <v>Manson Northwest Webster</v>
          </cell>
          <cell r="C175">
            <v>10000</v>
          </cell>
          <cell r="D175">
            <v>0</v>
          </cell>
          <cell r="E175">
            <v>10000</v>
          </cell>
        </row>
        <row r="176">
          <cell r="A176" t="str">
            <v>4033</v>
          </cell>
          <cell r="B176" t="str">
            <v>Maple Valley-Anthon Oto</v>
          </cell>
          <cell r="C176">
            <v>10000</v>
          </cell>
          <cell r="D176">
            <v>626</v>
          </cell>
          <cell r="E176">
            <v>9374</v>
          </cell>
        </row>
        <row r="177">
          <cell r="A177" t="str">
            <v>4041</v>
          </cell>
          <cell r="B177" t="str">
            <v>Maquoketa</v>
          </cell>
          <cell r="C177">
            <v>21163</v>
          </cell>
          <cell r="D177">
            <v>1784</v>
          </cell>
          <cell r="E177">
            <v>19379</v>
          </cell>
        </row>
        <row r="178">
          <cell r="A178" t="str">
            <v>4043</v>
          </cell>
          <cell r="B178" t="str">
            <v>Maquoketa Valley</v>
          </cell>
          <cell r="C178">
            <v>10000</v>
          </cell>
          <cell r="D178">
            <v>0</v>
          </cell>
          <cell r="E178">
            <v>10000</v>
          </cell>
        </row>
        <row r="179">
          <cell r="A179" t="str">
            <v>4068</v>
          </cell>
          <cell r="B179" t="str">
            <v>Marcus-Meriden-Cleghorn</v>
          </cell>
          <cell r="C179">
            <v>10000</v>
          </cell>
          <cell r="D179">
            <v>0</v>
          </cell>
          <cell r="E179">
            <v>10000</v>
          </cell>
        </row>
        <row r="180">
          <cell r="A180" t="str">
            <v>4086</v>
          </cell>
          <cell r="B180" t="str">
            <v>Marion Independent</v>
          </cell>
          <cell r="C180">
            <v>18970</v>
          </cell>
          <cell r="D180">
            <v>1190</v>
          </cell>
          <cell r="E180">
            <v>17780</v>
          </cell>
        </row>
        <row r="181">
          <cell r="A181" t="str">
            <v>4104</v>
          </cell>
          <cell r="B181" t="str">
            <v>Marshalltown</v>
          </cell>
          <cell r="C181">
            <v>74816</v>
          </cell>
          <cell r="D181">
            <v>3094</v>
          </cell>
          <cell r="E181">
            <v>71722</v>
          </cell>
        </row>
        <row r="182">
          <cell r="A182" t="str">
            <v>4122</v>
          </cell>
          <cell r="B182" t="str">
            <v>Martensdale-St Mary's</v>
          </cell>
          <cell r="C182">
            <v>10000</v>
          </cell>
          <cell r="D182">
            <v>0</v>
          </cell>
          <cell r="E182">
            <v>10000</v>
          </cell>
        </row>
        <row r="183">
          <cell r="A183" t="str">
            <v>4131</v>
          </cell>
          <cell r="B183" t="str">
            <v>Mason City</v>
          </cell>
          <cell r="C183">
            <v>48157</v>
          </cell>
          <cell r="D183">
            <v>7084</v>
          </cell>
          <cell r="E183">
            <v>41073</v>
          </cell>
        </row>
        <row r="184">
          <cell r="A184" t="str">
            <v>4149</v>
          </cell>
          <cell r="B184" t="str">
            <v>MOC-Floyd Valley</v>
          </cell>
          <cell r="C184">
            <v>10000</v>
          </cell>
          <cell r="D184">
            <v>2982</v>
          </cell>
          <cell r="E184">
            <v>7018</v>
          </cell>
        </row>
        <row r="185">
          <cell r="A185" t="str">
            <v>4203</v>
          </cell>
          <cell r="B185" t="str">
            <v>Mediapolis</v>
          </cell>
          <cell r="C185">
            <v>10000</v>
          </cell>
          <cell r="D185">
            <v>0</v>
          </cell>
          <cell r="E185">
            <v>10000</v>
          </cell>
        </row>
        <row r="186">
          <cell r="A186" t="str">
            <v>4212</v>
          </cell>
          <cell r="B186" t="str">
            <v>Melcher-Dallas</v>
          </cell>
          <cell r="C186">
            <v>10000</v>
          </cell>
          <cell r="D186">
            <v>0</v>
          </cell>
          <cell r="E186">
            <v>10000</v>
          </cell>
        </row>
        <row r="187">
          <cell r="A187" t="str">
            <v>4269</v>
          </cell>
          <cell r="B187" t="str">
            <v>Midland</v>
          </cell>
          <cell r="C187">
            <v>10000</v>
          </cell>
          <cell r="D187">
            <v>0</v>
          </cell>
          <cell r="E187">
            <v>10000</v>
          </cell>
        </row>
        <row r="188">
          <cell r="A188" t="str">
            <v>4271</v>
          </cell>
          <cell r="B188" t="str">
            <v>Mid-Prairie</v>
          </cell>
          <cell r="C188">
            <v>16911</v>
          </cell>
          <cell r="D188">
            <v>614</v>
          </cell>
          <cell r="E188">
            <v>16297</v>
          </cell>
        </row>
        <row r="189">
          <cell r="A189" t="str">
            <v>4356</v>
          </cell>
          <cell r="B189" t="str">
            <v>Missouri Valley</v>
          </cell>
          <cell r="C189">
            <v>10000</v>
          </cell>
          <cell r="D189">
            <v>0</v>
          </cell>
          <cell r="E189">
            <v>10000</v>
          </cell>
        </row>
        <row r="190">
          <cell r="A190" t="str">
            <v>4419</v>
          </cell>
          <cell r="B190" t="str">
            <v>MFL MarMac</v>
          </cell>
          <cell r="C190">
            <v>10000</v>
          </cell>
          <cell r="D190">
            <v>0</v>
          </cell>
          <cell r="E190">
            <v>10000</v>
          </cell>
        </row>
        <row r="191">
          <cell r="A191" t="str">
            <v>4437</v>
          </cell>
          <cell r="B191" t="str">
            <v>Montezuma</v>
          </cell>
          <cell r="C191">
            <v>10000</v>
          </cell>
          <cell r="D191">
            <v>0</v>
          </cell>
          <cell r="E191">
            <v>10000</v>
          </cell>
        </row>
        <row r="192">
          <cell r="A192" t="str">
            <v>4446</v>
          </cell>
          <cell r="B192" t="str">
            <v>Monticello</v>
          </cell>
          <cell r="C192">
            <v>10000</v>
          </cell>
          <cell r="D192">
            <v>855</v>
          </cell>
          <cell r="E192">
            <v>9145</v>
          </cell>
        </row>
        <row r="193">
          <cell r="A193" t="str">
            <v>4491</v>
          </cell>
          <cell r="B193" t="str">
            <v>Moravia</v>
          </cell>
          <cell r="C193">
            <v>10000</v>
          </cell>
          <cell r="D193">
            <v>0</v>
          </cell>
          <cell r="E193">
            <v>10000</v>
          </cell>
        </row>
        <row r="194">
          <cell r="A194" t="str">
            <v>4505</v>
          </cell>
          <cell r="B194" t="str">
            <v>Mormon Trail</v>
          </cell>
          <cell r="C194">
            <v>10000</v>
          </cell>
          <cell r="D194">
            <v>0</v>
          </cell>
          <cell r="E194">
            <v>10000</v>
          </cell>
        </row>
        <row r="195">
          <cell r="A195" t="str">
            <v>4509</v>
          </cell>
          <cell r="B195" t="str">
            <v>Morning Sun</v>
          </cell>
          <cell r="C195">
            <v>10000</v>
          </cell>
          <cell r="D195">
            <v>0</v>
          </cell>
          <cell r="E195">
            <v>10000</v>
          </cell>
        </row>
        <row r="196">
          <cell r="A196" t="str">
            <v>4518</v>
          </cell>
          <cell r="B196" t="str">
            <v>Moulton-Udell</v>
          </cell>
          <cell r="C196">
            <v>10000</v>
          </cell>
          <cell r="D196">
            <v>0</v>
          </cell>
          <cell r="E196">
            <v>10000</v>
          </cell>
        </row>
        <row r="197">
          <cell r="A197" t="str">
            <v>4527</v>
          </cell>
          <cell r="B197" t="str">
            <v>Mount Ayr</v>
          </cell>
          <cell r="C197">
            <v>10124</v>
          </cell>
          <cell r="D197">
            <v>0</v>
          </cell>
          <cell r="E197">
            <v>10124</v>
          </cell>
        </row>
        <row r="198">
          <cell r="A198" t="str">
            <v>4536</v>
          </cell>
          <cell r="B198" t="str">
            <v>Mount Pleasant</v>
          </cell>
          <cell r="C198">
            <v>31281</v>
          </cell>
          <cell r="D198">
            <v>0</v>
          </cell>
          <cell r="E198">
            <v>31281</v>
          </cell>
        </row>
        <row r="199">
          <cell r="A199" t="str">
            <v>4554</v>
          </cell>
          <cell r="B199" t="str">
            <v>Mount Vernon</v>
          </cell>
          <cell r="C199">
            <v>10000</v>
          </cell>
          <cell r="D199">
            <v>0</v>
          </cell>
          <cell r="E199">
            <v>10000</v>
          </cell>
        </row>
        <row r="200">
          <cell r="A200" t="str">
            <v>4572</v>
          </cell>
          <cell r="B200" t="str">
            <v>Murray</v>
          </cell>
          <cell r="C200">
            <v>10000</v>
          </cell>
          <cell r="D200">
            <v>0</v>
          </cell>
          <cell r="E200">
            <v>10000</v>
          </cell>
        </row>
        <row r="201">
          <cell r="A201" t="str">
            <v>4581</v>
          </cell>
          <cell r="B201" t="str">
            <v>Muscatine</v>
          </cell>
          <cell r="C201">
            <v>75015</v>
          </cell>
          <cell r="D201">
            <v>2876</v>
          </cell>
          <cell r="E201">
            <v>72139</v>
          </cell>
        </row>
        <row r="202">
          <cell r="A202" t="str">
            <v>4599</v>
          </cell>
          <cell r="B202" t="str">
            <v>Nashua-Plainfield</v>
          </cell>
          <cell r="C202">
            <v>10000</v>
          </cell>
          <cell r="D202">
            <v>0</v>
          </cell>
          <cell r="E202">
            <v>10000</v>
          </cell>
        </row>
        <row r="203">
          <cell r="A203" t="str">
            <v>4617</v>
          </cell>
          <cell r="B203" t="str">
            <v>Nevada</v>
          </cell>
          <cell r="C203">
            <v>11061</v>
          </cell>
          <cell r="D203">
            <v>0</v>
          </cell>
          <cell r="E203">
            <v>11061</v>
          </cell>
        </row>
        <row r="204">
          <cell r="A204" t="str">
            <v>4644</v>
          </cell>
          <cell r="B204" t="str">
            <v>Newell-Fonda</v>
          </cell>
          <cell r="C204">
            <v>10000</v>
          </cell>
          <cell r="D204">
            <v>0</v>
          </cell>
          <cell r="E204">
            <v>10000</v>
          </cell>
        </row>
        <row r="205">
          <cell r="A205" t="str">
            <v>4662</v>
          </cell>
          <cell r="B205" t="str">
            <v>New Hampton</v>
          </cell>
          <cell r="C205">
            <v>9993</v>
          </cell>
          <cell r="D205">
            <v>1034</v>
          </cell>
          <cell r="E205">
            <v>8959</v>
          </cell>
        </row>
        <row r="206">
          <cell r="A206" t="str">
            <v>4689</v>
          </cell>
          <cell r="B206" t="str">
            <v>New London</v>
          </cell>
          <cell r="C206">
            <v>10000</v>
          </cell>
          <cell r="D206">
            <v>0</v>
          </cell>
          <cell r="E206">
            <v>10000</v>
          </cell>
        </row>
        <row r="207">
          <cell r="A207" t="str">
            <v>4725</v>
          </cell>
          <cell r="B207" t="str">
            <v>Newton</v>
          </cell>
          <cell r="C207">
            <v>31099</v>
          </cell>
          <cell r="D207">
            <v>691</v>
          </cell>
          <cell r="E207">
            <v>30408</v>
          </cell>
        </row>
        <row r="208">
          <cell r="A208" t="str">
            <v>4772</v>
          </cell>
          <cell r="B208" t="str">
            <v>Central Springs</v>
          </cell>
          <cell r="C208">
            <v>10000</v>
          </cell>
          <cell r="D208">
            <v>0</v>
          </cell>
          <cell r="E208">
            <v>10000</v>
          </cell>
        </row>
        <row r="209">
          <cell r="A209" t="str">
            <v>4773</v>
          </cell>
          <cell r="B209" t="str">
            <v>Northeast</v>
          </cell>
          <cell r="C209">
            <v>10000</v>
          </cell>
          <cell r="D209">
            <v>0</v>
          </cell>
          <cell r="E209">
            <v>10000</v>
          </cell>
        </row>
        <row r="210">
          <cell r="A210" t="str">
            <v>4774</v>
          </cell>
          <cell r="B210" t="str">
            <v>North Fayette Valley</v>
          </cell>
          <cell r="C210">
            <v>11104</v>
          </cell>
          <cell r="D210">
            <v>0</v>
          </cell>
          <cell r="E210">
            <v>11104</v>
          </cell>
        </row>
        <row r="211">
          <cell r="A211" t="str">
            <v>4776</v>
          </cell>
          <cell r="B211" t="str">
            <v>North Mahaska</v>
          </cell>
          <cell r="C211">
            <v>10000</v>
          </cell>
          <cell r="D211">
            <v>0</v>
          </cell>
          <cell r="E211">
            <v>10000</v>
          </cell>
        </row>
        <row r="212">
          <cell r="A212" t="str">
            <v>4777</v>
          </cell>
          <cell r="B212" t="str">
            <v>North Linn</v>
          </cell>
          <cell r="C212">
            <v>10000</v>
          </cell>
          <cell r="D212">
            <v>0</v>
          </cell>
          <cell r="E212">
            <v>10000</v>
          </cell>
        </row>
        <row r="213">
          <cell r="A213" t="str">
            <v>4778</v>
          </cell>
          <cell r="B213" t="str">
            <v>North Kossuth</v>
          </cell>
          <cell r="C213">
            <v>10000</v>
          </cell>
          <cell r="D213">
            <v>0</v>
          </cell>
          <cell r="E213">
            <v>10000</v>
          </cell>
        </row>
        <row r="214">
          <cell r="A214" t="str">
            <v>4779</v>
          </cell>
          <cell r="B214" t="str">
            <v>North Polk</v>
          </cell>
          <cell r="C214">
            <v>10000</v>
          </cell>
          <cell r="D214">
            <v>0</v>
          </cell>
          <cell r="E214">
            <v>10000</v>
          </cell>
        </row>
        <row r="215">
          <cell r="A215" t="str">
            <v>4784</v>
          </cell>
          <cell r="B215" t="str">
            <v>North Scott</v>
          </cell>
          <cell r="C215">
            <v>14701</v>
          </cell>
          <cell r="D215">
            <v>0</v>
          </cell>
          <cell r="E215">
            <v>14701</v>
          </cell>
        </row>
        <row r="216">
          <cell r="A216" t="str">
            <v>4785</v>
          </cell>
          <cell r="B216" t="str">
            <v>North Tama County</v>
          </cell>
          <cell r="C216">
            <v>10000</v>
          </cell>
          <cell r="D216">
            <v>0</v>
          </cell>
          <cell r="E216">
            <v>10000</v>
          </cell>
        </row>
        <row r="217">
          <cell r="A217" t="str">
            <v>4788</v>
          </cell>
          <cell r="B217" t="str">
            <v>Northwood-Kensett</v>
          </cell>
          <cell r="C217">
            <v>10000</v>
          </cell>
          <cell r="D217">
            <v>0</v>
          </cell>
          <cell r="E217">
            <v>10000</v>
          </cell>
        </row>
        <row r="218">
          <cell r="A218" t="str">
            <v>4797</v>
          </cell>
          <cell r="B218" t="str">
            <v>Norwalk</v>
          </cell>
          <cell r="C218">
            <v>11439</v>
          </cell>
          <cell r="D218">
            <v>0</v>
          </cell>
          <cell r="E218">
            <v>11439</v>
          </cell>
        </row>
        <row r="219">
          <cell r="A219" t="str">
            <v>4860</v>
          </cell>
          <cell r="B219" t="str">
            <v>Odebolt-Arthur-Battle Creek-Ida Grove</v>
          </cell>
          <cell r="C219">
            <v>10000</v>
          </cell>
          <cell r="D219">
            <v>0</v>
          </cell>
          <cell r="E219">
            <v>10000</v>
          </cell>
        </row>
        <row r="220">
          <cell r="A220" t="str">
            <v>4869</v>
          </cell>
          <cell r="B220" t="str">
            <v>Oelwein</v>
          </cell>
          <cell r="C220">
            <v>25946</v>
          </cell>
          <cell r="D220">
            <v>0</v>
          </cell>
          <cell r="E220">
            <v>25946</v>
          </cell>
        </row>
        <row r="221">
          <cell r="A221" t="str">
            <v>4878</v>
          </cell>
          <cell r="B221" t="str">
            <v>Ogden</v>
          </cell>
          <cell r="C221">
            <v>10000</v>
          </cell>
          <cell r="D221">
            <v>0</v>
          </cell>
          <cell r="E221">
            <v>10000</v>
          </cell>
        </row>
        <row r="222">
          <cell r="A222" t="str">
            <v>4890</v>
          </cell>
          <cell r="B222" t="str">
            <v>Okoboji</v>
          </cell>
          <cell r="C222">
            <v>10000</v>
          </cell>
          <cell r="D222">
            <v>0</v>
          </cell>
          <cell r="E222">
            <v>10000</v>
          </cell>
        </row>
        <row r="223">
          <cell r="A223" t="str">
            <v>4905</v>
          </cell>
          <cell r="B223" t="str">
            <v>Olin Consolidated</v>
          </cell>
          <cell r="C223">
            <v>10000</v>
          </cell>
          <cell r="D223">
            <v>0</v>
          </cell>
          <cell r="E223">
            <v>10000</v>
          </cell>
        </row>
        <row r="224">
          <cell r="A224" t="str">
            <v>4978</v>
          </cell>
          <cell r="B224" t="str">
            <v>Orient-Macksburg</v>
          </cell>
          <cell r="C224">
            <v>10000</v>
          </cell>
          <cell r="D224">
            <v>0</v>
          </cell>
          <cell r="E224">
            <v>10000</v>
          </cell>
        </row>
        <row r="225">
          <cell r="A225" t="str">
            <v>4995</v>
          </cell>
          <cell r="B225" t="str">
            <v>Osage</v>
          </cell>
          <cell r="C225">
            <v>10000</v>
          </cell>
          <cell r="D225">
            <v>0</v>
          </cell>
          <cell r="E225">
            <v>10000</v>
          </cell>
        </row>
        <row r="226">
          <cell r="A226" t="str">
            <v>5013</v>
          </cell>
          <cell r="B226" t="str">
            <v>Oskaloosa</v>
          </cell>
          <cell r="C226">
            <v>31267</v>
          </cell>
          <cell r="D226">
            <v>2261</v>
          </cell>
          <cell r="E226">
            <v>29006</v>
          </cell>
        </row>
        <row r="227">
          <cell r="A227" t="str">
            <v>5049</v>
          </cell>
          <cell r="B227" t="str">
            <v>Ottumwa</v>
          </cell>
          <cell r="C227">
            <v>81417</v>
          </cell>
          <cell r="D227">
            <v>2299</v>
          </cell>
          <cell r="E227">
            <v>79118</v>
          </cell>
        </row>
        <row r="228">
          <cell r="A228" t="str">
            <v>5121</v>
          </cell>
          <cell r="B228" t="str">
            <v>Panorama</v>
          </cell>
          <cell r="C228">
            <v>10000</v>
          </cell>
          <cell r="D228">
            <v>0</v>
          </cell>
          <cell r="E228">
            <v>10000</v>
          </cell>
        </row>
        <row r="229">
          <cell r="A229" t="str">
            <v>5139</v>
          </cell>
          <cell r="B229" t="str">
            <v>Paton-Churdan</v>
          </cell>
          <cell r="C229">
            <v>10000</v>
          </cell>
          <cell r="D229">
            <v>0</v>
          </cell>
          <cell r="E229">
            <v>10000</v>
          </cell>
        </row>
        <row r="230">
          <cell r="A230" t="str">
            <v>5160</v>
          </cell>
          <cell r="B230" t="str">
            <v>PCM</v>
          </cell>
          <cell r="C230">
            <v>10000</v>
          </cell>
          <cell r="D230">
            <v>0</v>
          </cell>
          <cell r="E230">
            <v>10000</v>
          </cell>
        </row>
        <row r="231">
          <cell r="A231" t="str">
            <v>5163</v>
          </cell>
          <cell r="B231" t="str">
            <v>Pekin</v>
          </cell>
          <cell r="C231">
            <v>10000</v>
          </cell>
          <cell r="D231">
            <v>0</v>
          </cell>
          <cell r="E231">
            <v>10000</v>
          </cell>
        </row>
        <row r="232">
          <cell r="A232" t="str">
            <v>5166</v>
          </cell>
          <cell r="B232" t="str">
            <v>Pella</v>
          </cell>
          <cell r="C232">
            <v>10000</v>
          </cell>
          <cell r="D232">
            <v>2493</v>
          </cell>
          <cell r="E232">
            <v>7507</v>
          </cell>
        </row>
        <row r="233">
          <cell r="A233" t="str">
            <v>5184</v>
          </cell>
          <cell r="B233" t="str">
            <v>Perry</v>
          </cell>
          <cell r="C233">
            <v>36543</v>
          </cell>
          <cell r="D233">
            <v>1637</v>
          </cell>
          <cell r="E233">
            <v>34906</v>
          </cell>
        </row>
        <row r="234">
          <cell r="A234" t="str">
            <v>5250</v>
          </cell>
          <cell r="B234" t="str">
            <v>Pleasant Valley</v>
          </cell>
          <cell r="C234">
            <v>10000</v>
          </cell>
          <cell r="D234">
            <v>0</v>
          </cell>
          <cell r="E234">
            <v>10000</v>
          </cell>
        </row>
        <row r="235">
          <cell r="A235" t="str">
            <v>5256</v>
          </cell>
          <cell r="B235" t="str">
            <v>Pleasantville</v>
          </cell>
          <cell r="C235">
            <v>10000</v>
          </cell>
          <cell r="D235">
            <v>0</v>
          </cell>
          <cell r="E235">
            <v>10000</v>
          </cell>
        </row>
        <row r="236">
          <cell r="A236" t="str">
            <v>5283</v>
          </cell>
          <cell r="B236" t="str">
            <v>Pocahontas Area</v>
          </cell>
          <cell r="C236">
            <v>10000</v>
          </cell>
          <cell r="D236">
            <v>1078</v>
          </cell>
          <cell r="E236">
            <v>8922</v>
          </cell>
        </row>
        <row r="237">
          <cell r="A237" t="str">
            <v>5310</v>
          </cell>
          <cell r="B237" t="str">
            <v>Postville</v>
          </cell>
          <cell r="C237">
            <v>17860</v>
          </cell>
          <cell r="D237">
            <v>0</v>
          </cell>
          <cell r="E237">
            <v>17860</v>
          </cell>
        </row>
        <row r="238">
          <cell r="A238" t="str">
            <v>5325</v>
          </cell>
          <cell r="B238" t="str">
            <v>Prairie Valley</v>
          </cell>
          <cell r="C238">
            <v>10000</v>
          </cell>
          <cell r="D238">
            <v>0</v>
          </cell>
          <cell r="E238">
            <v>10000</v>
          </cell>
        </row>
        <row r="239">
          <cell r="A239" t="str">
            <v>5463</v>
          </cell>
          <cell r="B239" t="str">
            <v>Red Oak</v>
          </cell>
          <cell r="C239">
            <v>18714</v>
          </cell>
          <cell r="D239">
            <v>0</v>
          </cell>
          <cell r="E239">
            <v>18714</v>
          </cell>
        </row>
        <row r="240">
          <cell r="A240" t="str">
            <v>5486</v>
          </cell>
          <cell r="B240" t="str">
            <v>Remsen-Union</v>
          </cell>
          <cell r="C240">
            <v>10000</v>
          </cell>
          <cell r="D240">
            <v>3826</v>
          </cell>
          <cell r="E240">
            <v>6174</v>
          </cell>
        </row>
        <row r="241">
          <cell r="A241" t="str">
            <v>5508</v>
          </cell>
          <cell r="B241" t="str">
            <v>Riceville</v>
          </cell>
          <cell r="C241">
            <v>10000</v>
          </cell>
          <cell r="D241">
            <v>0</v>
          </cell>
          <cell r="E241">
            <v>10000</v>
          </cell>
        </row>
        <row r="242">
          <cell r="A242" t="str">
            <v>5510</v>
          </cell>
          <cell r="B242" t="str">
            <v>Riverside</v>
          </cell>
          <cell r="C242">
            <v>10000</v>
          </cell>
          <cell r="D242">
            <v>0</v>
          </cell>
          <cell r="E242">
            <v>10000</v>
          </cell>
        </row>
        <row r="243">
          <cell r="A243" t="str">
            <v>5607</v>
          </cell>
          <cell r="B243" t="str">
            <v>Rock Valley</v>
          </cell>
          <cell r="C243">
            <v>10000</v>
          </cell>
          <cell r="D243">
            <v>4192</v>
          </cell>
          <cell r="E243">
            <v>5808</v>
          </cell>
        </row>
        <row r="244">
          <cell r="A244" t="str">
            <v>5643</v>
          </cell>
          <cell r="B244" t="str">
            <v>Roland-Story</v>
          </cell>
          <cell r="C244">
            <v>10000</v>
          </cell>
          <cell r="D244">
            <v>0</v>
          </cell>
          <cell r="E244">
            <v>10000</v>
          </cell>
        </row>
        <row r="245">
          <cell r="A245" t="str">
            <v>5697</v>
          </cell>
          <cell r="B245" t="str">
            <v>Rudd-Rockford-Marble Rk</v>
          </cell>
          <cell r="C245">
            <v>10000</v>
          </cell>
          <cell r="D245">
            <v>0</v>
          </cell>
          <cell r="E245">
            <v>10000</v>
          </cell>
        </row>
        <row r="246">
          <cell r="A246" t="str">
            <v>5724</v>
          </cell>
          <cell r="B246" t="str">
            <v>Ruthven-Ayrshire</v>
          </cell>
          <cell r="C246">
            <v>10000</v>
          </cell>
          <cell r="D246">
            <v>0</v>
          </cell>
          <cell r="E246">
            <v>10000</v>
          </cell>
        </row>
        <row r="247">
          <cell r="A247" t="str">
            <v>5751</v>
          </cell>
          <cell r="B247" t="str">
            <v>St Ansgar</v>
          </cell>
          <cell r="C247">
            <v>10000</v>
          </cell>
          <cell r="D247">
            <v>0</v>
          </cell>
          <cell r="E247">
            <v>10000</v>
          </cell>
        </row>
        <row r="248">
          <cell r="A248" t="str">
            <v>5805</v>
          </cell>
          <cell r="B248" t="str">
            <v>Saydel</v>
          </cell>
          <cell r="C248">
            <v>12599</v>
          </cell>
          <cell r="D248">
            <v>2156</v>
          </cell>
          <cell r="E248">
            <v>10443</v>
          </cell>
        </row>
        <row r="249">
          <cell r="A249" t="str">
            <v>5823</v>
          </cell>
          <cell r="B249" t="str">
            <v>Schaller-Crestland</v>
          </cell>
          <cell r="C249">
            <v>10000</v>
          </cell>
          <cell r="D249">
            <v>0</v>
          </cell>
          <cell r="E249">
            <v>10000</v>
          </cell>
        </row>
        <row r="250">
          <cell r="A250" t="str">
            <v>5832</v>
          </cell>
          <cell r="B250" t="str">
            <v>Schleswig</v>
          </cell>
          <cell r="C250">
            <v>10000</v>
          </cell>
          <cell r="D250">
            <v>0</v>
          </cell>
          <cell r="E250">
            <v>10000</v>
          </cell>
        </row>
        <row r="251">
          <cell r="A251" t="str">
            <v>5877</v>
          </cell>
          <cell r="B251" t="str">
            <v>Sergeant Bluff-Luton</v>
          </cell>
          <cell r="C251">
            <v>10000</v>
          </cell>
          <cell r="D251">
            <v>0</v>
          </cell>
          <cell r="E251">
            <v>10000</v>
          </cell>
        </row>
        <row r="252">
          <cell r="A252" t="str">
            <v>5895</v>
          </cell>
          <cell r="B252" t="str">
            <v>Seymour</v>
          </cell>
          <cell r="C252">
            <v>10672</v>
          </cell>
          <cell r="D252">
            <v>0</v>
          </cell>
          <cell r="E252">
            <v>10672</v>
          </cell>
        </row>
        <row r="253">
          <cell r="A253" t="str">
            <v>5922</v>
          </cell>
          <cell r="B253" t="str">
            <v>West Fork</v>
          </cell>
          <cell r="C253">
            <v>10000</v>
          </cell>
          <cell r="D253">
            <v>0</v>
          </cell>
          <cell r="E253">
            <v>10000</v>
          </cell>
        </row>
        <row r="254">
          <cell r="A254" t="str">
            <v>5949</v>
          </cell>
          <cell r="B254" t="str">
            <v>Sheldon</v>
          </cell>
          <cell r="C254">
            <v>10049</v>
          </cell>
          <cell r="D254">
            <v>1248</v>
          </cell>
          <cell r="E254">
            <v>8801</v>
          </cell>
        </row>
        <row r="255">
          <cell r="A255" t="str">
            <v>5976</v>
          </cell>
          <cell r="B255" t="str">
            <v>Shenandoah</v>
          </cell>
          <cell r="C255">
            <v>16390</v>
          </cell>
          <cell r="D255">
            <v>0</v>
          </cell>
          <cell r="E255">
            <v>16390</v>
          </cell>
        </row>
        <row r="256">
          <cell r="A256" t="str">
            <v>5994</v>
          </cell>
          <cell r="B256" t="str">
            <v>Sibley-Ocheyedan</v>
          </cell>
          <cell r="C256">
            <v>10000</v>
          </cell>
          <cell r="D256">
            <v>0</v>
          </cell>
          <cell r="E256">
            <v>10000</v>
          </cell>
        </row>
        <row r="257">
          <cell r="A257" t="str">
            <v>6003</v>
          </cell>
          <cell r="B257" t="str">
            <v>Sidney</v>
          </cell>
          <cell r="C257">
            <v>10000</v>
          </cell>
          <cell r="D257">
            <v>0</v>
          </cell>
          <cell r="E257">
            <v>10000</v>
          </cell>
        </row>
        <row r="258">
          <cell r="A258" t="str">
            <v>6012</v>
          </cell>
          <cell r="B258" t="str">
            <v>Sigourney</v>
          </cell>
          <cell r="C258">
            <v>10000</v>
          </cell>
          <cell r="D258">
            <v>0</v>
          </cell>
          <cell r="E258">
            <v>10000</v>
          </cell>
        </row>
        <row r="259">
          <cell r="A259" t="str">
            <v>6030</v>
          </cell>
          <cell r="B259" t="str">
            <v>Sioux Center</v>
          </cell>
          <cell r="C259">
            <v>13483</v>
          </cell>
          <cell r="D259">
            <v>3591</v>
          </cell>
          <cell r="E259">
            <v>9892</v>
          </cell>
        </row>
        <row r="260">
          <cell r="A260" t="str">
            <v>6035</v>
          </cell>
          <cell r="B260" t="str">
            <v>Sioux Central</v>
          </cell>
          <cell r="C260">
            <v>10000</v>
          </cell>
          <cell r="D260">
            <v>0</v>
          </cell>
          <cell r="E260">
            <v>10000</v>
          </cell>
        </row>
        <row r="261">
          <cell r="A261" t="str">
            <v>6039</v>
          </cell>
          <cell r="B261" t="str">
            <v>Sioux City</v>
          </cell>
          <cell r="C261">
            <v>329209</v>
          </cell>
          <cell r="D261">
            <v>29257</v>
          </cell>
          <cell r="E261">
            <v>299952</v>
          </cell>
        </row>
        <row r="262">
          <cell r="A262" t="str">
            <v>6091</v>
          </cell>
          <cell r="B262" t="str">
            <v>South Central Calhoun</v>
          </cell>
          <cell r="C262">
            <v>10108</v>
          </cell>
          <cell r="D262">
            <v>0</v>
          </cell>
          <cell r="E262">
            <v>10108</v>
          </cell>
        </row>
        <row r="263">
          <cell r="A263" t="str">
            <v>6093</v>
          </cell>
          <cell r="B263" t="str">
            <v>Solon</v>
          </cell>
          <cell r="C263">
            <v>10000</v>
          </cell>
          <cell r="D263">
            <v>0</v>
          </cell>
          <cell r="E263">
            <v>10000</v>
          </cell>
        </row>
        <row r="264">
          <cell r="A264" t="str">
            <v>6094</v>
          </cell>
          <cell r="B264" t="str">
            <v>Southeast Warren</v>
          </cell>
          <cell r="C264">
            <v>10000</v>
          </cell>
          <cell r="D264">
            <v>0</v>
          </cell>
          <cell r="E264">
            <v>10000</v>
          </cell>
        </row>
        <row r="265">
          <cell r="A265" t="str">
            <v>6095</v>
          </cell>
          <cell r="B265" t="str">
            <v>South Hamilton</v>
          </cell>
          <cell r="C265">
            <v>10000</v>
          </cell>
          <cell r="D265">
            <v>0</v>
          </cell>
          <cell r="E265">
            <v>10000</v>
          </cell>
        </row>
        <row r="266">
          <cell r="A266" t="str">
            <v>6096</v>
          </cell>
          <cell r="B266" t="str">
            <v>Southeast Webster Grand</v>
          </cell>
          <cell r="C266">
            <v>10000</v>
          </cell>
          <cell r="D266">
            <v>0</v>
          </cell>
          <cell r="E266">
            <v>10000</v>
          </cell>
        </row>
        <row r="267">
          <cell r="A267" t="str">
            <v>6097</v>
          </cell>
          <cell r="B267" t="str">
            <v>South Page</v>
          </cell>
          <cell r="C267">
            <v>10000</v>
          </cell>
          <cell r="D267">
            <v>0</v>
          </cell>
          <cell r="E267">
            <v>10000</v>
          </cell>
        </row>
        <row r="268">
          <cell r="A268" t="str">
            <v>6098</v>
          </cell>
          <cell r="B268" t="str">
            <v>South Tama County</v>
          </cell>
          <cell r="C268">
            <v>25267</v>
          </cell>
          <cell r="D268">
            <v>0</v>
          </cell>
          <cell r="E268">
            <v>25267</v>
          </cell>
        </row>
        <row r="269">
          <cell r="A269" t="str">
            <v>6099</v>
          </cell>
          <cell r="B269" t="str">
            <v>South O'Brien</v>
          </cell>
          <cell r="C269">
            <v>10000</v>
          </cell>
          <cell r="D269">
            <v>628</v>
          </cell>
          <cell r="E269">
            <v>9372</v>
          </cell>
        </row>
        <row r="270">
          <cell r="A270" t="str">
            <v>6100</v>
          </cell>
          <cell r="B270" t="str">
            <v>South Winneshiek</v>
          </cell>
          <cell r="C270">
            <v>10000</v>
          </cell>
          <cell r="D270">
            <v>2713</v>
          </cell>
          <cell r="E270">
            <v>7287</v>
          </cell>
        </row>
        <row r="271">
          <cell r="A271" t="str">
            <v>6101</v>
          </cell>
          <cell r="B271" t="str">
            <v>Southeast Polk</v>
          </cell>
          <cell r="C271">
            <v>33616</v>
          </cell>
          <cell r="D271">
            <v>0</v>
          </cell>
          <cell r="E271">
            <v>33616</v>
          </cell>
        </row>
        <row r="272">
          <cell r="A272" t="str">
            <v>6102</v>
          </cell>
          <cell r="B272" t="str">
            <v>Spencer</v>
          </cell>
          <cell r="C272">
            <v>19850</v>
          </cell>
          <cell r="D272">
            <v>2125</v>
          </cell>
          <cell r="E272">
            <v>17725</v>
          </cell>
        </row>
        <row r="273">
          <cell r="A273" t="str">
            <v>6120</v>
          </cell>
          <cell r="B273" t="str">
            <v>Spirit Lake</v>
          </cell>
          <cell r="C273">
            <v>10000</v>
          </cell>
          <cell r="D273">
            <v>0</v>
          </cell>
          <cell r="E273">
            <v>10000</v>
          </cell>
        </row>
        <row r="274">
          <cell r="A274" t="str">
            <v>6138</v>
          </cell>
          <cell r="B274" t="str">
            <v>Springville</v>
          </cell>
          <cell r="C274">
            <v>10000</v>
          </cell>
          <cell r="D274">
            <v>0</v>
          </cell>
          <cell r="E274">
            <v>10000</v>
          </cell>
        </row>
        <row r="275">
          <cell r="A275" t="str">
            <v>6165</v>
          </cell>
          <cell r="B275" t="str">
            <v>Stanton</v>
          </cell>
          <cell r="C275">
            <v>10000</v>
          </cell>
          <cell r="D275">
            <v>0</v>
          </cell>
          <cell r="E275">
            <v>10000</v>
          </cell>
        </row>
        <row r="276">
          <cell r="A276" t="str">
            <v>6175</v>
          </cell>
          <cell r="B276" t="str">
            <v>Starmont</v>
          </cell>
          <cell r="C276">
            <v>10000</v>
          </cell>
          <cell r="D276">
            <v>0</v>
          </cell>
          <cell r="E276">
            <v>10000</v>
          </cell>
        </row>
        <row r="277">
          <cell r="A277" t="str">
            <v>6219</v>
          </cell>
          <cell r="B277" t="str">
            <v>Storm Lake</v>
          </cell>
          <cell r="C277">
            <v>48966</v>
          </cell>
          <cell r="D277">
            <v>3933</v>
          </cell>
          <cell r="E277">
            <v>45033</v>
          </cell>
        </row>
        <row r="278">
          <cell r="A278" t="str">
            <v>6246</v>
          </cell>
          <cell r="B278" t="str">
            <v>Stratford</v>
          </cell>
          <cell r="C278">
            <v>10000</v>
          </cell>
          <cell r="D278">
            <v>0</v>
          </cell>
          <cell r="E278">
            <v>10000</v>
          </cell>
        </row>
        <row r="279">
          <cell r="A279" t="str">
            <v>6264</v>
          </cell>
          <cell r="B279" t="str">
            <v>West Central Valley</v>
          </cell>
          <cell r="C279">
            <v>10000</v>
          </cell>
          <cell r="D279">
            <v>0</v>
          </cell>
          <cell r="E279">
            <v>10000</v>
          </cell>
        </row>
        <row r="280">
          <cell r="A280" t="str">
            <v>6273</v>
          </cell>
          <cell r="B280" t="str">
            <v>Sumner-Fredericksburg</v>
          </cell>
          <cell r="C280">
            <v>10000</v>
          </cell>
          <cell r="D280">
            <v>0</v>
          </cell>
          <cell r="E280">
            <v>10000</v>
          </cell>
        </row>
        <row r="281">
          <cell r="A281" t="str">
            <v>6408</v>
          </cell>
          <cell r="B281" t="str">
            <v>Tipton</v>
          </cell>
          <cell r="C281">
            <v>10000</v>
          </cell>
          <cell r="D281">
            <v>0</v>
          </cell>
          <cell r="E281">
            <v>10000</v>
          </cell>
        </row>
        <row r="282">
          <cell r="A282" t="str">
            <v>6453</v>
          </cell>
          <cell r="B282" t="str">
            <v>Treynor</v>
          </cell>
          <cell r="C282">
            <v>10000</v>
          </cell>
          <cell r="D282">
            <v>0</v>
          </cell>
          <cell r="E282">
            <v>10000</v>
          </cell>
        </row>
        <row r="283">
          <cell r="A283" t="str">
            <v>6460</v>
          </cell>
          <cell r="B283" t="str">
            <v>Tri-Center</v>
          </cell>
          <cell r="C283">
            <v>10000</v>
          </cell>
          <cell r="D283">
            <v>0</v>
          </cell>
          <cell r="E283">
            <v>10000</v>
          </cell>
        </row>
        <row r="284">
          <cell r="A284" t="str">
            <v>6462</v>
          </cell>
          <cell r="B284" t="str">
            <v>Tri-County</v>
          </cell>
          <cell r="C284">
            <v>10000</v>
          </cell>
          <cell r="D284">
            <v>0</v>
          </cell>
          <cell r="E284">
            <v>10000</v>
          </cell>
        </row>
        <row r="285">
          <cell r="A285" t="str">
            <v>6471</v>
          </cell>
          <cell r="B285" t="str">
            <v>Tripoli</v>
          </cell>
          <cell r="C285">
            <v>10000</v>
          </cell>
          <cell r="D285">
            <v>0</v>
          </cell>
          <cell r="E285">
            <v>10000</v>
          </cell>
        </row>
        <row r="286">
          <cell r="A286" t="str">
            <v>6509</v>
          </cell>
          <cell r="B286" t="str">
            <v>Turkey Valley</v>
          </cell>
          <cell r="C286">
            <v>10000</v>
          </cell>
          <cell r="D286">
            <v>1147</v>
          </cell>
          <cell r="E286">
            <v>8853</v>
          </cell>
        </row>
        <row r="287">
          <cell r="A287" t="str">
            <v>6512</v>
          </cell>
          <cell r="B287" t="str">
            <v>Twin Cedars</v>
          </cell>
          <cell r="C287">
            <v>10000</v>
          </cell>
          <cell r="D287">
            <v>0</v>
          </cell>
          <cell r="E287">
            <v>10000</v>
          </cell>
        </row>
        <row r="288">
          <cell r="A288" t="str">
            <v>6516</v>
          </cell>
          <cell r="B288" t="str">
            <v>Twin Rivers</v>
          </cell>
          <cell r="C288">
            <v>10000</v>
          </cell>
          <cell r="D288">
            <v>0</v>
          </cell>
          <cell r="E288">
            <v>10000</v>
          </cell>
        </row>
        <row r="289">
          <cell r="A289" t="str">
            <v>6534</v>
          </cell>
          <cell r="B289" t="str">
            <v>Underwood</v>
          </cell>
          <cell r="C289">
            <v>10000</v>
          </cell>
          <cell r="D289">
            <v>0</v>
          </cell>
          <cell r="E289">
            <v>10000</v>
          </cell>
        </row>
        <row r="290">
          <cell r="A290" t="str">
            <v>6536</v>
          </cell>
          <cell r="B290" t="str">
            <v>Union</v>
          </cell>
          <cell r="C290">
            <v>10000</v>
          </cell>
          <cell r="D290">
            <v>0</v>
          </cell>
          <cell r="E290">
            <v>10000</v>
          </cell>
        </row>
        <row r="291">
          <cell r="A291" t="str">
            <v>6561</v>
          </cell>
          <cell r="B291" t="str">
            <v>United</v>
          </cell>
          <cell r="C291">
            <v>10000</v>
          </cell>
          <cell r="D291">
            <v>0</v>
          </cell>
          <cell r="E291">
            <v>10000</v>
          </cell>
        </row>
        <row r="292">
          <cell r="A292" t="str">
            <v>6579</v>
          </cell>
          <cell r="B292" t="str">
            <v>Urbandale</v>
          </cell>
          <cell r="C292">
            <v>18694</v>
          </cell>
          <cell r="D292">
            <v>5307</v>
          </cell>
          <cell r="E292">
            <v>13387</v>
          </cell>
        </row>
        <row r="293">
          <cell r="A293" t="str">
            <v>6592</v>
          </cell>
          <cell r="B293" t="str">
            <v>Van Buren County</v>
          </cell>
          <cell r="C293">
            <v>19564</v>
          </cell>
          <cell r="D293">
            <v>0</v>
          </cell>
          <cell r="E293">
            <v>19564</v>
          </cell>
        </row>
        <row r="294">
          <cell r="A294" t="str">
            <v>6615</v>
          </cell>
          <cell r="B294" t="str">
            <v>Van Meter</v>
          </cell>
          <cell r="C294">
            <v>10000</v>
          </cell>
          <cell r="D294">
            <v>0</v>
          </cell>
          <cell r="E294">
            <v>10000</v>
          </cell>
        </row>
        <row r="295">
          <cell r="A295" t="str">
            <v>6651</v>
          </cell>
          <cell r="B295" t="str">
            <v>Villisca</v>
          </cell>
          <cell r="C295">
            <v>10000</v>
          </cell>
          <cell r="D295">
            <v>0</v>
          </cell>
          <cell r="E295">
            <v>10000</v>
          </cell>
        </row>
        <row r="296">
          <cell r="A296" t="str">
            <v>6660</v>
          </cell>
          <cell r="B296" t="str">
            <v>Vinton-Shellsburg</v>
          </cell>
          <cell r="C296">
            <v>14239</v>
          </cell>
          <cell r="D296">
            <v>0</v>
          </cell>
          <cell r="E296">
            <v>14239</v>
          </cell>
        </row>
        <row r="297">
          <cell r="A297" t="str">
            <v>6700</v>
          </cell>
          <cell r="B297" t="str">
            <v>Waco</v>
          </cell>
          <cell r="C297">
            <v>10000</v>
          </cell>
          <cell r="D297">
            <v>0</v>
          </cell>
          <cell r="E297">
            <v>10000</v>
          </cell>
        </row>
        <row r="298">
          <cell r="A298" t="str">
            <v>6741</v>
          </cell>
          <cell r="B298" t="str">
            <v>East Sac County</v>
          </cell>
          <cell r="C298">
            <v>10000</v>
          </cell>
          <cell r="D298">
            <v>0</v>
          </cell>
          <cell r="E298">
            <v>10000</v>
          </cell>
        </row>
        <row r="299">
          <cell r="A299" t="str">
            <v>6759</v>
          </cell>
          <cell r="B299" t="str">
            <v>Wapello</v>
          </cell>
          <cell r="C299">
            <v>10000</v>
          </cell>
          <cell r="D299">
            <v>0</v>
          </cell>
          <cell r="E299">
            <v>10000</v>
          </cell>
        </row>
        <row r="300">
          <cell r="A300" t="str">
            <v>6762</v>
          </cell>
          <cell r="B300" t="str">
            <v>Wapsie Valley</v>
          </cell>
          <cell r="C300">
            <v>10000</v>
          </cell>
          <cell r="D300">
            <v>0</v>
          </cell>
          <cell r="E300">
            <v>10000</v>
          </cell>
        </row>
        <row r="301">
          <cell r="A301" t="str">
            <v>6768</v>
          </cell>
          <cell r="B301" t="str">
            <v>Washington</v>
          </cell>
          <cell r="C301">
            <v>21503</v>
          </cell>
          <cell r="D301">
            <v>918</v>
          </cell>
          <cell r="E301">
            <v>20585</v>
          </cell>
        </row>
        <row r="302">
          <cell r="A302" t="str">
            <v>6795</v>
          </cell>
          <cell r="B302" t="str">
            <v>Waterloo</v>
          </cell>
          <cell r="C302">
            <v>288744</v>
          </cell>
          <cell r="D302">
            <v>29348</v>
          </cell>
          <cell r="E302">
            <v>259396</v>
          </cell>
        </row>
        <row r="303">
          <cell r="A303" t="str">
            <v>6822</v>
          </cell>
          <cell r="B303" t="str">
            <v>Waukee</v>
          </cell>
          <cell r="C303">
            <v>15910</v>
          </cell>
          <cell r="D303">
            <v>818</v>
          </cell>
          <cell r="E303">
            <v>15092</v>
          </cell>
        </row>
        <row r="304">
          <cell r="A304" t="str">
            <v>6840</v>
          </cell>
          <cell r="B304" t="str">
            <v>Waverly-Shell Rock</v>
          </cell>
          <cell r="C304">
            <v>10010</v>
          </cell>
          <cell r="D304">
            <v>511</v>
          </cell>
          <cell r="E304">
            <v>9499</v>
          </cell>
        </row>
        <row r="305">
          <cell r="A305" t="str">
            <v>6854</v>
          </cell>
          <cell r="B305" t="str">
            <v>Wayne</v>
          </cell>
          <cell r="C305">
            <v>10942</v>
          </cell>
          <cell r="D305">
            <v>0</v>
          </cell>
          <cell r="E305">
            <v>10942</v>
          </cell>
        </row>
        <row r="306">
          <cell r="A306" t="str">
            <v>6867</v>
          </cell>
          <cell r="B306" t="str">
            <v>Webster City</v>
          </cell>
          <cell r="C306">
            <v>23985</v>
          </cell>
          <cell r="D306">
            <v>966</v>
          </cell>
          <cell r="E306">
            <v>23019</v>
          </cell>
        </row>
        <row r="307">
          <cell r="A307" t="str">
            <v>6921</v>
          </cell>
          <cell r="B307" t="str">
            <v>West Bend-Mallard</v>
          </cell>
          <cell r="C307">
            <v>10000</v>
          </cell>
          <cell r="D307">
            <v>0</v>
          </cell>
          <cell r="E307">
            <v>10000</v>
          </cell>
        </row>
        <row r="308">
          <cell r="A308" t="str">
            <v>6930</v>
          </cell>
          <cell r="B308" t="str">
            <v>West Branch</v>
          </cell>
          <cell r="C308">
            <v>10000</v>
          </cell>
          <cell r="D308">
            <v>0</v>
          </cell>
          <cell r="E308">
            <v>10000</v>
          </cell>
        </row>
        <row r="309">
          <cell r="A309" t="str">
            <v>6937</v>
          </cell>
          <cell r="B309" t="str">
            <v>West Burlington Ind</v>
          </cell>
          <cell r="C309">
            <v>10000</v>
          </cell>
          <cell r="D309">
            <v>0</v>
          </cell>
          <cell r="E309">
            <v>10000</v>
          </cell>
        </row>
        <row r="310">
          <cell r="A310" t="str">
            <v>6943</v>
          </cell>
          <cell r="B310" t="str">
            <v>West Central</v>
          </cell>
          <cell r="C310">
            <v>10000</v>
          </cell>
          <cell r="D310">
            <v>0</v>
          </cell>
          <cell r="E310">
            <v>10000</v>
          </cell>
        </row>
        <row r="311">
          <cell r="A311" t="str">
            <v>6950</v>
          </cell>
          <cell r="B311" t="str">
            <v>West Delaware County</v>
          </cell>
          <cell r="C311">
            <v>11880</v>
          </cell>
          <cell r="D311">
            <v>1408</v>
          </cell>
          <cell r="E311">
            <v>10472</v>
          </cell>
        </row>
        <row r="312">
          <cell r="A312" t="str">
            <v>6957</v>
          </cell>
          <cell r="B312" t="str">
            <v>West Des Moines</v>
          </cell>
          <cell r="C312">
            <v>67658</v>
          </cell>
          <cell r="D312">
            <v>11923</v>
          </cell>
          <cell r="E312">
            <v>55735</v>
          </cell>
        </row>
        <row r="313">
          <cell r="A313" t="str">
            <v>6961</v>
          </cell>
          <cell r="B313" t="str">
            <v>Western Dubuque</v>
          </cell>
          <cell r="C313">
            <v>22792</v>
          </cell>
          <cell r="D313">
            <v>6048</v>
          </cell>
          <cell r="E313">
            <v>16744</v>
          </cell>
        </row>
        <row r="314">
          <cell r="A314" t="str">
            <v>6969</v>
          </cell>
          <cell r="B314" t="str">
            <v>West Harrison</v>
          </cell>
          <cell r="C314">
            <v>10000</v>
          </cell>
          <cell r="D314">
            <v>0</v>
          </cell>
          <cell r="E314">
            <v>10000</v>
          </cell>
        </row>
        <row r="315">
          <cell r="A315" t="str">
            <v>6975</v>
          </cell>
          <cell r="B315" t="str">
            <v>West Liberty</v>
          </cell>
          <cell r="C315">
            <v>17150</v>
          </cell>
          <cell r="D315">
            <v>0</v>
          </cell>
          <cell r="E315">
            <v>17150</v>
          </cell>
        </row>
        <row r="316">
          <cell r="A316" t="str">
            <v>6983</v>
          </cell>
          <cell r="B316" t="str">
            <v>West Lyon</v>
          </cell>
          <cell r="C316">
            <v>10000</v>
          </cell>
          <cell r="D316">
            <v>0</v>
          </cell>
          <cell r="E316">
            <v>10000</v>
          </cell>
        </row>
        <row r="317">
          <cell r="A317" t="str">
            <v>6985</v>
          </cell>
          <cell r="B317" t="str">
            <v>West Marshall</v>
          </cell>
          <cell r="C317">
            <v>10000</v>
          </cell>
          <cell r="D317">
            <v>0</v>
          </cell>
          <cell r="E317">
            <v>10000</v>
          </cell>
        </row>
        <row r="318">
          <cell r="A318" t="str">
            <v>6987</v>
          </cell>
          <cell r="B318" t="str">
            <v>West Monona</v>
          </cell>
          <cell r="C318">
            <v>10000</v>
          </cell>
          <cell r="D318">
            <v>0</v>
          </cell>
          <cell r="E318">
            <v>10000</v>
          </cell>
        </row>
        <row r="319">
          <cell r="A319" t="str">
            <v>6990</v>
          </cell>
          <cell r="B319" t="str">
            <v>West Sioux</v>
          </cell>
          <cell r="C319">
            <v>10000</v>
          </cell>
          <cell r="D319">
            <v>0</v>
          </cell>
          <cell r="E319">
            <v>10000</v>
          </cell>
        </row>
        <row r="320">
          <cell r="A320" t="str">
            <v>6992</v>
          </cell>
          <cell r="B320" t="str">
            <v>Westwood</v>
          </cell>
          <cell r="C320">
            <v>10000</v>
          </cell>
          <cell r="D320">
            <v>0</v>
          </cell>
          <cell r="E320">
            <v>10000</v>
          </cell>
        </row>
        <row r="321">
          <cell r="A321" t="str">
            <v>7002</v>
          </cell>
          <cell r="B321" t="str">
            <v>Whiting</v>
          </cell>
          <cell r="C321">
            <v>10000</v>
          </cell>
          <cell r="D321">
            <v>0</v>
          </cell>
          <cell r="E321">
            <v>10000</v>
          </cell>
        </row>
        <row r="322">
          <cell r="A322" t="str">
            <v>7029</v>
          </cell>
          <cell r="B322" t="str">
            <v>Williamsburg</v>
          </cell>
          <cell r="C322">
            <v>10000</v>
          </cell>
          <cell r="D322">
            <v>678</v>
          </cell>
          <cell r="E322">
            <v>9322</v>
          </cell>
        </row>
        <row r="323">
          <cell r="A323" t="str">
            <v>7038</v>
          </cell>
          <cell r="B323" t="str">
            <v>Wilton</v>
          </cell>
          <cell r="C323">
            <v>10000</v>
          </cell>
          <cell r="D323">
            <v>0</v>
          </cell>
          <cell r="E323">
            <v>10000</v>
          </cell>
        </row>
        <row r="324">
          <cell r="A324" t="str">
            <v>7047</v>
          </cell>
          <cell r="B324" t="str">
            <v>Winfield-Mt Union</v>
          </cell>
          <cell r="C324">
            <v>10000</v>
          </cell>
          <cell r="D324">
            <v>0</v>
          </cell>
          <cell r="E324">
            <v>10000</v>
          </cell>
        </row>
        <row r="325">
          <cell r="A325" t="str">
            <v>7056</v>
          </cell>
          <cell r="B325" t="str">
            <v>Winterset</v>
          </cell>
          <cell r="C325">
            <v>11102</v>
          </cell>
          <cell r="D325">
            <v>0</v>
          </cell>
          <cell r="E325">
            <v>11102</v>
          </cell>
        </row>
        <row r="326">
          <cell r="A326" t="str">
            <v>7092</v>
          </cell>
          <cell r="B326" t="str">
            <v>Woodbine</v>
          </cell>
          <cell r="C326">
            <v>10000</v>
          </cell>
          <cell r="D326">
            <v>0</v>
          </cell>
          <cell r="E326">
            <v>10000</v>
          </cell>
        </row>
        <row r="327">
          <cell r="A327" t="str">
            <v>7098</v>
          </cell>
          <cell r="B327" t="str">
            <v>Woodbury Central</v>
          </cell>
          <cell r="C327">
            <v>10000</v>
          </cell>
          <cell r="D327">
            <v>0</v>
          </cell>
          <cell r="E327">
            <v>10000</v>
          </cell>
        </row>
        <row r="328">
          <cell r="A328" t="str">
            <v>7110</v>
          </cell>
          <cell r="B328" t="str">
            <v>Woodward-Granger</v>
          </cell>
          <cell r="C328">
            <v>10000</v>
          </cell>
          <cell r="D328">
            <v>0</v>
          </cell>
          <cell r="E328">
            <v>10000</v>
          </cell>
        </row>
        <row r="330">
          <cell r="C330">
            <v>7057321</v>
          </cell>
          <cell r="D330">
            <v>395949</v>
          </cell>
          <cell r="E330">
            <v>6661372</v>
          </cell>
        </row>
        <row r="332">
          <cell r="A332" t="str">
            <v>Source: https://educateiowa.gov/documents/essa-guidance/2021/09/2021-2022-title-iv-part-student-support-and-academic-enrichment</v>
          </cell>
        </row>
        <row r="334">
          <cell r="A334" t="str">
            <v>Project Description:</v>
          </cell>
          <cell r="B334" t="str">
            <v>Student Support and Academic Enrichment Grants</v>
          </cell>
        </row>
        <row r="335">
          <cell r="A335" t="str">
            <v>Name of Federal Agency:</v>
          </cell>
          <cell r="B335" t="str">
            <v>US Department of Education</v>
          </cell>
        </row>
        <row r="336">
          <cell r="A336" t="str">
            <v>Program Title:</v>
          </cell>
          <cell r="B336" t="str">
            <v>Student Support and Academic Enrichment (SSAE) Program</v>
          </cell>
        </row>
        <row r="337">
          <cell r="A337" t="str">
            <v>CFDA Number:</v>
          </cell>
          <cell r="B337" t="str">
            <v>84.424A</v>
          </cell>
        </row>
        <row r="338">
          <cell r="A338" t="str">
            <v>Award Number:</v>
          </cell>
          <cell r="B338" t="str">
            <v>S424A210016</v>
          </cell>
        </row>
        <row r="339">
          <cell r="A339" t="str">
            <v>Award Period:</v>
          </cell>
          <cell r="B339" t="str">
            <v>7/1/2021 - 9/30/22</v>
          </cell>
        </row>
        <row r="340">
          <cell r="A340" t="str">
            <v>Award Amount:</v>
          </cell>
          <cell r="B340">
            <v>7428757</v>
          </cell>
        </row>
      </sheetData>
      <sheetData sheetId="17">
        <row r="1">
          <cell r="B1" t="str">
            <v>Grantee Agency Code</v>
          </cell>
          <cell r="C1" t="str">
            <v>Grantee</v>
          </cell>
          <cell r="D1" t="str">
            <v>Cohort 12</v>
          </cell>
          <cell r="E1" t="str">
            <v>Cohort 13 (75%) this year</v>
          </cell>
          <cell r="F1" t="str">
            <v>Cohort 14</v>
          </cell>
          <cell r="G1" t="str">
            <v>Cohort 15</v>
          </cell>
          <cell r="H1" t="str">
            <v>Cohort 16</v>
          </cell>
          <cell r="I1" t="str">
            <v>Allocation Total</v>
          </cell>
        </row>
        <row r="2">
          <cell r="A2" t="str">
            <v>0135</v>
          </cell>
          <cell r="B2" t="str">
            <v>01350000</v>
          </cell>
          <cell r="C2" t="str">
            <v>Allamakee</v>
          </cell>
          <cell r="D2">
            <v>86906</v>
          </cell>
          <cell r="E2">
            <v>0</v>
          </cell>
          <cell r="F2">
            <v>0</v>
          </cell>
          <cell r="G2">
            <v>0</v>
          </cell>
          <cell r="I2">
            <v>86906</v>
          </cell>
        </row>
        <row r="3">
          <cell r="A3" t="str">
            <v>0243</v>
          </cell>
          <cell r="B3" t="str">
            <v>02430000</v>
          </cell>
          <cell r="C3" t="str">
            <v>Andrew/Easton Valley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166636</v>
          </cell>
          <cell r="I3">
            <v>166636</v>
          </cell>
        </row>
        <row r="4">
          <cell r="A4" t="str">
            <v>0414</v>
          </cell>
          <cell r="B4" t="str">
            <v>04140000</v>
          </cell>
          <cell r="C4" t="str">
            <v>Audubon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I4">
            <v>0</v>
          </cell>
        </row>
        <row r="5">
          <cell r="A5" t="str">
            <v>0621</v>
          </cell>
          <cell r="B5" t="str">
            <v>06210000</v>
          </cell>
          <cell r="C5" t="str">
            <v>Bettendorf</v>
          </cell>
          <cell r="D5">
            <v>0</v>
          </cell>
          <cell r="E5">
            <v>0</v>
          </cell>
          <cell r="F5">
            <v>90454</v>
          </cell>
          <cell r="G5">
            <v>0</v>
          </cell>
          <cell r="I5">
            <v>90454</v>
          </cell>
        </row>
        <row r="6">
          <cell r="A6" t="str">
            <v>9304</v>
          </cell>
          <cell r="B6" t="str">
            <v>93040410</v>
          </cell>
          <cell r="C6" t="str">
            <v>Boys &amp; Girls Club Cedar Valley</v>
          </cell>
          <cell r="D6">
            <v>102146</v>
          </cell>
          <cell r="E6">
            <v>78000</v>
          </cell>
          <cell r="F6">
            <v>0</v>
          </cell>
          <cell r="G6">
            <v>147688</v>
          </cell>
          <cell r="I6">
            <v>327834</v>
          </cell>
        </row>
        <row r="7">
          <cell r="A7" t="str">
            <v>9307</v>
          </cell>
          <cell r="B7" t="str">
            <v>93070404</v>
          </cell>
          <cell r="C7" t="str">
            <v>Boys &amp; Girls Club Central Iowa</v>
          </cell>
          <cell r="D7">
            <v>0</v>
          </cell>
          <cell r="E7">
            <v>0</v>
          </cell>
          <cell r="F7">
            <v>65917</v>
          </cell>
          <cell r="G7">
            <v>92500</v>
          </cell>
          <cell r="I7">
            <v>158417</v>
          </cell>
        </row>
        <row r="8">
          <cell r="A8" t="str">
            <v>0882</v>
          </cell>
          <cell r="B8" t="str">
            <v>08820000</v>
          </cell>
          <cell r="C8" t="str">
            <v>Burlington</v>
          </cell>
          <cell r="D8">
            <v>172500</v>
          </cell>
          <cell r="E8">
            <v>0</v>
          </cell>
          <cell r="F8">
            <v>196375</v>
          </cell>
          <cell r="G8">
            <v>0</v>
          </cell>
          <cell r="I8">
            <v>368875</v>
          </cell>
        </row>
        <row r="9">
          <cell r="A9" t="str">
            <v>1053</v>
          </cell>
          <cell r="B9" t="str">
            <v>10530000</v>
          </cell>
          <cell r="C9" t="str">
            <v>Cedar Rapids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272000</v>
          </cell>
          <cell r="I9">
            <v>272000</v>
          </cell>
        </row>
        <row r="10">
          <cell r="A10" t="str">
            <v>1093</v>
          </cell>
          <cell r="B10" t="str">
            <v>10930000</v>
          </cell>
          <cell r="C10" t="str">
            <v>Central Decatur</v>
          </cell>
          <cell r="D10">
            <v>142500</v>
          </cell>
          <cell r="E10">
            <v>0</v>
          </cell>
          <cell r="F10">
            <v>0</v>
          </cell>
          <cell r="G10">
            <v>0</v>
          </cell>
          <cell r="I10">
            <v>142500</v>
          </cell>
        </row>
        <row r="11">
          <cell r="A11" t="str">
            <v>1278</v>
          </cell>
          <cell r="B11" t="str">
            <v>12780000</v>
          </cell>
          <cell r="C11" t="str">
            <v>Clinton</v>
          </cell>
          <cell r="D11">
            <v>0</v>
          </cell>
          <cell r="E11">
            <v>169500</v>
          </cell>
          <cell r="F11">
            <v>0</v>
          </cell>
          <cell r="G11">
            <v>0</v>
          </cell>
          <cell r="H11">
            <v>75040</v>
          </cell>
          <cell r="I11">
            <v>244540</v>
          </cell>
        </row>
        <row r="12">
          <cell r="A12" t="str">
            <v>1476</v>
          </cell>
          <cell r="B12" t="str">
            <v>14760000</v>
          </cell>
          <cell r="C12" t="str">
            <v>Council Bluffs</v>
          </cell>
          <cell r="D12">
            <v>187500</v>
          </cell>
          <cell r="E12">
            <v>135000</v>
          </cell>
          <cell r="F12">
            <v>0</v>
          </cell>
          <cell r="G12">
            <v>299000</v>
          </cell>
          <cell r="H12">
            <v>224400</v>
          </cell>
          <cell r="I12">
            <v>845900</v>
          </cell>
        </row>
        <row r="13">
          <cell r="A13" t="str">
            <v>1611</v>
          </cell>
          <cell r="B13" t="str">
            <v>16110000</v>
          </cell>
          <cell r="C13" t="str">
            <v>Davenport</v>
          </cell>
          <cell r="D13">
            <v>64230</v>
          </cell>
          <cell r="E13">
            <v>78750</v>
          </cell>
          <cell r="F13">
            <v>82350</v>
          </cell>
          <cell r="G13">
            <v>0</v>
          </cell>
          <cell r="I13">
            <v>225330</v>
          </cell>
        </row>
        <row r="14">
          <cell r="A14" t="str">
            <v>1737</v>
          </cell>
          <cell r="B14" t="str">
            <v>17370000</v>
          </cell>
          <cell r="C14" t="str">
            <v>Des Moines</v>
          </cell>
          <cell r="D14">
            <v>180000</v>
          </cell>
          <cell r="E14">
            <v>223200</v>
          </cell>
          <cell r="F14">
            <v>246000</v>
          </cell>
          <cell r="G14">
            <v>282000</v>
          </cell>
          <cell r="H14">
            <v>243000</v>
          </cell>
          <cell r="I14">
            <v>1174200</v>
          </cell>
        </row>
        <row r="15">
          <cell r="A15" t="str">
            <v>1863</v>
          </cell>
          <cell r="B15" t="str">
            <v>18630000</v>
          </cell>
          <cell r="C15" t="str">
            <v>Dubuque</v>
          </cell>
          <cell r="D15">
            <v>0</v>
          </cell>
          <cell r="E15">
            <v>90000</v>
          </cell>
          <cell r="F15">
            <v>0</v>
          </cell>
          <cell r="G15">
            <v>0</v>
          </cell>
          <cell r="I15">
            <v>90000</v>
          </cell>
        </row>
        <row r="16">
          <cell r="A16" t="str">
            <v>2169</v>
          </cell>
          <cell r="B16" t="str">
            <v>21690000</v>
          </cell>
          <cell r="C16" t="str">
            <v>Fairfield</v>
          </cell>
          <cell r="D16">
            <v>0</v>
          </cell>
          <cell r="E16">
            <v>50000</v>
          </cell>
          <cell r="F16">
            <v>0</v>
          </cell>
          <cell r="G16">
            <v>0</v>
          </cell>
          <cell r="I16">
            <v>50000</v>
          </cell>
        </row>
        <row r="17">
          <cell r="A17" t="str">
            <v>2772</v>
          </cell>
          <cell r="B17" t="str">
            <v>27720000</v>
          </cell>
          <cell r="C17" t="str">
            <v>Hamburg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 t="str">
            <v>9310</v>
          </cell>
          <cell r="B18" t="str">
            <v>93100405</v>
          </cell>
          <cell r="C18" t="str">
            <v>Helping Services of North East Iowa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3141</v>
          </cell>
          <cell r="B19" t="str">
            <v>31410000</v>
          </cell>
          <cell r="C19" t="str">
            <v>Iowa City</v>
          </cell>
          <cell r="D19">
            <v>111000</v>
          </cell>
          <cell r="E19">
            <v>72000</v>
          </cell>
          <cell r="F19">
            <v>0</v>
          </cell>
          <cell r="G19">
            <v>102000</v>
          </cell>
          <cell r="H19">
            <v>112500</v>
          </cell>
          <cell r="I19">
            <v>397500</v>
          </cell>
        </row>
        <row r="20">
          <cell r="A20" t="str">
            <v>4041</v>
          </cell>
          <cell r="B20" t="str">
            <v>40410000</v>
          </cell>
          <cell r="C20" t="str">
            <v>Maquoketa</v>
          </cell>
          <cell r="D20">
            <v>0</v>
          </cell>
          <cell r="E20">
            <v>0</v>
          </cell>
          <cell r="F20">
            <v>71625</v>
          </cell>
          <cell r="G20">
            <v>0</v>
          </cell>
          <cell r="I20">
            <v>71625</v>
          </cell>
        </row>
        <row r="21">
          <cell r="A21" t="str">
            <v>9307</v>
          </cell>
          <cell r="B21" t="str">
            <v>93070403</v>
          </cell>
          <cell r="C21" t="str">
            <v>MICA (adjusted for compliance)</v>
          </cell>
          <cell r="D21">
            <v>0</v>
          </cell>
          <cell r="E21">
            <v>0</v>
          </cell>
          <cell r="F21">
            <v>125000</v>
          </cell>
          <cell r="G21">
            <v>0</v>
          </cell>
          <cell r="I21">
            <v>125000</v>
          </cell>
        </row>
        <row r="22">
          <cell r="A22" t="str">
            <v>4774</v>
          </cell>
          <cell r="B22" t="str">
            <v>47740000</v>
          </cell>
          <cell r="C22" t="str">
            <v>North Fayette Valley</v>
          </cell>
          <cell r="D22">
            <v>0</v>
          </cell>
          <cell r="E22">
            <v>0</v>
          </cell>
          <cell r="F22">
            <v>60000</v>
          </cell>
          <cell r="G22">
            <v>0</v>
          </cell>
          <cell r="I22">
            <v>60000</v>
          </cell>
        </row>
        <row r="23">
          <cell r="A23" t="str">
            <v>9303</v>
          </cell>
          <cell r="B23" t="str">
            <v>93030401</v>
          </cell>
          <cell r="C23" t="str">
            <v>Oakridge Neighborhoods</v>
          </cell>
          <cell r="D23">
            <v>0</v>
          </cell>
          <cell r="E23">
            <v>0</v>
          </cell>
          <cell r="F23">
            <v>0</v>
          </cell>
          <cell r="G23">
            <v>297000</v>
          </cell>
          <cell r="I23">
            <v>297000</v>
          </cell>
        </row>
        <row r="24">
          <cell r="A24" t="str">
            <v>4869</v>
          </cell>
          <cell r="B24" t="str">
            <v>48690000</v>
          </cell>
          <cell r="C24" t="str">
            <v>Oelwein</v>
          </cell>
          <cell r="D24">
            <v>0</v>
          </cell>
          <cell r="E24">
            <v>0</v>
          </cell>
          <cell r="F24">
            <v>185000</v>
          </cell>
          <cell r="G24">
            <v>0</v>
          </cell>
          <cell r="I24">
            <v>185000</v>
          </cell>
        </row>
        <row r="25">
          <cell r="A25" t="str">
            <v>9301</v>
          </cell>
          <cell r="B25" t="str">
            <v>93010404</v>
          </cell>
          <cell r="C25" t="str">
            <v>SHIP</v>
          </cell>
          <cell r="D25">
            <v>0</v>
          </cell>
          <cell r="E25">
            <v>0</v>
          </cell>
          <cell r="F25">
            <v>70816</v>
          </cell>
          <cell r="G25">
            <v>237250</v>
          </cell>
          <cell r="H25">
            <v>146700</v>
          </cell>
          <cell r="I25">
            <v>454766</v>
          </cell>
        </row>
        <row r="26">
          <cell r="A26" t="str">
            <v>9311</v>
          </cell>
          <cell r="B26" t="str">
            <v>93110402</v>
          </cell>
          <cell r="C26" t="str">
            <v>St. Mark Youth</v>
          </cell>
          <cell r="D26">
            <v>0</v>
          </cell>
          <cell r="E26">
            <v>79500</v>
          </cell>
          <cell r="F26">
            <v>132000</v>
          </cell>
          <cell r="G26">
            <v>0</v>
          </cell>
          <cell r="I26">
            <v>211500</v>
          </cell>
        </row>
        <row r="27">
          <cell r="A27" t="str">
            <v>6219</v>
          </cell>
          <cell r="B27" t="str">
            <v>62190000</v>
          </cell>
          <cell r="C27" t="str">
            <v>Storm Lake</v>
          </cell>
          <cell r="D27">
            <v>0</v>
          </cell>
          <cell r="E27">
            <v>90000</v>
          </cell>
          <cell r="F27">
            <v>140000</v>
          </cell>
          <cell r="G27">
            <v>0</v>
          </cell>
          <cell r="I27">
            <v>230000</v>
          </cell>
        </row>
        <row r="28">
          <cell r="A28" t="str">
            <v>1053</v>
          </cell>
          <cell r="B28" t="str">
            <v>10538601</v>
          </cell>
          <cell r="C28" t="str">
            <v>Tanager Place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</row>
        <row r="29">
          <cell r="A29" t="str">
            <v>6795</v>
          </cell>
          <cell r="B29" t="str">
            <v>67950000</v>
          </cell>
          <cell r="C29" t="str">
            <v>Waterloo</v>
          </cell>
          <cell r="D29">
            <v>0</v>
          </cell>
          <cell r="E29">
            <v>155327</v>
          </cell>
          <cell r="F29">
            <v>0</v>
          </cell>
          <cell r="G29">
            <v>0</v>
          </cell>
          <cell r="I29">
            <v>155327</v>
          </cell>
        </row>
        <row r="31">
          <cell r="D31">
            <v>1046782</v>
          </cell>
          <cell r="E31">
            <v>1221277</v>
          </cell>
          <cell r="F31">
            <v>1465537</v>
          </cell>
          <cell r="G31">
            <v>1457438</v>
          </cell>
          <cell r="H31">
            <v>1240276</v>
          </cell>
          <cell r="I31">
            <v>6431310</v>
          </cell>
        </row>
        <row r="32">
          <cell r="H32">
            <v>146700</v>
          </cell>
          <cell r="I32">
            <v>1574517</v>
          </cell>
        </row>
        <row r="33">
          <cell r="C33" t="str">
            <v>District only</v>
          </cell>
          <cell r="H33">
            <v>1093576</v>
          </cell>
          <cell r="I33">
            <v>4856793</v>
          </cell>
        </row>
        <row r="34">
          <cell r="B34" t="str">
            <v>Source: https://educateiowa.gov/documents/essa-guidance/2021/08/2021-2022-title-iv-part-b-21st-century-community-learning-centers</v>
          </cell>
        </row>
        <row r="36">
          <cell r="B36" t="str">
            <v>Project Description:</v>
          </cell>
          <cell r="C36" t="str">
            <v>21st Century Community Learning Centers Program</v>
          </cell>
        </row>
        <row r="37">
          <cell r="B37" t="str">
            <v>Name of Federal Agency:</v>
          </cell>
          <cell r="C37" t="str">
            <v>US Department of Education</v>
          </cell>
        </row>
        <row r="38">
          <cell r="B38" t="str">
            <v>Program Title:</v>
          </cell>
          <cell r="C38" t="str">
            <v>After School Learning Centers</v>
          </cell>
        </row>
        <row r="39">
          <cell r="B39" t="str">
            <v>CFDA Number:</v>
          </cell>
          <cell r="C39" t="str">
            <v>84.287C</v>
          </cell>
        </row>
        <row r="40">
          <cell r="B40" t="str">
            <v>Award Number:</v>
          </cell>
          <cell r="C40" t="str">
            <v>S287C210015</v>
          </cell>
        </row>
        <row r="41">
          <cell r="B41" t="str">
            <v>Award Period:</v>
          </cell>
          <cell r="C41" t="str">
            <v>7/1/2021 - 9/30/22</v>
          </cell>
        </row>
        <row r="42">
          <cell r="B42" t="str">
            <v>Award Amount:</v>
          </cell>
          <cell r="C42">
            <v>7630406</v>
          </cell>
        </row>
      </sheetData>
      <sheetData sheetId="18">
        <row r="1">
          <cell r="B1" t="str">
            <v>NCES LEA ID</v>
          </cell>
          <cell r="C1" t="str">
            <v>District #</v>
          </cell>
          <cell r="D1" t="str">
            <v>District Name</v>
          </cell>
          <cell r="E1" t="str">
            <v>Allocations</v>
          </cell>
        </row>
        <row r="2">
          <cell r="A2" t="str">
            <v>0882</v>
          </cell>
          <cell r="B2" t="str">
            <v>1905790</v>
          </cell>
          <cell r="C2" t="str">
            <v>08820000</v>
          </cell>
          <cell r="D2" t="str">
            <v>Burlington</v>
          </cell>
          <cell r="E2">
            <v>81367</v>
          </cell>
        </row>
        <row r="3">
          <cell r="A3" t="str">
            <v>1071</v>
          </cell>
          <cell r="B3" t="str">
            <v>1906750</v>
          </cell>
          <cell r="C3" t="str">
            <v>10710000</v>
          </cell>
          <cell r="D3" t="str">
            <v>Centerville</v>
          </cell>
          <cell r="E3">
            <v>31897</v>
          </cell>
        </row>
        <row r="4">
          <cell r="A4" t="str">
            <v>1093</v>
          </cell>
          <cell r="B4" t="str">
            <v>1906900</v>
          </cell>
          <cell r="C4" t="str">
            <v>10930000</v>
          </cell>
          <cell r="D4" t="str">
            <v>Central Decatur</v>
          </cell>
          <cell r="E4">
            <v>15682</v>
          </cell>
        </row>
        <row r="5">
          <cell r="A5" t="str">
            <v>1107</v>
          </cell>
          <cell r="B5" t="str">
            <v>1907050</v>
          </cell>
          <cell r="C5" t="str">
            <v>11070000</v>
          </cell>
          <cell r="D5" t="str">
            <v>Chariton</v>
          </cell>
          <cell r="E5">
            <v>28897</v>
          </cell>
        </row>
        <row r="6">
          <cell r="A6" t="str">
            <v>3312</v>
          </cell>
          <cell r="B6" t="str">
            <v>1915630</v>
          </cell>
          <cell r="C6" t="str">
            <v>33120000</v>
          </cell>
          <cell r="D6" t="str">
            <v>Keokuk</v>
          </cell>
          <cell r="E6">
            <v>42918</v>
          </cell>
        </row>
        <row r="7">
          <cell r="A7" t="str">
            <v>4869</v>
          </cell>
          <cell r="B7" t="str">
            <v>1921630</v>
          </cell>
          <cell r="C7" t="str">
            <v>48690000</v>
          </cell>
          <cell r="D7" t="str">
            <v>Oelwein</v>
          </cell>
          <cell r="E7">
            <v>29575</v>
          </cell>
        </row>
        <row r="8">
          <cell r="A8" t="str">
            <v>5310</v>
          </cell>
          <cell r="B8" t="str">
            <v>1923340</v>
          </cell>
          <cell r="C8" t="str">
            <v>53100000</v>
          </cell>
          <cell r="D8" t="str">
            <v>Postville</v>
          </cell>
          <cell r="E8">
            <v>17554</v>
          </cell>
        </row>
        <row r="9">
          <cell r="A9" t="str">
            <v>5463</v>
          </cell>
          <cell r="B9" t="str">
            <v>1924000</v>
          </cell>
          <cell r="C9" t="str">
            <v>54630000</v>
          </cell>
          <cell r="D9" t="str">
            <v>Red Oak</v>
          </cell>
          <cell r="E9">
            <v>23766</v>
          </cell>
        </row>
        <row r="10">
          <cell r="A10" t="str">
            <v>5895</v>
          </cell>
          <cell r="B10" t="str">
            <v>1925620</v>
          </cell>
          <cell r="C10" t="str">
            <v>58950000</v>
          </cell>
          <cell r="D10" t="str">
            <v>Seymour</v>
          </cell>
          <cell r="E10">
            <v>5617</v>
          </cell>
        </row>
        <row r="12">
          <cell r="E12">
            <v>277273</v>
          </cell>
        </row>
        <row r="15">
          <cell r="B15" t="str">
            <v>Source: https://educateiowa.gov/documents/essa-guidance/2021/08/2021-2022-title-v-part-b-subpart-2-rural-and-low-income-school</v>
          </cell>
        </row>
        <row r="17">
          <cell r="B17" t="str">
            <v>Project Description:</v>
          </cell>
          <cell r="C17" t="str">
            <v>Rural and Low-Income Schools</v>
          </cell>
        </row>
        <row r="18">
          <cell r="B18" t="str">
            <v>Name of Federal Agency:</v>
          </cell>
          <cell r="C18" t="str">
            <v>US Department of Education</v>
          </cell>
        </row>
        <row r="19">
          <cell r="B19" t="str">
            <v>Program Title:</v>
          </cell>
          <cell r="C19" t="str">
            <v>Rural Education Achievement Program</v>
          </cell>
        </row>
        <row r="20">
          <cell r="B20" t="str">
            <v>CFDA Number:</v>
          </cell>
          <cell r="C20" t="str">
            <v>84.358B</v>
          </cell>
        </row>
        <row r="21">
          <cell r="B21" t="str">
            <v>Award Number:</v>
          </cell>
          <cell r="C21" t="str">
            <v>S358B210015</v>
          </cell>
        </row>
        <row r="22">
          <cell r="B22" t="str">
            <v>Award Period:</v>
          </cell>
          <cell r="C22" t="str">
            <v>7/1/2021 - 9/30/22</v>
          </cell>
        </row>
        <row r="23">
          <cell r="B23" t="str">
            <v>Award Amount:</v>
          </cell>
          <cell r="C23">
            <v>291866</v>
          </cell>
        </row>
      </sheetData>
      <sheetData sheetId="19">
        <row r="1">
          <cell r="B1" t="str">
            <v>NCES School District ID</v>
          </cell>
          <cell r="C1" t="str">
            <v>State ID</v>
          </cell>
          <cell r="D1" t="str">
            <v>District Name</v>
          </cell>
          <cell r="E1" t="str">
            <v>SRSA Eligible</v>
          </cell>
          <cell r="F1" t="str">
            <v>RLIS Eligible based on FY 2020 data</v>
          </cell>
          <cell r="G1" t="str">
            <v>RLIS Eligible based on FY 2019 data</v>
          </cell>
          <cell r="H1" t="str">
            <v>DUAL (Eligible for both SRSA and RLIS)</v>
          </cell>
          <cell r="I1" t="str">
            <v>SRSA Application Received</v>
          </cell>
          <cell r="J1" t="str">
            <v>Final Program Cohort</v>
          </cell>
          <cell r="K1" t="str">
            <v>School Locale Codes (SRSA and RLIS)</v>
          </cell>
          <cell r="L1" t="str">
            <v>Defined as Rural by State (SRSA and RLIS)</v>
          </cell>
          <cell r="M1" t="str">
            <v>SRSA Rural (Locale codes of 41,42,or 43)</v>
          </cell>
          <cell r="N1" t="str">
            <v>Average Daily Attendance 
(SRSA Small)</v>
          </cell>
          <cell r="O1" t="str">
            <v>County pop density &lt; 10 (SRSA Small)</v>
          </cell>
          <cell r="P1" t="str">
            <v>FY18 Title IIA Amount</v>
          </cell>
          <cell r="Q1" t="str">
            <v>FY18 Title IV-A Amount</v>
          </cell>
          <cell r="R1" t="str">
            <v>PR Award #</v>
          </cell>
          <cell r="S1" t="str">
            <v>SRSA District Allocations</v>
          </cell>
        </row>
        <row r="2">
          <cell r="A2" t="str">
            <v>0018</v>
          </cell>
          <cell r="B2" t="str">
            <v>1903090</v>
          </cell>
          <cell r="C2" t="str">
            <v>IA-390018 000</v>
          </cell>
          <cell r="D2" t="str">
            <v>Adair-Casey Comm School District</v>
          </cell>
          <cell r="E2" t="str">
            <v>SRSA</v>
          </cell>
          <cell r="F2" t="str">
            <v>-</v>
          </cell>
          <cell r="G2" t="str">
            <v>-</v>
          </cell>
          <cell r="H2" t="str">
            <v>-</v>
          </cell>
          <cell r="I2" t="str">
            <v>YES</v>
          </cell>
          <cell r="J2" t="str">
            <v>SRSA</v>
          </cell>
          <cell r="K2" t="str">
            <v>43</v>
          </cell>
          <cell r="L2" t="str">
            <v>-</v>
          </cell>
          <cell r="M2" t="str">
            <v>YES</v>
          </cell>
          <cell r="N2">
            <v>240.5</v>
          </cell>
          <cell r="O2" t="str">
            <v>NO</v>
          </cell>
          <cell r="P2">
            <v>9374</v>
          </cell>
          <cell r="Q2">
            <v>10000</v>
          </cell>
          <cell r="R2" t="str">
            <v>S358A201580</v>
          </cell>
          <cell r="S2">
            <v>21458</v>
          </cell>
        </row>
        <row r="3">
          <cell r="A3" t="str">
            <v>0009</v>
          </cell>
          <cell r="B3" t="str">
            <v>1903060</v>
          </cell>
          <cell r="C3" t="str">
            <v>IA-420009 000</v>
          </cell>
          <cell r="D3" t="str">
            <v>AGWSR Comm School District</v>
          </cell>
          <cell r="E3" t="str">
            <v>SRSA</v>
          </cell>
          <cell r="F3" t="str">
            <v>-</v>
          </cell>
          <cell r="G3" t="str">
            <v>-</v>
          </cell>
          <cell r="H3" t="str">
            <v>-</v>
          </cell>
          <cell r="I3" t="str">
            <v>YES</v>
          </cell>
          <cell r="J3" t="str">
            <v>SRSA</v>
          </cell>
          <cell r="K3" t="str">
            <v>42, 43</v>
          </cell>
          <cell r="L3" t="str">
            <v>-</v>
          </cell>
          <cell r="M3" t="str">
            <v>YES</v>
          </cell>
          <cell r="N3">
            <v>586.70000000000005</v>
          </cell>
          <cell r="O3" t="str">
            <v>NO</v>
          </cell>
          <cell r="P3">
            <v>15090</v>
          </cell>
          <cell r="Q3">
            <v>10000</v>
          </cell>
          <cell r="R3" t="str">
            <v>S358A201581</v>
          </cell>
          <cell r="S3">
            <v>38581</v>
          </cell>
        </row>
        <row r="4">
          <cell r="A4" t="str">
            <v>0063</v>
          </cell>
          <cell r="B4" t="str">
            <v>1903220</v>
          </cell>
          <cell r="C4" t="str">
            <v>IA-750063 000</v>
          </cell>
          <cell r="D4" t="str">
            <v>Akron Westfield Comm School District</v>
          </cell>
          <cell r="E4" t="str">
            <v>SRSA</v>
          </cell>
          <cell r="F4" t="str">
            <v>-</v>
          </cell>
          <cell r="G4" t="str">
            <v>-</v>
          </cell>
          <cell r="H4" t="str">
            <v>-</v>
          </cell>
          <cell r="I4" t="str">
            <v>YES</v>
          </cell>
          <cell r="J4" t="str">
            <v>SRSA</v>
          </cell>
          <cell r="K4" t="str">
            <v>42</v>
          </cell>
          <cell r="L4" t="str">
            <v>-</v>
          </cell>
          <cell r="M4" t="str">
            <v>YES</v>
          </cell>
          <cell r="N4">
            <v>599.1</v>
          </cell>
          <cell r="O4" t="str">
            <v>NO</v>
          </cell>
          <cell r="P4">
            <v>9995</v>
          </cell>
          <cell r="Q4">
            <v>10000</v>
          </cell>
          <cell r="R4" t="str">
            <v>S358A200151</v>
          </cell>
          <cell r="S4">
            <v>44212</v>
          </cell>
        </row>
        <row r="5">
          <cell r="A5" t="str">
            <v>0072</v>
          </cell>
          <cell r="B5" t="str">
            <v>1900031</v>
          </cell>
          <cell r="C5" t="str">
            <v>IA-110072 000</v>
          </cell>
          <cell r="D5" t="str">
            <v>Albert City-Truesdale Comm School District</v>
          </cell>
          <cell r="E5" t="str">
            <v>SRSA</v>
          </cell>
          <cell r="F5" t="str">
            <v>-</v>
          </cell>
          <cell r="G5" t="str">
            <v>-</v>
          </cell>
          <cell r="H5" t="str">
            <v>-</v>
          </cell>
          <cell r="I5" t="str">
            <v>YES</v>
          </cell>
          <cell r="J5" t="str">
            <v>SRSA</v>
          </cell>
          <cell r="K5" t="str">
            <v>43</v>
          </cell>
          <cell r="L5" t="str">
            <v>-</v>
          </cell>
          <cell r="M5" t="str">
            <v>YES</v>
          </cell>
          <cell r="N5">
            <v>95.5</v>
          </cell>
          <cell r="O5" t="str">
            <v>NO</v>
          </cell>
          <cell r="P5">
            <v>6205</v>
          </cell>
          <cell r="Q5">
            <v>10000</v>
          </cell>
          <cell r="R5" t="str">
            <v>S358A200152</v>
          </cell>
          <cell r="S5">
            <v>10084</v>
          </cell>
        </row>
        <row r="6">
          <cell r="A6" t="str">
            <v>0108</v>
          </cell>
          <cell r="B6" t="str">
            <v>1900032</v>
          </cell>
          <cell r="C6" t="str">
            <v>IA-420108 000</v>
          </cell>
          <cell r="D6" t="str">
            <v>Alden Comm School District</v>
          </cell>
          <cell r="E6" t="str">
            <v>SRSA</v>
          </cell>
          <cell r="F6" t="str">
            <v>-</v>
          </cell>
          <cell r="G6" t="str">
            <v>-</v>
          </cell>
          <cell r="H6" t="str">
            <v>-</v>
          </cell>
          <cell r="I6" t="str">
            <v>YES</v>
          </cell>
          <cell r="J6" t="str">
            <v>SRSA</v>
          </cell>
          <cell r="K6" t="str">
            <v>42</v>
          </cell>
          <cell r="L6" t="str">
            <v>-</v>
          </cell>
          <cell r="M6" t="str">
            <v>YES</v>
          </cell>
          <cell r="N6">
            <v>124.5</v>
          </cell>
          <cell r="O6" t="str">
            <v>NO</v>
          </cell>
          <cell r="P6">
            <v>7114</v>
          </cell>
          <cell r="Q6">
            <v>10000</v>
          </cell>
          <cell r="R6" t="str">
            <v>S358A203416</v>
          </cell>
          <cell r="S6">
            <v>13180</v>
          </cell>
        </row>
        <row r="7">
          <cell r="A7" t="str">
            <v>0243</v>
          </cell>
          <cell r="B7" t="str">
            <v>1903630</v>
          </cell>
          <cell r="C7" t="str">
            <v>IA-490243 000</v>
          </cell>
          <cell r="D7" t="str">
            <v>Andrew Comm School District</v>
          </cell>
          <cell r="E7" t="str">
            <v>SRSA</v>
          </cell>
          <cell r="F7" t="str">
            <v>-</v>
          </cell>
          <cell r="G7" t="str">
            <v>-</v>
          </cell>
          <cell r="H7" t="str">
            <v>-</v>
          </cell>
          <cell r="I7" t="str">
            <v>YES</v>
          </cell>
          <cell r="J7" t="str">
            <v>SRSA</v>
          </cell>
          <cell r="K7" t="str">
            <v>42</v>
          </cell>
          <cell r="L7" t="str">
            <v>-</v>
          </cell>
          <cell r="M7" t="str">
            <v>YES</v>
          </cell>
          <cell r="N7">
            <v>130.4</v>
          </cell>
          <cell r="O7" t="str">
            <v>NO</v>
          </cell>
          <cell r="P7">
            <v>11051</v>
          </cell>
          <cell r="Q7">
            <v>10000</v>
          </cell>
          <cell r="R7" t="str">
            <v>S358A203417</v>
          </cell>
          <cell r="S7">
            <v>8453</v>
          </cell>
        </row>
        <row r="8">
          <cell r="A8" t="str">
            <v>0355</v>
          </cell>
          <cell r="B8" t="str">
            <v>1903780</v>
          </cell>
          <cell r="C8" t="str">
            <v>IA-240355 000</v>
          </cell>
          <cell r="D8" t="str">
            <v>Ar-We-Va Comm School District</v>
          </cell>
          <cell r="E8" t="str">
            <v>SRSA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YES</v>
          </cell>
          <cell r="J8" t="str">
            <v>SRSA</v>
          </cell>
          <cell r="K8" t="str">
            <v>43</v>
          </cell>
          <cell r="L8" t="str">
            <v>-</v>
          </cell>
          <cell r="M8" t="str">
            <v>YES</v>
          </cell>
          <cell r="N8">
            <v>180.4</v>
          </cell>
          <cell r="O8" t="str">
            <v>NO</v>
          </cell>
          <cell r="P8">
            <v>9387</v>
          </cell>
          <cell r="Q8">
            <v>10000</v>
          </cell>
          <cell r="R8" t="str">
            <v>S358A200153</v>
          </cell>
          <cell r="S8">
            <v>17653</v>
          </cell>
        </row>
        <row r="9">
          <cell r="A9" t="str">
            <v>0414</v>
          </cell>
          <cell r="B9" t="str">
            <v>1903960</v>
          </cell>
          <cell r="C9" t="str">
            <v>IA-050414 000</v>
          </cell>
          <cell r="D9" t="str">
            <v>Audubon Comm School District</v>
          </cell>
          <cell r="E9" t="str">
            <v>SRSA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YES</v>
          </cell>
          <cell r="J9" t="str">
            <v>SRSA</v>
          </cell>
          <cell r="K9" t="str">
            <v>43</v>
          </cell>
          <cell r="L9" t="str">
            <v>-</v>
          </cell>
          <cell r="M9" t="str">
            <v>YES</v>
          </cell>
          <cell r="N9">
            <v>495.3</v>
          </cell>
          <cell r="O9" t="str">
            <v>NO</v>
          </cell>
          <cell r="P9">
            <v>15068</v>
          </cell>
          <cell r="Q9">
            <v>10000</v>
          </cell>
          <cell r="R9" t="str">
            <v>S358A200154</v>
          </cell>
          <cell r="S9">
            <v>38605</v>
          </cell>
        </row>
        <row r="10">
          <cell r="A10" t="str">
            <v>0513</v>
          </cell>
          <cell r="B10" t="str">
            <v>1904380</v>
          </cell>
          <cell r="C10" t="str">
            <v>IA-500513 000</v>
          </cell>
          <cell r="D10" t="str">
            <v>Baxter Comm School District</v>
          </cell>
          <cell r="E10" t="str">
            <v>SRSA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YES</v>
          </cell>
          <cell r="J10" t="str">
            <v>SRSA</v>
          </cell>
          <cell r="K10" t="str">
            <v>42</v>
          </cell>
          <cell r="L10" t="str">
            <v>-</v>
          </cell>
          <cell r="M10" t="str">
            <v>YES</v>
          </cell>
          <cell r="N10">
            <v>412.1</v>
          </cell>
          <cell r="O10" t="str">
            <v>NO</v>
          </cell>
          <cell r="P10">
            <v>5849</v>
          </cell>
          <cell r="Q10">
            <v>10000</v>
          </cell>
          <cell r="R10" t="str">
            <v>S358A200155</v>
          </cell>
          <cell r="S10">
            <v>44727</v>
          </cell>
        </row>
        <row r="11">
          <cell r="A11" t="str">
            <v>0540</v>
          </cell>
          <cell r="B11" t="str">
            <v>1904440</v>
          </cell>
          <cell r="C11" t="str">
            <v>IA-380540 000</v>
          </cell>
          <cell r="D11" t="str">
            <v>BCLUW Comm School District</v>
          </cell>
          <cell r="E11" t="str">
            <v>SRSA</v>
          </cell>
          <cell r="F11" t="str">
            <v>-</v>
          </cell>
          <cell r="G11" t="str">
            <v>-</v>
          </cell>
          <cell r="H11" t="str">
            <v>-</v>
          </cell>
          <cell r="I11" t="str">
            <v>YES</v>
          </cell>
          <cell r="J11" t="str">
            <v>SRSA</v>
          </cell>
          <cell r="K11" t="str">
            <v>42, 43</v>
          </cell>
          <cell r="L11" t="str">
            <v>-</v>
          </cell>
          <cell r="M11" t="str">
            <v>YES</v>
          </cell>
          <cell r="N11">
            <v>543.1</v>
          </cell>
          <cell r="O11" t="str">
            <v>NO</v>
          </cell>
          <cell r="P11">
            <v>13591</v>
          </cell>
          <cell r="Q11">
            <v>10000</v>
          </cell>
          <cell r="R11" t="str">
            <v>S358A200156</v>
          </cell>
          <cell r="S11">
            <v>40237</v>
          </cell>
        </row>
        <row r="12">
          <cell r="A12" t="str">
            <v>0549</v>
          </cell>
          <cell r="B12" t="str">
            <v>1904560</v>
          </cell>
          <cell r="C12" t="str">
            <v>IA-870549 000</v>
          </cell>
          <cell r="D12" t="str">
            <v>Bedford Comm School District</v>
          </cell>
          <cell r="E12" t="str">
            <v>SRSA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YES</v>
          </cell>
          <cell r="J12" t="str">
            <v>SRSA</v>
          </cell>
          <cell r="K12" t="str">
            <v>43</v>
          </cell>
          <cell r="L12" t="str">
            <v>-</v>
          </cell>
          <cell r="M12" t="str">
            <v>YES</v>
          </cell>
          <cell r="N12">
            <v>450.2</v>
          </cell>
          <cell r="O12" t="str">
            <v>NO</v>
          </cell>
          <cell r="P12">
            <v>17327</v>
          </cell>
          <cell r="Q12">
            <v>10000</v>
          </cell>
          <cell r="R12" t="str">
            <v>S358A203418</v>
          </cell>
          <cell r="S12">
            <v>36109</v>
          </cell>
        </row>
        <row r="13">
          <cell r="A13" t="str">
            <v>0576</v>
          </cell>
          <cell r="B13" t="str">
            <v>1904620</v>
          </cell>
          <cell r="C13" t="str">
            <v>IA-060576 000</v>
          </cell>
          <cell r="D13" t="str">
            <v>Belle Plaine Comm School District</v>
          </cell>
          <cell r="E13" t="str">
            <v>SRSA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YES</v>
          </cell>
          <cell r="J13" t="str">
            <v>SRSA</v>
          </cell>
          <cell r="K13" t="str">
            <v>43</v>
          </cell>
          <cell r="L13" t="str">
            <v>-</v>
          </cell>
          <cell r="M13" t="str">
            <v>YES</v>
          </cell>
          <cell r="N13">
            <v>481.9</v>
          </cell>
          <cell r="O13" t="str">
            <v>NO</v>
          </cell>
          <cell r="P13">
            <v>19500</v>
          </cell>
          <cell r="Q13">
            <v>10000</v>
          </cell>
          <cell r="R13" t="str">
            <v>S358A201582</v>
          </cell>
          <cell r="S13">
            <v>33707</v>
          </cell>
        </row>
        <row r="14">
          <cell r="A14" t="str">
            <v>0603</v>
          </cell>
          <cell r="B14" t="str">
            <v>1904740</v>
          </cell>
          <cell r="C14" t="str">
            <v>IA-160603 000</v>
          </cell>
          <cell r="D14" t="str">
            <v>Bennett Comm School District</v>
          </cell>
          <cell r="E14" t="str">
            <v>SRSA</v>
          </cell>
          <cell r="F14" t="str">
            <v>-</v>
          </cell>
          <cell r="G14" t="str">
            <v>-</v>
          </cell>
          <cell r="H14" t="str">
            <v>-</v>
          </cell>
          <cell r="I14" t="str">
            <v>YES</v>
          </cell>
          <cell r="J14" t="str">
            <v>SRSA</v>
          </cell>
          <cell r="K14" t="str">
            <v>42</v>
          </cell>
          <cell r="L14" t="str">
            <v>-</v>
          </cell>
          <cell r="M14" t="str">
            <v>YES</v>
          </cell>
          <cell r="N14">
            <v>69</v>
          </cell>
          <cell r="O14" t="str">
            <v>NO</v>
          </cell>
          <cell r="P14">
            <v>4342</v>
          </cell>
          <cell r="Q14">
            <v>10000</v>
          </cell>
          <cell r="R14" t="str">
            <v>S358A201583</v>
          </cell>
          <cell r="S14">
            <v>8430</v>
          </cell>
        </row>
        <row r="15">
          <cell r="A15" t="str">
            <v>0747</v>
          </cell>
          <cell r="B15" t="str">
            <v>1905190</v>
          </cell>
          <cell r="C15" t="str">
            <v>IA-840747 000</v>
          </cell>
          <cell r="D15" t="str">
            <v>Boyden-Hull Comm School District</v>
          </cell>
          <cell r="E15" t="str">
            <v>SRSA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YES</v>
          </cell>
          <cell r="J15" t="str">
            <v>SRSA</v>
          </cell>
          <cell r="K15" t="str">
            <v>42, 43</v>
          </cell>
          <cell r="L15" t="str">
            <v>-</v>
          </cell>
          <cell r="M15" t="str">
            <v>YES</v>
          </cell>
          <cell r="N15">
            <v>397.5</v>
          </cell>
          <cell r="O15" t="str">
            <v>NO</v>
          </cell>
          <cell r="P15">
            <v>9833</v>
          </cell>
          <cell r="Q15">
            <v>10000</v>
          </cell>
          <cell r="R15" t="str">
            <v>S358A201584</v>
          </cell>
          <cell r="S15">
            <v>44168</v>
          </cell>
        </row>
        <row r="16">
          <cell r="A16" t="str">
            <v>1917</v>
          </cell>
          <cell r="B16" t="str">
            <v>1909570</v>
          </cell>
          <cell r="C16" t="str">
            <v>IA-431917 000</v>
          </cell>
          <cell r="D16" t="str">
            <v>Boyer Valley Comm School District</v>
          </cell>
          <cell r="E16" t="str">
            <v>SRSA</v>
          </cell>
          <cell r="F16" t="str">
            <v>-</v>
          </cell>
          <cell r="G16" t="str">
            <v>-</v>
          </cell>
          <cell r="H16" t="str">
            <v>-</v>
          </cell>
          <cell r="I16" t="str">
            <v>YES</v>
          </cell>
          <cell r="J16" t="str">
            <v>SRSA</v>
          </cell>
          <cell r="K16" t="str">
            <v>43</v>
          </cell>
          <cell r="L16" t="str">
            <v>-</v>
          </cell>
          <cell r="M16" t="str">
            <v>YES</v>
          </cell>
          <cell r="N16">
            <v>542.29999999999995</v>
          </cell>
          <cell r="O16" t="str">
            <v>NO</v>
          </cell>
          <cell r="P16">
            <v>13023</v>
          </cell>
          <cell r="Q16">
            <v>10000</v>
          </cell>
          <cell r="R16" t="str">
            <v>S358A201585</v>
          </cell>
          <cell r="S16">
            <v>38069</v>
          </cell>
        </row>
        <row r="17">
          <cell r="A17" t="str">
            <v>0846</v>
          </cell>
          <cell r="B17" t="str">
            <v>1905490</v>
          </cell>
          <cell r="C17" t="str">
            <v>IA-790846 000</v>
          </cell>
          <cell r="D17" t="str">
            <v>Brooklyn-Guernsey-Malcom Comm School District</v>
          </cell>
          <cell r="E17" t="str">
            <v>SRSA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YES</v>
          </cell>
          <cell r="J17" t="str">
            <v>SRSA</v>
          </cell>
          <cell r="K17" t="str">
            <v>42</v>
          </cell>
          <cell r="L17" t="str">
            <v>-</v>
          </cell>
          <cell r="M17" t="str">
            <v>YES</v>
          </cell>
          <cell r="N17">
            <v>113.6</v>
          </cell>
          <cell r="O17" t="str">
            <v>NO</v>
          </cell>
          <cell r="P17">
            <v>6300</v>
          </cell>
          <cell r="Q17">
            <v>10000</v>
          </cell>
          <cell r="R17" t="str">
            <v>S358A203419</v>
          </cell>
          <cell r="S17">
            <v>40865</v>
          </cell>
        </row>
        <row r="18">
          <cell r="A18" t="str">
            <v>0916</v>
          </cell>
          <cell r="B18" t="str">
            <v>1905970</v>
          </cell>
          <cell r="C18" t="str">
            <v>IA-350916 000</v>
          </cell>
          <cell r="D18" t="str">
            <v>CAL Comm School District</v>
          </cell>
          <cell r="E18" t="str">
            <v>SRSA</v>
          </cell>
          <cell r="F18" t="str">
            <v>-</v>
          </cell>
          <cell r="G18" t="str">
            <v>-</v>
          </cell>
          <cell r="H18" t="str">
            <v>-</v>
          </cell>
          <cell r="I18" t="str">
            <v>YES</v>
          </cell>
          <cell r="J18" t="str">
            <v>SRSA</v>
          </cell>
          <cell r="K18" t="str">
            <v>42</v>
          </cell>
          <cell r="L18" t="str">
            <v>-</v>
          </cell>
          <cell r="M18" t="str">
            <v>YES</v>
          </cell>
          <cell r="N18">
            <v>454.6</v>
          </cell>
          <cell r="O18" t="str">
            <v>NO</v>
          </cell>
          <cell r="P18">
            <v>12973</v>
          </cell>
          <cell r="Q18">
            <v>10000</v>
          </cell>
          <cell r="R18" t="str">
            <v>S358A201586</v>
          </cell>
          <cell r="S18">
            <v>10123</v>
          </cell>
        </row>
        <row r="19">
          <cell r="A19" t="str">
            <v>0918</v>
          </cell>
          <cell r="B19" t="str">
            <v>1906000</v>
          </cell>
          <cell r="C19" t="str">
            <v>IA-230918 000</v>
          </cell>
          <cell r="D19" t="str">
            <v>Calamus-Wheatland Comm School District</v>
          </cell>
          <cell r="E19" t="str">
            <v>SRSA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YES</v>
          </cell>
          <cell r="J19" t="str">
            <v>SRSA</v>
          </cell>
          <cell r="K19" t="str">
            <v>42</v>
          </cell>
          <cell r="L19" t="str">
            <v>-</v>
          </cell>
          <cell r="M19" t="str">
            <v>YES</v>
          </cell>
          <cell r="N19">
            <v>415.5</v>
          </cell>
          <cell r="O19" t="str">
            <v>NO</v>
          </cell>
          <cell r="P19">
            <v>8549</v>
          </cell>
          <cell r="Q19">
            <v>10000</v>
          </cell>
          <cell r="R19" t="str">
            <v>S358A203420</v>
          </cell>
          <cell r="S19">
            <v>39031</v>
          </cell>
        </row>
        <row r="20">
          <cell r="A20" t="str">
            <v>1089</v>
          </cell>
          <cell r="B20" t="str">
            <v>1906780</v>
          </cell>
          <cell r="C20" t="str">
            <v>IA-571089 000</v>
          </cell>
          <cell r="D20" t="str">
            <v>Central City Comm School District</v>
          </cell>
          <cell r="E20" t="str">
            <v>SRSA</v>
          </cell>
          <cell r="F20" t="str">
            <v>-</v>
          </cell>
          <cell r="G20" t="str">
            <v>-</v>
          </cell>
          <cell r="H20" t="str">
            <v>-</v>
          </cell>
          <cell r="I20" t="str">
            <v>YES</v>
          </cell>
          <cell r="J20" t="str">
            <v>SRSA</v>
          </cell>
          <cell r="K20" t="str">
            <v>43</v>
          </cell>
          <cell r="L20" t="str">
            <v>-</v>
          </cell>
          <cell r="M20" t="str">
            <v>YES</v>
          </cell>
          <cell r="N20">
            <v>404.1</v>
          </cell>
          <cell r="O20" t="str">
            <v>NO</v>
          </cell>
          <cell r="P20">
            <v>9565</v>
          </cell>
          <cell r="Q20">
            <v>10000</v>
          </cell>
          <cell r="R20" t="str">
            <v>S358A200157</v>
          </cell>
          <cell r="S20">
            <v>38858</v>
          </cell>
        </row>
        <row r="21">
          <cell r="A21" t="str">
            <v>1080</v>
          </cell>
          <cell r="B21" t="str">
            <v>1906840</v>
          </cell>
          <cell r="C21" t="str">
            <v>IA-221080 000</v>
          </cell>
          <cell r="D21" t="str">
            <v>Central Comm School District</v>
          </cell>
          <cell r="E21" t="str">
            <v>SRSA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YES</v>
          </cell>
          <cell r="J21" t="str">
            <v>SRSA</v>
          </cell>
          <cell r="K21" t="str">
            <v>43</v>
          </cell>
          <cell r="L21" t="str">
            <v>-</v>
          </cell>
          <cell r="M21" t="str">
            <v>YES</v>
          </cell>
          <cell r="N21">
            <v>181.2</v>
          </cell>
          <cell r="O21" t="str">
            <v>NO</v>
          </cell>
          <cell r="P21">
            <v>8722</v>
          </cell>
          <cell r="Q21">
            <v>10000</v>
          </cell>
          <cell r="R21" t="str">
            <v>S358A201587</v>
          </cell>
          <cell r="S21">
            <v>39172</v>
          </cell>
        </row>
        <row r="22">
          <cell r="A22" t="str">
            <v>1134</v>
          </cell>
          <cell r="B22" t="str">
            <v>1907110</v>
          </cell>
          <cell r="C22" t="str">
            <v>IA-241134 000</v>
          </cell>
          <cell r="D22" t="str">
            <v>Charter Oak-Ute Comm School District</v>
          </cell>
          <cell r="E22" t="str">
            <v>SRSA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YES</v>
          </cell>
          <cell r="J22" t="str">
            <v>SRSA</v>
          </cell>
          <cell r="K22" t="str">
            <v>42</v>
          </cell>
          <cell r="L22" t="str">
            <v>-</v>
          </cell>
          <cell r="M22" t="str">
            <v>YES</v>
          </cell>
          <cell r="N22">
            <v>287.8</v>
          </cell>
          <cell r="O22" t="str">
            <v>NO</v>
          </cell>
          <cell r="P22">
            <v>5826</v>
          </cell>
          <cell r="Q22">
            <v>10000</v>
          </cell>
          <cell r="R22" t="str">
            <v>S358A201588</v>
          </cell>
          <cell r="S22">
            <v>15768</v>
          </cell>
        </row>
        <row r="23">
          <cell r="A23" t="str">
            <v>1215</v>
          </cell>
          <cell r="B23" t="str">
            <v>1907440</v>
          </cell>
          <cell r="C23" t="str">
            <v>IA-121215 000</v>
          </cell>
          <cell r="D23" t="str">
            <v>Clarksville Comm School District</v>
          </cell>
          <cell r="E23" t="str">
            <v>SRSA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YES</v>
          </cell>
          <cell r="J23" t="str">
            <v>SRSA</v>
          </cell>
          <cell r="K23" t="str">
            <v>42</v>
          </cell>
          <cell r="L23" t="str">
            <v>-</v>
          </cell>
          <cell r="M23" t="str">
            <v>YES</v>
          </cell>
          <cell r="N23">
            <v>202.3</v>
          </cell>
          <cell r="O23" t="str">
            <v>NO</v>
          </cell>
          <cell r="P23">
            <v>9460</v>
          </cell>
          <cell r="Q23">
            <v>10000</v>
          </cell>
          <cell r="R23" t="str">
            <v>S358A201589</v>
          </cell>
          <cell r="S23">
            <v>30772</v>
          </cell>
        </row>
        <row r="24">
          <cell r="A24" t="str">
            <v>1218</v>
          </cell>
          <cell r="B24" t="str">
            <v>1907470</v>
          </cell>
          <cell r="C24" t="str">
            <v>IA-211218 000</v>
          </cell>
          <cell r="D24" t="str">
            <v>Clay Central-Everly Comm School District</v>
          </cell>
          <cell r="E24" t="str">
            <v>SRSA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YES</v>
          </cell>
          <cell r="J24" t="str">
            <v>SRSA</v>
          </cell>
          <cell r="K24" t="str">
            <v>42</v>
          </cell>
          <cell r="L24" t="str">
            <v>-</v>
          </cell>
          <cell r="M24" t="str">
            <v>YES</v>
          </cell>
          <cell r="N24">
            <v>391.2</v>
          </cell>
          <cell r="O24" t="str">
            <v>NO</v>
          </cell>
          <cell r="P24">
            <v>8112</v>
          </cell>
          <cell r="Q24">
            <v>10000</v>
          </cell>
          <cell r="R24" t="str">
            <v>S358A203421</v>
          </cell>
          <cell r="S24">
            <v>3338</v>
          </cell>
        </row>
        <row r="25">
          <cell r="A25" t="str">
            <v>1350</v>
          </cell>
          <cell r="B25" t="str">
            <v>1907900</v>
          </cell>
          <cell r="C25" t="str">
            <v>IA-851350 000</v>
          </cell>
          <cell r="D25" t="str">
            <v>Collins-Maxwell Comm School District</v>
          </cell>
          <cell r="E25" t="str">
            <v>SRSA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YES</v>
          </cell>
          <cell r="J25" t="str">
            <v>SRSA</v>
          </cell>
          <cell r="K25" t="str">
            <v>42</v>
          </cell>
          <cell r="L25" t="str">
            <v>-</v>
          </cell>
          <cell r="M25" t="str">
            <v>YES</v>
          </cell>
          <cell r="N25">
            <v>379.3</v>
          </cell>
          <cell r="O25" t="str">
            <v>NO</v>
          </cell>
          <cell r="P25">
            <v>9586</v>
          </cell>
          <cell r="Q25">
            <v>10000</v>
          </cell>
          <cell r="R25" t="str">
            <v>S358A201590</v>
          </cell>
          <cell r="S25">
            <v>38214</v>
          </cell>
        </row>
        <row r="26">
          <cell r="A26" t="str">
            <v>1413</v>
          </cell>
          <cell r="B26" t="str">
            <v>1908070</v>
          </cell>
          <cell r="C26" t="str">
            <v>IA-141413 000</v>
          </cell>
          <cell r="D26" t="str">
            <v>Coon Rapids-Bayard Comm School District</v>
          </cell>
          <cell r="E26" t="str">
            <v>SRSA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YES</v>
          </cell>
          <cell r="J26" t="str">
            <v>SRSA</v>
          </cell>
          <cell r="K26" t="str">
            <v>43</v>
          </cell>
          <cell r="L26" t="str">
            <v>-</v>
          </cell>
          <cell r="M26" t="str">
            <v>YES</v>
          </cell>
          <cell r="N26">
            <v>391.3</v>
          </cell>
          <cell r="O26" t="str">
            <v>NO</v>
          </cell>
          <cell r="P26">
            <v>14380</v>
          </cell>
          <cell r="Q26">
            <v>10000</v>
          </cell>
          <cell r="R26" t="str">
            <v>S358A200158</v>
          </cell>
          <cell r="S26">
            <v>34326</v>
          </cell>
        </row>
        <row r="27">
          <cell r="A27" t="str">
            <v>1431</v>
          </cell>
          <cell r="B27" t="str">
            <v>1908130</v>
          </cell>
          <cell r="C27" t="str">
            <v>IA-021431 000</v>
          </cell>
          <cell r="D27" t="str">
            <v>Corning Comm School District</v>
          </cell>
          <cell r="E27" t="str">
            <v>SRSA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YES</v>
          </cell>
          <cell r="J27" t="str">
            <v>SRSA</v>
          </cell>
          <cell r="K27" t="str">
            <v>43</v>
          </cell>
          <cell r="L27" t="str">
            <v>-</v>
          </cell>
          <cell r="M27" t="str">
            <v>YES</v>
          </cell>
          <cell r="N27">
            <v>363.9</v>
          </cell>
          <cell r="O27" t="str">
            <v>YES</v>
          </cell>
          <cell r="P27">
            <v>12925</v>
          </cell>
          <cell r="Q27">
            <v>10000</v>
          </cell>
          <cell r="R27" t="str">
            <v>S358A203422</v>
          </cell>
          <cell r="S27">
            <v>33580</v>
          </cell>
        </row>
        <row r="28">
          <cell r="A28" t="str">
            <v>1675</v>
          </cell>
          <cell r="B28" t="str">
            <v>1908880</v>
          </cell>
          <cell r="C28" t="str">
            <v>IA-231675 000</v>
          </cell>
          <cell r="D28" t="str">
            <v>Delwood Comm School District</v>
          </cell>
          <cell r="E28" t="str">
            <v>SRSA</v>
          </cell>
          <cell r="F28" t="str">
            <v>-</v>
          </cell>
          <cell r="G28" t="str">
            <v>-</v>
          </cell>
          <cell r="H28" t="str">
            <v>-</v>
          </cell>
          <cell r="I28" t="str">
            <v>YES</v>
          </cell>
          <cell r="J28" t="str">
            <v>SRSA</v>
          </cell>
          <cell r="K28" t="str">
            <v>42</v>
          </cell>
          <cell r="L28" t="str">
            <v>-</v>
          </cell>
          <cell r="M28" t="str">
            <v>YES</v>
          </cell>
          <cell r="N28">
            <v>140.80000000000001</v>
          </cell>
          <cell r="O28" t="str">
            <v>NO</v>
          </cell>
          <cell r="P28">
            <v>4855</v>
          </cell>
          <cell r="Q28">
            <v>10000</v>
          </cell>
          <cell r="R28" t="str">
            <v>S358A203423</v>
          </cell>
          <cell r="S28">
            <v>14350</v>
          </cell>
        </row>
        <row r="29">
          <cell r="A29" t="str">
            <v>1782</v>
          </cell>
          <cell r="B29" t="str">
            <v>1909060</v>
          </cell>
          <cell r="C29" t="str">
            <v>IA-801782 000</v>
          </cell>
          <cell r="D29" t="str">
            <v>Diagonal Comm School District</v>
          </cell>
          <cell r="E29" t="str">
            <v>SRSA</v>
          </cell>
          <cell r="F29" t="str">
            <v>RLIS</v>
          </cell>
          <cell r="G29" t="str">
            <v>-</v>
          </cell>
          <cell r="H29" t="str">
            <v>DUAL</v>
          </cell>
          <cell r="I29" t="str">
            <v>YES</v>
          </cell>
          <cell r="J29" t="str">
            <v>SRSA</v>
          </cell>
          <cell r="K29" t="str">
            <v>43</v>
          </cell>
          <cell r="L29" t="str">
            <v>-</v>
          </cell>
          <cell r="M29" t="str">
            <v>YES</v>
          </cell>
          <cell r="N29">
            <v>119.2</v>
          </cell>
          <cell r="O29" t="str">
            <v>YES</v>
          </cell>
          <cell r="P29">
            <v>7085</v>
          </cell>
          <cell r="Q29">
            <v>10000</v>
          </cell>
          <cell r="R29" t="str">
            <v>S358A201591</v>
          </cell>
          <cell r="S29">
            <v>10703</v>
          </cell>
        </row>
        <row r="30">
          <cell r="A30" t="str">
            <v>1908</v>
          </cell>
          <cell r="B30" t="str">
            <v>1909540</v>
          </cell>
          <cell r="C30" t="str">
            <v>IA-071908 000</v>
          </cell>
          <cell r="D30" t="str">
            <v>Dunkerton Comm School District</v>
          </cell>
          <cell r="E30" t="str">
            <v>SRSA</v>
          </cell>
          <cell r="F30" t="str">
            <v>-</v>
          </cell>
          <cell r="G30" t="str">
            <v>-</v>
          </cell>
          <cell r="H30" t="str">
            <v>-</v>
          </cell>
          <cell r="I30" t="str">
            <v>YES</v>
          </cell>
          <cell r="J30" t="str">
            <v>SRSA</v>
          </cell>
          <cell r="K30" t="str">
            <v>42</v>
          </cell>
          <cell r="L30" t="str">
            <v>-</v>
          </cell>
          <cell r="M30" t="str">
            <v>YES</v>
          </cell>
          <cell r="N30">
            <v>391.6</v>
          </cell>
          <cell r="O30" t="str">
            <v>NO</v>
          </cell>
          <cell r="P30">
            <v>11517</v>
          </cell>
          <cell r="Q30">
            <v>10000</v>
          </cell>
          <cell r="R30" t="str">
            <v>S358A203424</v>
          </cell>
          <cell r="S30">
            <v>35103</v>
          </cell>
        </row>
        <row r="31">
          <cell r="A31" t="str">
            <v>1953</v>
          </cell>
          <cell r="B31" t="str">
            <v>1910050</v>
          </cell>
          <cell r="C31" t="str">
            <v>IA-611953 000</v>
          </cell>
          <cell r="D31" t="str">
            <v>Earlham Comm School District</v>
          </cell>
          <cell r="E31" t="str">
            <v>SRSA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YES</v>
          </cell>
          <cell r="J31" t="str">
            <v>SRSA</v>
          </cell>
          <cell r="K31" t="str">
            <v>42</v>
          </cell>
          <cell r="L31" t="str">
            <v>-</v>
          </cell>
          <cell r="M31" t="str">
            <v>YES</v>
          </cell>
          <cell r="N31">
            <v>576.4</v>
          </cell>
          <cell r="O31" t="str">
            <v>NO</v>
          </cell>
          <cell r="P31">
            <v>10080</v>
          </cell>
          <cell r="Q31">
            <v>10000</v>
          </cell>
          <cell r="R31" t="str">
            <v>S358A203425</v>
          </cell>
          <cell r="S31">
            <v>44118</v>
          </cell>
        </row>
        <row r="32">
          <cell r="A32" t="str">
            <v>1963</v>
          </cell>
          <cell r="B32" t="str">
            <v>1910110</v>
          </cell>
          <cell r="C32" t="str">
            <v>IA-101963 000</v>
          </cell>
          <cell r="D32" t="str">
            <v>East Buchanan Comm School District</v>
          </cell>
          <cell r="E32" t="str">
            <v>SRSA</v>
          </cell>
          <cell r="F32" t="str">
            <v>-</v>
          </cell>
          <cell r="G32" t="str">
            <v>-</v>
          </cell>
          <cell r="H32" t="str">
            <v>-</v>
          </cell>
          <cell r="I32" t="str">
            <v>YES</v>
          </cell>
          <cell r="J32" t="str">
            <v>SRSA</v>
          </cell>
          <cell r="K32" t="str">
            <v>42</v>
          </cell>
          <cell r="L32" t="str">
            <v>-</v>
          </cell>
          <cell r="M32" t="str">
            <v>YES</v>
          </cell>
          <cell r="N32">
            <v>565.4</v>
          </cell>
          <cell r="O32" t="str">
            <v>NO</v>
          </cell>
          <cell r="P32">
            <v>12945</v>
          </cell>
          <cell r="Q32">
            <v>10000</v>
          </cell>
          <cell r="R32" t="str">
            <v>S358A201592</v>
          </cell>
          <cell r="S32">
            <v>40951</v>
          </cell>
        </row>
        <row r="33">
          <cell r="A33" t="str">
            <v>3978</v>
          </cell>
          <cell r="B33" t="str">
            <v>1918240</v>
          </cell>
          <cell r="C33" t="str">
            <v>IA-653978 000</v>
          </cell>
          <cell r="D33" t="str">
            <v>East Mills Comm School District</v>
          </cell>
          <cell r="E33" t="str">
            <v>SRSA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YES</v>
          </cell>
          <cell r="J33" t="str">
            <v>SRSA</v>
          </cell>
          <cell r="K33" t="str">
            <v>42</v>
          </cell>
          <cell r="L33" t="str">
            <v>-</v>
          </cell>
          <cell r="M33" t="str">
            <v>YES</v>
          </cell>
          <cell r="N33">
            <v>429.6</v>
          </cell>
          <cell r="O33" t="str">
            <v>NO</v>
          </cell>
          <cell r="P33">
            <v>14461</v>
          </cell>
          <cell r="Q33">
            <v>10000</v>
          </cell>
          <cell r="R33" t="str">
            <v>S358A201593</v>
          </cell>
          <cell r="S33">
            <v>34369</v>
          </cell>
        </row>
        <row r="34">
          <cell r="A34" t="str">
            <v>1970</v>
          </cell>
          <cell r="B34" t="str">
            <v>1910350</v>
          </cell>
          <cell r="C34" t="str">
            <v>IA-881970 000</v>
          </cell>
          <cell r="D34" t="str">
            <v>East Union Comm School District</v>
          </cell>
          <cell r="E34" t="str">
            <v>SRSA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YES</v>
          </cell>
          <cell r="J34" t="str">
            <v>SRSA</v>
          </cell>
          <cell r="K34" t="str">
            <v>42</v>
          </cell>
          <cell r="L34" t="str">
            <v>-</v>
          </cell>
          <cell r="M34" t="str">
            <v>YES</v>
          </cell>
          <cell r="N34">
            <v>479.3</v>
          </cell>
          <cell r="O34" t="str">
            <v>NO</v>
          </cell>
          <cell r="P34">
            <v>20394</v>
          </cell>
          <cell r="Q34">
            <v>10000</v>
          </cell>
          <cell r="R34" t="str">
            <v>S358A201594</v>
          </cell>
          <cell r="S34">
            <v>32719</v>
          </cell>
        </row>
        <row r="35">
          <cell r="A35" t="str">
            <v>1972</v>
          </cell>
          <cell r="B35" t="str">
            <v>1910410</v>
          </cell>
          <cell r="C35" t="str">
            <v>IA-031972 000</v>
          </cell>
          <cell r="D35" t="str">
            <v>Eastern Allamakee Comm School District</v>
          </cell>
          <cell r="E35" t="str">
            <v>SRSA</v>
          </cell>
          <cell r="F35" t="str">
            <v>-</v>
          </cell>
          <cell r="G35" t="str">
            <v>-</v>
          </cell>
          <cell r="H35" t="str">
            <v>-</v>
          </cell>
          <cell r="I35" t="str">
            <v>YES</v>
          </cell>
          <cell r="J35" t="str">
            <v>SRSA</v>
          </cell>
          <cell r="K35" t="str">
            <v>42</v>
          </cell>
          <cell r="L35" t="str">
            <v>-</v>
          </cell>
          <cell r="M35" t="str">
            <v>YES</v>
          </cell>
          <cell r="N35">
            <v>322</v>
          </cell>
          <cell r="O35" t="str">
            <v>NO</v>
          </cell>
          <cell r="P35">
            <v>11065</v>
          </cell>
          <cell r="Q35">
            <v>10000</v>
          </cell>
          <cell r="R35" t="str">
            <v>S358A203426</v>
          </cell>
          <cell r="S35">
            <v>27612</v>
          </cell>
        </row>
        <row r="36">
          <cell r="A36" t="str">
            <v>1965</v>
          </cell>
          <cell r="B36" t="str">
            <v>1910130</v>
          </cell>
          <cell r="C36" t="str">
            <v>IA-491965 000</v>
          </cell>
          <cell r="D36" t="str">
            <v>Easton Valley Comm School District</v>
          </cell>
          <cell r="E36" t="str">
            <v>SRSA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YES</v>
          </cell>
          <cell r="J36" t="str">
            <v>SRSA</v>
          </cell>
          <cell r="K36" t="str">
            <v>42, 43</v>
          </cell>
          <cell r="L36" t="str">
            <v>-</v>
          </cell>
          <cell r="M36" t="str">
            <v>YES</v>
          </cell>
          <cell r="N36">
            <v>453.1</v>
          </cell>
          <cell r="O36" t="str">
            <v>NO</v>
          </cell>
          <cell r="P36">
            <v>14723</v>
          </cell>
          <cell r="Q36">
            <v>10000</v>
          </cell>
          <cell r="R36" t="str">
            <v>S358A203427</v>
          </cell>
          <cell r="S36">
            <v>37251</v>
          </cell>
        </row>
        <row r="37">
          <cell r="A37" t="str">
            <v>1989</v>
          </cell>
          <cell r="B37" t="str">
            <v>1910500</v>
          </cell>
          <cell r="C37" t="str">
            <v>IA-221989 000</v>
          </cell>
          <cell r="D37" t="str">
            <v>Edgewood-Colesburg Comm School District</v>
          </cell>
          <cell r="E37" t="str">
            <v>SRSA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YES</v>
          </cell>
          <cell r="J37" t="str">
            <v>SRSA</v>
          </cell>
          <cell r="K37" t="str">
            <v>42</v>
          </cell>
          <cell r="L37" t="str">
            <v>-</v>
          </cell>
          <cell r="M37" t="str">
            <v>YES</v>
          </cell>
          <cell r="N37">
            <v>499.6</v>
          </cell>
          <cell r="O37" t="str">
            <v>NO</v>
          </cell>
          <cell r="P37">
            <v>16687</v>
          </cell>
          <cell r="Q37">
            <v>10000</v>
          </cell>
          <cell r="R37" t="str">
            <v>S358A201595</v>
          </cell>
          <cell r="S37">
            <v>36816</v>
          </cell>
        </row>
        <row r="38">
          <cell r="A38" t="str">
            <v>2007</v>
          </cell>
          <cell r="B38" t="str">
            <v>1910690</v>
          </cell>
          <cell r="C38" t="str">
            <v>IA-422007 000</v>
          </cell>
          <cell r="D38" t="str">
            <v>Eldora-New Providence Comm School District</v>
          </cell>
          <cell r="E38" t="str">
            <v>SRSA</v>
          </cell>
          <cell r="F38" t="str">
            <v>-</v>
          </cell>
          <cell r="G38" t="str">
            <v>-</v>
          </cell>
          <cell r="H38" t="str">
            <v>-</v>
          </cell>
          <cell r="I38" t="str">
            <v>YES</v>
          </cell>
          <cell r="J38" t="str">
            <v>SRSA</v>
          </cell>
          <cell r="K38" t="str">
            <v>43</v>
          </cell>
          <cell r="L38" t="str">
            <v>-</v>
          </cell>
          <cell r="M38" t="str">
            <v>YES</v>
          </cell>
          <cell r="N38">
            <v>566.6</v>
          </cell>
          <cell r="O38" t="str">
            <v>NO</v>
          </cell>
          <cell r="P38">
            <v>19337</v>
          </cell>
          <cell r="Q38">
            <v>10000</v>
          </cell>
          <cell r="R38" t="str">
            <v>S358A201596</v>
          </cell>
          <cell r="S38">
            <v>33887</v>
          </cell>
        </row>
        <row r="39">
          <cell r="A39" t="str">
            <v>2097</v>
          </cell>
          <cell r="B39" t="str">
            <v>1910980</v>
          </cell>
          <cell r="C39" t="str">
            <v>IA-482097 000</v>
          </cell>
          <cell r="D39" t="str">
            <v>English Valleys Comm School District</v>
          </cell>
          <cell r="E39" t="str">
            <v>SRSA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YES</v>
          </cell>
          <cell r="J39" t="str">
            <v>SRSA</v>
          </cell>
          <cell r="K39" t="str">
            <v>42, 43</v>
          </cell>
          <cell r="L39" t="str">
            <v>-</v>
          </cell>
          <cell r="M39" t="str">
            <v>YES</v>
          </cell>
          <cell r="N39">
            <v>422.5</v>
          </cell>
          <cell r="O39" t="str">
            <v>NO</v>
          </cell>
          <cell r="P39">
            <v>13703</v>
          </cell>
          <cell r="Q39">
            <v>10000</v>
          </cell>
          <cell r="R39" t="str">
            <v>S358A200159</v>
          </cell>
          <cell r="S39">
            <v>37119</v>
          </cell>
        </row>
        <row r="40">
          <cell r="A40" t="str">
            <v>2113</v>
          </cell>
          <cell r="B40" t="str">
            <v>1911040</v>
          </cell>
          <cell r="C40" t="str">
            <v>IA-732113 000</v>
          </cell>
          <cell r="D40" t="str">
            <v>Essex Comm School District</v>
          </cell>
          <cell r="E40" t="str">
            <v>SRSA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YES</v>
          </cell>
          <cell r="J40" t="str">
            <v>SRSA</v>
          </cell>
          <cell r="K40" t="str">
            <v>42</v>
          </cell>
          <cell r="L40" t="str">
            <v>-</v>
          </cell>
          <cell r="M40" t="str">
            <v>YES</v>
          </cell>
          <cell r="N40">
            <v>175.6</v>
          </cell>
          <cell r="O40" t="str">
            <v>NO</v>
          </cell>
          <cell r="P40">
            <v>5791</v>
          </cell>
          <cell r="Q40">
            <v>10000</v>
          </cell>
          <cell r="R40" t="str">
            <v>S358A200160</v>
          </cell>
          <cell r="S40">
            <v>16024</v>
          </cell>
        </row>
        <row r="41">
          <cell r="A41" t="str">
            <v>2151</v>
          </cell>
          <cell r="B41" t="str">
            <v>1911250</v>
          </cell>
          <cell r="C41" t="str">
            <v>IA-832151 000</v>
          </cell>
          <cell r="D41" t="str">
            <v>Exira-Elk Horn- Kimballton Comm Sch Dist</v>
          </cell>
          <cell r="E41" t="str">
            <v>SRSA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YES</v>
          </cell>
          <cell r="J41" t="str">
            <v>SRSA</v>
          </cell>
          <cell r="K41" t="str">
            <v>43</v>
          </cell>
          <cell r="L41" t="str">
            <v>-</v>
          </cell>
          <cell r="M41" t="str">
            <v>YES</v>
          </cell>
          <cell r="N41">
            <v>365.1</v>
          </cell>
          <cell r="O41" t="str">
            <v>NO</v>
          </cell>
          <cell r="P41">
            <v>15810</v>
          </cell>
          <cell r="Q41">
            <v>10000</v>
          </cell>
          <cell r="R41" t="str">
            <v>S358A200161</v>
          </cell>
          <cell r="S41">
            <v>28690</v>
          </cell>
        </row>
        <row r="42">
          <cell r="A42" t="str">
            <v>2369</v>
          </cell>
          <cell r="B42" t="str">
            <v>1912120</v>
          </cell>
          <cell r="C42" t="str">
            <v>IA-362369 000</v>
          </cell>
          <cell r="D42" t="str">
            <v>Fremont-Mills Comm School District</v>
          </cell>
          <cell r="E42" t="str">
            <v>SRSA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YES</v>
          </cell>
          <cell r="J42" t="str">
            <v>SRSA</v>
          </cell>
          <cell r="K42" t="str">
            <v>42</v>
          </cell>
          <cell r="L42" t="str">
            <v>-</v>
          </cell>
          <cell r="M42" t="str">
            <v>YES</v>
          </cell>
          <cell r="N42">
            <v>459.8</v>
          </cell>
          <cell r="O42" t="str">
            <v>NO</v>
          </cell>
          <cell r="P42">
            <v>9486</v>
          </cell>
          <cell r="Q42">
            <v>10000</v>
          </cell>
          <cell r="R42" t="str">
            <v>S358A200162</v>
          </cell>
          <cell r="S42">
            <v>44774</v>
          </cell>
        </row>
        <row r="43">
          <cell r="A43" t="str">
            <v>2376</v>
          </cell>
          <cell r="B43" t="str">
            <v>1912230</v>
          </cell>
          <cell r="C43" t="str">
            <v>IA-472376 000</v>
          </cell>
          <cell r="D43" t="str">
            <v>Galva-Holstein Comm School District</v>
          </cell>
          <cell r="E43" t="str">
            <v>SRSA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YES</v>
          </cell>
          <cell r="J43" t="str">
            <v>SRSA</v>
          </cell>
          <cell r="K43" t="str">
            <v>43</v>
          </cell>
          <cell r="L43" t="str">
            <v>-</v>
          </cell>
          <cell r="M43" t="str">
            <v>YES</v>
          </cell>
          <cell r="N43">
            <v>422.5</v>
          </cell>
          <cell r="O43" t="str">
            <v>NO</v>
          </cell>
          <cell r="P43">
            <v>9450</v>
          </cell>
          <cell r="Q43">
            <v>10000</v>
          </cell>
          <cell r="R43" t="str">
            <v>S358A203428</v>
          </cell>
          <cell r="S43">
            <v>42217</v>
          </cell>
        </row>
        <row r="44">
          <cell r="A44" t="str">
            <v>2457</v>
          </cell>
          <cell r="B44" t="str">
            <v>1912480</v>
          </cell>
          <cell r="C44" t="str">
            <v>IA-602457 000</v>
          </cell>
          <cell r="D44" t="str">
            <v>George-Little Rock Comm School District</v>
          </cell>
          <cell r="E44" t="str">
            <v>SRSA</v>
          </cell>
          <cell r="F44" t="str">
            <v>-</v>
          </cell>
          <cell r="G44" t="str">
            <v>-</v>
          </cell>
          <cell r="H44" t="str">
            <v>-</v>
          </cell>
          <cell r="I44" t="str">
            <v>YES</v>
          </cell>
          <cell r="J44" t="str">
            <v>SRSA</v>
          </cell>
          <cell r="K44" t="str">
            <v>42, 43</v>
          </cell>
          <cell r="L44" t="str">
            <v>-</v>
          </cell>
          <cell r="M44" t="str">
            <v>YES</v>
          </cell>
          <cell r="N44">
            <v>397.9</v>
          </cell>
          <cell r="O44" t="str">
            <v>NO</v>
          </cell>
          <cell r="P44">
            <v>10508</v>
          </cell>
          <cell r="Q44">
            <v>10000</v>
          </cell>
          <cell r="R44" t="str">
            <v>S358A201597</v>
          </cell>
          <cell r="S44">
            <v>36141</v>
          </cell>
        </row>
        <row r="45">
          <cell r="A45" t="str">
            <v>2493</v>
          </cell>
          <cell r="B45" t="str">
            <v>1912600</v>
          </cell>
          <cell r="C45" t="str">
            <v>IA-462493 000</v>
          </cell>
          <cell r="D45" t="str">
            <v>Gilmore City-Bradgate Comm School District</v>
          </cell>
          <cell r="E45" t="str">
            <v>SRSA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YES</v>
          </cell>
          <cell r="J45" t="str">
            <v>SRSA</v>
          </cell>
          <cell r="K45" t="str">
            <v>42</v>
          </cell>
          <cell r="L45" t="str">
            <v>-</v>
          </cell>
          <cell r="M45" t="str">
            <v>YES</v>
          </cell>
          <cell r="N45">
            <v>453.5</v>
          </cell>
          <cell r="O45" t="str">
            <v>NO</v>
          </cell>
          <cell r="P45">
            <v>14477</v>
          </cell>
          <cell r="Q45">
            <v>10000</v>
          </cell>
          <cell r="R45" t="str">
            <v>S358A203429</v>
          </cell>
          <cell r="S45">
            <v>10111</v>
          </cell>
        </row>
        <row r="46">
          <cell r="A46" t="str">
            <v>2502</v>
          </cell>
          <cell r="B46" t="str">
            <v>1912660</v>
          </cell>
          <cell r="C46" t="str">
            <v>IA-382502 000</v>
          </cell>
          <cell r="D46" t="str">
            <v>Gladbrook-Reinbeck Comm School District</v>
          </cell>
          <cell r="E46" t="str">
            <v>SRSA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YES</v>
          </cell>
          <cell r="J46" t="str">
            <v>SRSA</v>
          </cell>
          <cell r="K46" t="str">
            <v>42</v>
          </cell>
          <cell r="L46" t="str">
            <v>-</v>
          </cell>
          <cell r="M46" t="str">
            <v>YES</v>
          </cell>
          <cell r="N46">
            <v>312</v>
          </cell>
          <cell r="O46" t="str">
            <v>NO</v>
          </cell>
          <cell r="P46">
            <v>6855</v>
          </cell>
          <cell r="Q46">
            <v>10000</v>
          </cell>
          <cell r="R46" t="str">
            <v>S358A201598</v>
          </cell>
          <cell r="S46">
            <v>39258</v>
          </cell>
        </row>
        <row r="47">
          <cell r="A47" t="str">
            <v>2520</v>
          </cell>
          <cell r="B47" t="str">
            <v>1912750</v>
          </cell>
          <cell r="C47" t="str">
            <v>IA-142520 000</v>
          </cell>
          <cell r="D47" t="str">
            <v>Glidden-Ralston Comm School District</v>
          </cell>
          <cell r="E47" t="str">
            <v>SRSA</v>
          </cell>
          <cell r="F47" t="str">
            <v>-</v>
          </cell>
          <cell r="G47" t="str">
            <v>-</v>
          </cell>
          <cell r="H47" t="str">
            <v>-</v>
          </cell>
          <cell r="I47" t="str">
            <v>YES</v>
          </cell>
          <cell r="J47" t="str">
            <v>SRSA</v>
          </cell>
          <cell r="K47" t="str">
            <v>42</v>
          </cell>
          <cell r="L47" t="str">
            <v>-</v>
          </cell>
          <cell r="M47" t="str">
            <v>YES</v>
          </cell>
          <cell r="N47">
            <v>497.8</v>
          </cell>
          <cell r="O47" t="str">
            <v>NO</v>
          </cell>
          <cell r="P47">
            <v>8272</v>
          </cell>
          <cell r="Q47">
            <v>10000</v>
          </cell>
          <cell r="R47" t="str">
            <v>S358A200163</v>
          </cell>
          <cell r="S47">
            <v>33282</v>
          </cell>
        </row>
        <row r="48">
          <cell r="A48" t="str">
            <v>2682</v>
          </cell>
          <cell r="B48" t="str">
            <v>1900060</v>
          </cell>
          <cell r="C48" t="str">
            <v>IA-862682 000</v>
          </cell>
          <cell r="D48" t="str">
            <v>GMG Comm School District</v>
          </cell>
          <cell r="E48" t="str">
            <v>SRSA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YES</v>
          </cell>
          <cell r="J48" t="str">
            <v>SRSA</v>
          </cell>
          <cell r="K48" t="str">
            <v>42</v>
          </cell>
          <cell r="L48" t="str">
            <v>-</v>
          </cell>
          <cell r="M48" t="str">
            <v>YES</v>
          </cell>
          <cell r="N48">
            <v>303.39999999999998</v>
          </cell>
          <cell r="O48" t="str">
            <v>NO</v>
          </cell>
          <cell r="P48">
            <v>9846</v>
          </cell>
          <cell r="Q48">
            <v>10000</v>
          </cell>
          <cell r="R48" t="str">
            <v>S358A203430</v>
          </cell>
          <cell r="S48">
            <v>46116</v>
          </cell>
        </row>
        <row r="49">
          <cell r="A49" t="str">
            <v>2556</v>
          </cell>
          <cell r="B49" t="str">
            <v>1912810</v>
          </cell>
          <cell r="C49" t="str">
            <v>IA-742556 000</v>
          </cell>
          <cell r="D49" t="str">
            <v>Graettinger-Terril Comm School District</v>
          </cell>
          <cell r="E49" t="str">
            <v>SRSA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YES</v>
          </cell>
          <cell r="J49" t="str">
            <v>SRSA</v>
          </cell>
          <cell r="K49" t="str">
            <v>42, 43</v>
          </cell>
          <cell r="L49" t="str">
            <v>-</v>
          </cell>
          <cell r="M49" t="str">
            <v>YES</v>
          </cell>
          <cell r="N49">
            <v>423.8</v>
          </cell>
          <cell r="O49" t="str">
            <v>NO</v>
          </cell>
          <cell r="P49">
            <v>17997</v>
          </cell>
          <cell r="Q49">
            <v>10000</v>
          </cell>
          <cell r="R49" t="str">
            <v>S358A201599</v>
          </cell>
          <cell r="S49">
            <v>28595</v>
          </cell>
        </row>
        <row r="50">
          <cell r="A50" t="str">
            <v>2718</v>
          </cell>
          <cell r="B50" t="str">
            <v>1913230</v>
          </cell>
          <cell r="C50" t="str">
            <v>IA-152718 000</v>
          </cell>
          <cell r="D50" t="str">
            <v>Griswold Comm School District</v>
          </cell>
          <cell r="E50" t="str">
            <v>SRSA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YES</v>
          </cell>
          <cell r="J50" t="str">
            <v>SRSA</v>
          </cell>
          <cell r="K50" t="str">
            <v>43</v>
          </cell>
          <cell r="L50" t="str">
            <v>-</v>
          </cell>
          <cell r="M50" t="str">
            <v>YES</v>
          </cell>
          <cell r="N50">
            <v>492.8</v>
          </cell>
          <cell r="O50" t="str">
            <v>NO</v>
          </cell>
          <cell r="P50">
            <v>13085</v>
          </cell>
          <cell r="Q50">
            <v>10000</v>
          </cell>
          <cell r="R50" t="str">
            <v>S358A203431</v>
          </cell>
          <cell r="S50">
            <v>30196</v>
          </cell>
        </row>
        <row r="51">
          <cell r="A51" t="str">
            <v>2754</v>
          </cell>
          <cell r="B51" t="str">
            <v>1913320</v>
          </cell>
          <cell r="C51" t="str">
            <v>IA-392754 000</v>
          </cell>
          <cell r="D51" t="str">
            <v>Guthrie Center Comm School District</v>
          </cell>
          <cell r="E51" t="str">
            <v>SRSA</v>
          </cell>
          <cell r="F51" t="str">
            <v>-</v>
          </cell>
          <cell r="G51" t="str">
            <v>-</v>
          </cell>
          <cell r="H51" t="str">
            <v>-</v>
          </cell>
          <cell r="I51" t="str">
            <v>YES</v>
          </cell>
          <cell r="J51" t="str">
            <v>SRSA</v>
          </cell>
          <cell r="K51" t="str">
            <v>43</v>
          </cell>
          <cell r="L51" t="str">
            <v>-</v>
          </cell>
          <cell r="M51" t="str">
            <v>YES</v>
          </cell>
          <cell r="N51">
            <v>137.80000000000001</v>
          </cell>
          <cell r="O51" t="str">
            <v>NO</v>
          </cell>
          <cell r="P51">
            <v>9058</v>
          </cell>
          <cell r="Q51">
            <v>10000</v>
          </cell>
          <cell r="R51" t="str">
            <v>S358A200164</v>
          </cell>
          <cell r="S51">
            <v>40797</v>
          </cell>
        </row>
        <row r="52">
          <cell r="A52" t="str">
            <v>2772</v>
          </cell>
          <cell r="B52" t="str">
            <v>1913440</v>
          </cell>
          <cell r="C52" t="str">
            <v>IA-362772 000</v>
          </cell>
          <cell r="D52" t="str">
            <v>Hamburg Comm School District</v>
          </cell>
          <cell r="E52" t="str">
            <v>SRSA</v>
          </cell>
          <cell r="F52" t="str">
            <v>-</v>
          </cell>
          <cell r="G52" t="str">
            <v>-</v>
          </cell>
          <cell r="H52" t="str">
            <v>-</v>
          </cell>
          <cell r="I52" t="str">
            <v>YES</v>
          </cell>
          <cell r="J52" t="str">
            <v>SRSA</v>
          </cell>
          <cell r="K52" t="str">
            <v>42</v>
          </cell>
          <cell r="L52" t="str">
            <v>-</v>
          </cell>
          <cell r="M52" t="str">
            <v>YES</v>
          </cell>
          <cell r="N52">
            <v>321.8</v>
          </cell>
          <cell r="O52" t="str">
            <v>NO</v>
          </cell>
          <cell r="P52">
            <v>5453</v>
          </cell>
          <cell r="Q52">
            <v>10000</v>
          </cell>
          <cell r="R52" t="str">
            <v>S358A201600</v>
          </cell>
          <cell r="S52">
            <v>9993</v>
          </cell>
        </row>
        <row r="53">
          <cell r="A53" t="str">
            <v>2846</v>
          </cell>
          <cell r="B53" t="str">
            <v>1916140</v>
          </cell>
          <cell r="C53" t="str">
            <v>IA-302846 000</v>
          </cell>
          <cell r="D53" t="str">
            <v>Harris-Lake Park Comm School District</v>
          </cell>
          <cell r="E53" t="str">
            <v>SRSA</v>
          </cell>
          <cell r="F53" t="str">
            <v>-</v>
          </cell>
          <cell r="G53" t="str">
            <v>-</v>
          </cell>
          <cell r="H53" t="str">
            <v>-</v>
          </cell>
          <cell r="I53" t="str">
            <v>YES</v>
          </cell>
          <cell r="J53" t="str">
            <v>SRSA</v>
          </cell>
          <cell r="K53" t="str">
            <v>42, 43</v>
          </cell>
          <cell r="L53" t="str">
            <v>-</v>
          </cell>
          <cell r="M53" t="str">
            <v>YES</v>
          </cell>
          <cell r="N53">
            <v>594.29999999999995</v>
          </cell>
          <cell r="O53" t="str">
            <v>NO</v>
          </cell>
          <cell r="P53">
            <v>13357</v>
          </cell>
          <cell r="Q53">
            <v>10000</v>
          </cell>
          <cell r="R53" t="str">
            <v>S358A200165</v>
          </cell>
          <cell r="S53">
            <v>33549</v>
          </cell>
        </row>
        <row r="54">
          <cell r="A54" t="str">
            <v>2862</v>
          </cell>
          <cell r="B54" t="str">
            <v>1913660</v>
          </cell>
          <cell r="C54" t="str">
            <v>IA-712862 000</v>
          </cell>
          <cell r="D54" t="str">
            <v>Hartley-Melvin-Sanborn Comm School District</v>
          </cell>
          <cell r="E54" t="str">
            <v>SRSA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YES</v>
          </cell>
          <cell r="J54" t="str">
            <v>SRSA</v>
          </cell>
          <cell r="K54" t="str">
            <v>42</v>
          </cell>
          <cell r="L54" t="str">
            <v>-</v>
          </cell>
          <cell r="M54" t="str">
            <v>YES</v>
          </cell>
          <cell r="N54">
            <v>572.5</v>
          </cell>
          <cell r="O54" t="str">
            <v>NO</v>
          </cell>
          <cell r="P54">
            <v>11395</v>
          </cell>
          <cell r="Q54">
            <v>10000</v>
          </cell>
          <cell r="R54" t="str">
            <v>S358A203432</v>
          </cell>
          <cell r="S54">
            <v>40496</v>
          </cell>
        </row>
        <row r="55">
          <cell r="A55" t="str">
            <v>2977</v>
          </cell>
          <cell r="B55" t="str">
            <v>1914010</v>
          </cell>
          <cell r="C55" t="str">
            <v>IA-922977 000</v>
          </cell>
          <cell r="D55" t="str">
            <v>Highland Comm School District</v>
          </cell>
          <cell r="E55" t="str">
            <v>SRSA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YES</v>
          </cell>
          <cell r="J55" t="str">
            <v>SRSA</v>
          </cell>
          <cell r="K55" t="str">
            <v>43</v>
          </cell>
          <cell r="L55" t="str">
            <v>-</v>
          </cell>
          <cell r="M55" t="str">
            <v>YES</v>
          </cell>
          <cell r="N55">
            <v>332.3</v>
          </cell>
          <cell r="O55" t="str">
            <v>NO</v>
          </cell>
          <cell r="P55">
            <v>7113</v>
          </cell>
          <cell r="Q55">
            <v>10000</v>
          </cell>
          <cell r="R55" t="str">
            <v>S358A201601</v>
          </cell>
          <cell r="S55">
            <v>42664</v>
          </cell>
        </row>
        <row r="56">
          <cell r="A56" t="str">
            <v>2766</v>
          </cell>
          <cell r="B56" t="str">
            <v>1913380</v>
          </cell>
          <cell r="C56" t="str">
            <v>IA-482766 000</v>
          </cell>
          <cell r="D56" t="str">
            <v>H-L-V Comm School District</v>
          </cell>
          <cell r="E56" t="str">
            <v>SRSA</v>
          </cell>
          <cell r="F56" t="str">
            <v>-</v>
          </cell>
          <cell r="G56" t="str">
            <v>-</v>
          </cell>
          <cell r="H56" t="str">
            <v>-</v>
          </cell>
          <cell r="I56" t="str">
            <v>YES</v>
          </cell>
          <cell r="J56" t="str">
            <v>SRSA</v>
          </cell>
          <cell r="K56" t="str">
            <v>42</v>
          </cell>
          <cell r="L56" t="str">
            <v>-</v>
          </cell>
          <cell r="M56" t="str">
            <v>YES</v>
          </cell>
          <cell r="N56">
            <v>370.4</v>
          </cell>
          <cell r="O56" t="str">
            <v>NO</v>
          </cell>
          <cell r="P56">
            <v>10174</v>
          </cell>
          <cell r="Q56">
            <v>10000</v>
          </cell>
          <cell r="R56" t="str">
            <v>S358A201602</v>
          </cell>
          <cell r="S56">
            <v>32787</v>
          </cell>
        </row>
        <row r="57">
          <cell r="A57" t="str">
            <v>3033</v>
          </cell>
          <cell r="B57" t="str">
            <v>1914310</v>
          </cell>
          <cell r="C57" t="str">
            <v>IA-423033 000</v>
          </cell>
          <cell r="D57" t="str">
            <v>Hubbard-Radcliffe Comm School District</v>
          </cell>
          <cell r="E57" t="str">
            <v>SRSA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YES</v>
          </cell>
          <cell r="J57" t="str">
            <v>SRSA</v>
          </cell>
          <cell r="K57" t="str">
            <v>42</v>
          </cell>
          <cell r="L57" t="str">
            <v>-</v>
          </cell>
          <cell r="M57" t="str">
            <v>YES</v>
          </cell>
          <cell r="N57">
            <v>519.9</v>
          </cell>
          <cell r="O57" t="str">
            <v>NO</v>
          </cell>
          <cell r="P57">
            <v>12257</v>
          </cell>
          <cell r="Q57">
            <v>10000</v>
          </cell>
          <cell r="R57" t="str">
            <v>S358A201603</v>
          </cell>
          <cell r="S57">
            <v>34366</v>
          </cell>
        </row>
        <row r="58">
          <cell r="A58" t="str">
            <v>3154</v>
          </cell>
          <cell r="B58" t="str">
            <v>1914850</v>
          </cell>
          <cell r="C58" t="str">
            <v>IA-483154 000</v>
          </cell>
          <cell r="D58" t="str">
            <v>Iowa Valley Comm School District</v>
          </cell>
          <cell r="E58" t="str">
            <v>SRSA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YES</v>
          </cell>
          <cell r="J58" t="str">
            <v>SRSA</v>
          </cell>
          <cell r="K58" t="str">
            <v>42</v>
          </cell>
          <cell r="L58" t="str">
            <v>-</v>
          </cell>
          <cell r="M58" t="str">
            <v>YES</v>
          </cell>
          <cell r="N58">
            <v>394.8</v>
          </cell>
          <cell r="O58" t="str">
            <v>NO</v>
          </cell>
          <cell r="P58">
            <v>4612</v>
          </cell>
          <cell r="Q58">
            <v>10000</v>
          </cell>
          <cell r="R58" t="str">
            <v>S358A200166</v>
          </cell>
          <cell r="S58">
            <v>41712</v>
          </cell>
        </row>
        <row r="59">
          <cell r="A59" t="str">
            <v>3186</v>
          </cell>
          <cell r="B59" t="str">
            <v>1915180</v>
          </cell>
          <cell r="C59" t="str">
            <v>IA-093186 000</v>
          </cell>
          <cell r="D59" t="str">
            <v>Janesville Consolidated School District</v>
          </cell>
          <cell r="E59" t="str">
            <v>SRSA</v>
          </cell>
          <cell r="F59" t="str">
            <v>-</v>
          </cell>
          <cell r="G59" t="str">
            <v>-</v>
          </cell>
          <cell r="H59" t="str">
            <v>-</v>
          </cell>
          <cell r="I59" t="str">
            <v>YES</v>
          </cell>
          <cell r="J59" t="str">
            <v>SRSA</v>
          </cell>
          <cell r="K59" t="str">
            <v>42</v>
          </cell>
          <cell r="L59" t="str">
            <v>-</v>
          </cell>
          <cell r="M59" t="str">
            <v>YES</v>
          </cell>
          <cell r="N59">
            <v>424.2</v>
          </cell>
          <cell r="O59" t="str">
            <v>NO</v>
          </cell>
          <cell r="P59">
            <v>10386</v>
          </cell>
          <cell r="Q59">
            <v>10000</v>
          </cell>
          <cell r="R59" t="str">
            <v>S358A200167</v>
          </cell>
          <cell r="S59">
            <v>43883</v>
          </cell>
        </row>
        <row r="60">
          <cell r="A60" t="str">
            <v>3330</v>
          </cell>
          <cell r="B60" t="str">
            <v>1915660</v>
          </cell>
          <cell r="C60" t="str">
            <v>IA-543330 000</v>
          </cell>
          <cell r="D60" t="str">
            <v>Keota Comm School District</v>
          </cell>
          <cell r="E60" t="str">
            <v>SRSA</v>
          </cell>
          <cell r="F60" t="str">
            <v>RLIS</v>
          </cell>
          <cell r="G60" t="str">
            <v>RLIS</v>
          </cell>
          <cell r="H60" t="str">
            <v>DUAL</v>
          </cell>
          <cell r="I60" t="str">
            <v>YES</v>
          </cell>
          <cell r="J60" t="str">
            <v>SRSA</v>
          </cell>
          <cell r="K60" t="str">
            <v>43</v>
          </cell>
          <cell r="L60" t="str">
            <v>-</v>
          </cell>
          <cell r="M60" t="str">
            <v>YES</v>
          </cell>
          <cell r="N60">
            <v>314.60000000000002</v>
          </cell>
          <cell r="O60" t="str">
            <v>NO</v>
          </cell>
          <cell r="P60">
            <v>20239</v>
          </cell>
          <cell r="Q60">
            <v>10000</v>
          </cell>
          <cell r="R60" t="str">
            <v>S358A203433</v>
          </cell>
          <cell r="S60">
            <v>26204</v>
          </cell>
        </row>
        <row r="61">
          <cell r="A61" t="str">
            <v>3348</v>
          </cell>
          <cell r="B61" t="str">
            <v>1915750</v>
          </cell>
          <cell r="C61" t="str">
            <v>IA-753348 000</v>
          </cell>
          <cell r="D61" t="str">
            <v>Kingsley-Pierson Comm School District</v>
          </cell>
          <cell r="E61" t="str">
            <v>SRSA</v>
          </cell>
          <cell r="F61" t="str">
            <v>RLIS</v>
          </cell>
          <cell r="G61" t="str">
            <v>-</v>
          </cell>
          <cell r="H61" t="str">
            <v>DUAL</v>
          </cell>
          <cell r="I61" t="str">
            <v>YES</v>
          </cell>
          <cell r="J61" t="str">
            <v>SRSA</v>
          </cell>
          <cell r="K61" t="str">
            <v>43</v>
          </cell>
          <cell r="L61" t="str">
            <v>-</v>
          </cell>
          <cell r="M61" t="str">
            <v>YES</v>
          </cell>
          <cell r="N61">
            <v>131.30000000000001</v>
          </cell>
          <cell r="O61" t="str">
            <v>NO</v>
          </cell>
          <cell r="P61">
            <v>15695</v>
          </cell>
          <cell r="Q61">
            <v>10000</v>
          </cell>
          <cell r="R61" t="str">
            <v>S358A203434</v>
          </cell>
          <cell r="S61">
            <v>42265</v>
          </cell>
        </row>
        <row r="62">
          <cell r="A62" t="str">
            <v>3465</v>
          </cell>
          <cell r="B62" t="str">
            <v>1916320</v>
          </cell>
          <cell r="C62" t="str">
            <v>IA-273465 000</v>
          </cell>
          <cell r="D62" t="str">
            <v>Lamoni Comm School District</v>
          </cell>
          <cell r="E62" t="str">
            <v>SRSA</v>
          </cell>
          <cell r="F62" t="str">
            <v>-</v>
          </cell>
          <cell r="G62" t="str">
            <v>-</v>
          </cell>
          <cell r="H62" t="str">
            <v>-</v>
          </cell>
          <cell r="I62" t="str">
            <v>YES</v>
          </cell>
          <cell r="J62" t="str">
            <v>SRSA</v>
          </cell>
          <cell r="K62" t="str">
            <v>43</v>
          </cell>
          <cell r="L62" t="str">
            <v>-</v>
          </cell>
          <cell r="M62" t="str">
            <v>YES</v>
          </cell>
          <cell r="N62">
            <v>453.8</v>
          </cell>
          <cell r="O62" t="str">
            <v>NO</v>
          </cell>
          <cell r="P62">
            <v>13890</v>
          </cell>
          <cell r="Q62">
            <v>10000</v>
          </cell>
          <cell r="R62" t="str">
            <v>S358A201604</v>
          </cell>
          <cell r="S62">
            <v>17849</v>
          </cell>
        </row>
        <row r="63">
          <cell r="A63" t="str">
            <v>3537</v>
          </cell>
          <cell r="B63" t="str">
            <v>1916420</v>
          </cell>
          <cell r="C63" t="str">
            <v>IA-763537 000</v>
          </cell>
          <cell r="D63" t="str">
            <v>Laurens-Marathon Comm School District</v>
          </cell>
          <cell r="E63" t="str">
            <v>SRSA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YES</v>
          </cell>
          <cell r="J63" t="str">
            <v>SRSA</v>
          </cell>
          <cell r="K63" t="str">
            <v>42</v>
          </cell>
          <cell r="L63" t="str">
            <v>-</v>
          </cell>
          <cell r="M63" t="str">
            <v>YES</v>
          </cell>
          <cell r="N63">
            <v>447.8</v>
          </cell>
          <cell r="O63" t="str">
            <v>NO</v>
          </cell>
          <cell r="P63">
            <v>9083</v>
          </cell>
          <cell r="Q63">
            <v>10000</v>
          </cell>
          <cell r="R63" t="str">
            <v>S358A203435</v>
          </cell>
          <cell r="S63">
            <v>3332</v>
          </cell>
        </row>
        <row r="64">
          <cell r="A64" t="str">
            <v>3609</v>
          </cell>
          <cell r="B64" t="str">
            <v>1916620</v>
          </cell>
          <cell r="C64" t="str">
            <v>IA-873609 000</v>
          </cell>
          <cell r="D64" t="str">
            <v>Lenox Comm School District</v>
          </cell>
          <cell r="E64" t="str">
            <v>SRSA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YES</v>
          </cell>
          <cell r="J64" t="str">
            <v>SRSA</v>
          </cell>
          <cell r="K64" t="str">
            <v>43</v>
          </cell>
          <cell r="L64" t="str">
            <v>-</v>
          </cell>
          <cell r="M64" t="str">
            <v>YES</v>
          </cell>
          <cell r="N64">
            <v>49.8</v>
          </cell>
          <cell r="O64" t="str">
            <v>NO</v>
          </cell>
          <cell r="P64">
            <v>5939</v>
          </cell>
          <cell r="Q64">
            <v>10000</v>
          </cell>
          <cell r="R64" t="str">
            <v>S358A201605</v>
          </cell>
          <cell r="S64">
            <v>39388</v>
          </cell>
        </row>
        <row r="65">
          <cell r="A65" t="str">
            <v>3816</v>
          </cell>
          <cell r="B65" t="str">
            <v>1917550</v>
          </cell>
          <cell r="C65" t="str">
            <v>IA-523816 000</v>
          </cell>
          <cell r="D65" t="str">
            <v>Lone Tree Comm School District</v>
          </cell>
          <cell r="E65" t="str">
            <v>SRSA</v>
          </cell>
          <cell r="F65" t="str">
            <v>-</v>
          </cell>
          <cell r="G65" t="str">
            <v>-</v>
          </cell>
          <cell r="H65" t="str">
            <v>-</v>
          </cell>
          <cell r="I65" t="str">
            <v>YES</v>
          </cell>
          <cell r="J65" t="str">
            <v>SRSA</v>
          </cell>
          <cell r="K65" t="str">
            <v>43</v>
          </cell>
          <cell r="L65" t="str">
            <v>-</v>
          </cell>
          <cell r="M65" t="str">
            <v>YES</v>
          </cell>
          <cell r="N65">
            <v>503.6</v>
          </cell>
          <cell r="O65" t="str">
            <v>NO</v>
          </cell>
          <cell r="P65">
            <v>11803</v>
          </cell>
          <cell r="Q65">
            <v>10000</v>
          </cell>
          <cell r="R65" t="str">
            <v>S358A201606</v>
          </cell>
          <cell r="S65">
            <v>43739</v>
          </cell>
        </row>
        <row r="66">
          <cell r="A66" t="str">
            <v>3897</v>
          </cell>
          <cell r="B66" t="str">
            <v>1917880</v>
          </cell>
          <cell r="C66" t="str">
            <v>IA-553897 000</v>
          </cell>
          <cell r="D66" t="str">
            <v>LuVerne Comm School District</v>
          </cell>
          <cell r="E66" t="str">
            <v>SRSA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YES</v>
          </cell>
          <cell r="J66" t="str">
            <v>SRSA</v>
          </cell>
          <cell r="K66" t="str">
            <v>43</v>
          </cell>
          <cell r="L66" t="str">
            <v>-</v>
          </cell>
          <cell r="M66" t="str">
            <v>YES</v>
          </cell>
          <cell r="N66">
            <v>308.5</v>
          </cell>
          <cell r="O66" t="str">
            <v>NO</v>
          </cell>
          <cell r="P66">
            <v>8770</v>
          </cell>
          <cell r="Q66">
            <v>10000</v>
          </cell>
          <cell r="R66" t="str">
            <v>S358A203436</v>
          </cell>
          <cell r="S66">
            <v>4488</v>
          </cell>
        </row>
        <row r="67">
          <cell r="A67" t="str">
            <v>3906</v>
          </cell>
          <cell r="B67" t="str">
            <v>1918030</v>
          </cell>
          <cell r="C67" t="str">
            <v>IA-503906 000</v>
          </cell>
          <cell r="D67" t="str">
            <v>Lynnville-Sully Comm School District</v>
          </cell>
          <cell r="E67" t="str">
            <v>SRSA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YES</v>
          </cell>
          <cell r="J67" t="str">
            <v>SRSA</v>
          </cell>
          <cell r="K67" t="str">
            <v>42</v>
          </cell>
          <cell r="L67" t="str">
            <v>-</v>
          </cell>
          <cell r="M67" t="str">
            <v>YES</v>
          </cell>
          <cell r="N67">
            <v>519.1</v>
          </cell>
          <cell r="O67" t="str">
            <v>NO</v>
          </cell>
          <cell r="P67">
            <v>8362</v>
          </cell>
          <cell r="Q67">
            <v>10000</v>
          </cell>
          <cell r="R67" t="str">
            <v>S358A201607</v>
          </cell>
          <cell r="S67">
            <v>42213</v>
          </cell>
        </row>
        <row r="68">
          <cell r="A68" t="str">
            <v>4068</v>
          </cell>
          <cell r="B68" t="str">
            <v>1918630</v>
          </cell>
          <cell r="C68" t="str">
            <v>IA-184068 000</v>
          </cell>
          <cell r="D68" t="str">
            <v>Marcus-Meriden-Cleghorn Comm School District</v>
          </cell>
          <cell r="E68" t="str">
            <v>SRSA</v>
          </cell>
          <cell r="F68" t="str">
            <v>-</v>
          </cell>
          <cell r="G68" t="str">
            <v>-</v>
          </cell>
          <cell r="H68" t="str">
            <v>-</v>
          </cell>
          <cell r="I68" t="str">
            <v>YES</v>
          </cell>
          <cell r="J68" t="str">
            <v>SRSA</v>
          </cell>
          <cell r="K68" t="str">
            <v>42</v>
          </cell>
          <cell r="L68" t="str">
            <v>-</v>
          </cell>
          <cell r="M68" t="str">
            <v>YES</v>
          </cell>
          <cell r="N68">
            <v>327.39999999999998</v>
          </cell>
          <cell r="O68" t="str">
            <v>NO</v>
          </cell>
          <cell r="P68">
            <v>12761</v>
          </cell>
          <cell r="Q68">
            <v>10000</v>
          </cell>
          <cell r="R68" t="str">
            <v>S358A201608</v>
          </cell>
          <cell r="S68">
            <v>31464</v>
          </cell>
        </row>
        <row r="69">
          <cell r="A69" t="str">
            <v>4122</v>
          </cell>
          <cell r="B69" t="str">
            <v>1918750</v>
          </cell>
          <cell r="C69" t="str">
            <v>IA-914122 000</v>
          </cell>
          <cell r="D69" t="str">
            <v>Martensdale-St Marys Comm School District</v>
          </cell>
          <cell r="E69" t="str">
            <v>SRSA</v>
          </cell>
          <cell r="F69" t="str">
            <v>-</v>
          </cell>
          <cell r="G69" t="str">
            <v>-</v>
          </cell>
          <cell r="H69" t="str">
            <v>-</v>
          </cell>
          <cell r="I69" t="str">
            <v>YES</v>
          </cell>
          <cell r="J69" t="str">
            <v>SRSA</v>
          </cell>
          <cell r="K69" t="str">
            <v>43</v>
          </cell>
          <cell r="L69" t="str">
            <v>-</v>
          </cell>
          <cell r="M69" t="str">
            <v>YES</v>
          </cell>
          <cell r="N69">
            <v>455.1</v>
          </cell>
          <cell r="O69" t="str">
            <v>NO</v>
          </cell>
          <cell r="P69">
            <v>20847</v>
          </cell>
          <cell r="Q69">
            <v>10000</v>
          </cell>
          <cell r="R69" t="str">
            <v>S358A203437</v>
          </cell>
          <cell r="S69">
            <v>46016</v>
          </cell>
        </row>
        <row r="70">
          <cell r="A70" t="str">
            <v>4212</v>
          </cell>
          <cell r="B70" t="str">
            <v>1918960</v>
          </cell>
          <cell r="C70" t="str">
            <v>IA-634212 000</v>
          </cell>
          <cell r="D70" t="str">
            <v>Melcher-Dallas Comm School District</v>
          </cell>
          <cell r="E70" t="str">
            <v>SRSA</v>
          </cell>
          <cell r="F70" t="str">
            <v>-</v>
          </cell>
          <cell r="G70" t="str">
            <v>-</v>
          </cell>
          <cell r="H70" t="str">
            <v>-</v>
          </cell>
          <cell r="I70" t="str">
            <v>YES</v>
          </cell>
          <cell r="J70" t="str">
            <v>SRSA</v>
          </cell>
          <cell r="K70" t="str">
            <v>43</v>
          </cell>
          <cell r="L70" t="str">
            <v>-</v>
          </cell>
          <cell r="M70" t="str">
            <v>YES</v>
          </cell>
          <cell r="N70">
            <v>471.5</v>
          </cell>
          <cell r="O70" t="str">
            <v>NO</v>
          </cell>
          <cell r="P70">
            <v>16037</v>
          </cell>
          <cell r="Q70">
            <v>10000</v>
          </cell>
          <cell r="R70" t="str">
            <v>S358A201609</v>
          </cell>
          <cell r="S70">
            <v>27230</v>
          </cell>
        </row>
        <row r="71">
          <cell r="A71" t="str">
            <v>4269</v>
          </cell>
          <cell r="B71" t="str">
            <v>1919200</v>
          </cell>
          <cell r="C71" t="str">
            <v>IA-534269 000</v>
          </cell>
          <cell r="D71" t="str">
            <v>Midland Comm School District</v>
          </cell>
          <cell r="E71" t="str">
            <v>SRSA</v>
          </cell>
          <cell r="F71" t="str">
            <v>-</v>
          </cell>
          <cell r="G71" t="str">
            <v>-</v>
          </cell>
          <cell r="H71" t="str">
            <v>-</v>
          </cell>
          <cell r="I71" t="str">
            <v>YES</v>
          </cell>
          <cell r="J71" t="str">
            <v>SRSA</v>
          </cell>
          <cell r="K71" t="str">
            <v>42</v>
          </cell>
          <cell r="L71" t="str">
            <v>-</v>
          </cell>
          <cell r="M71" t="str">
            <v>YES</v>
          </cell>
          <cell r="N71">
            <v>369.3</v>
          </cell>
          <cell r="O71" t="str">
            <v>NO</v>
          </cell>
          <cell r="P71">
            <v>10421</v>
          </cell>
          <cell r="Q71">
            <v>10000</v>
          </cell>
          <cell r="R71" t="str">
            <v>S358A203438</v>
          </cell>
          <cell r="S71">
            <v>30925</v>
          </cell>
        </row>
        <row r="72">
          <cell r="A72" t="str">
            <v>4437</v>
          </cell>
          <cell r="B72" t="str">
            <v>1919590</v>
          </cell>
          <cell r="C72" t="str">
            <v>IA-794437 000</v>
          </cell>
          <cell r="D72" t="str">
            <v>Montezuma Comm School District</v>
          </cell>
          <cell r="E72" t="str">
            <v>SRSA</v>
          </cell>
          <cell r="F72" t="str">
            <v>RLIS</v>
          </cell>
          <cell r="G72" t="str">
            <v>-</v>
          </cell>
          <cell r="H72" t="str">
            <v>DUAL</v>
          </cell>
          <cell r="I72" t="str">
            <v>YES</v>
          </cell>
          <cell r="J72" t="str">
            <v>SRSA</v>
          </cell>
          <cell r="K72" t="str">
            <v>43</v>
          </cell>
          <cell r="L72" t="str">
            <v>-</v>
          </cell>
          <cell r="M72" t="str">
            <v>YES</v>
          </cell>
          <cell r="N72">
            <v>208.5</v>
          </cell>
          <cell r="O72" t="str">
            <v>NO</v>
          </cell>
          <cell r="P72">
            <v>13740</v>
          </cell>
          <cell r="Q72">
            <v>10000</v>
          </cell>
          <cell r="R72" t="str">
            <v>S358A200168</v>
          </cell>
          <cell r="S72">
            <v>37534</v>
          </cell>
        </row>
        <row r="73">
          <cell r="A73" t="str">
            <v>4491</v>
          </cell>
          <cell r="B73" t="str">
            <v>1919710</v>
          </cell>
          <cell r="C73" t="str">
            <v>IA-044491 000</v>
          </cell>
          <cell r="D73" t="str">
            <v>Moravia Comm School District</v>
          </cell>
          <cell r="E73" t="str">
            <v>SRSA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YES</v>
          </cell>
          <cell r="J73" t="str">
            <v>SRSA</v>
          </cell>
          <cell r="K73" t="str">
            <v>43</v>
          </cell>
          <cell r="L73" t="str">
            <v>-</v>
          </cell>
          <cell r="M73" t="str">
            <v>YES</v>
          </cell>
          <cell r="N73">
            <v>97.9</v>
          </cell>
          <cell r="O73" t="str">
            <v>NO</v>
          </cell>
          <cell r="P73">
            <v>5137</v>
          </cell>
          <cell r="Q73">
            <v>10000</v>
          </cell>
          <cell r="R73" t="str">
            <v>S358A201610</v>
          </cell>
          <cell r="S73">
            <v>33330</v>
          </cell>
        </row>
        <row r="74">
          <cell r="A74" t="str">
            <v>4505</v>
          </cell>
          <cell r="B74" t="str">
            <v>1919740</v>
          </cell>
          <cell r="C74" t="str">
            <v>IA-934505 000</v>
          </cell>
          <cell r="D74" t="str">
            <v>Mormon Trail Comm School District</v>
          </cell>
          <cell r="E74" t="str">
            <v>SRSA</v>
          </cell>
          <cell r="F74" t="str">
            <v>RLIS</v>
          </cell>
          <cell r="G74" t="str">
            <v>-</v>
          </cell>
          <cell r="H74" t="str">
            <v>DUAL</v>
          </cell>
          <cell r="I74" t="str">
            <v>YES</v>
          </cell>
          <cell r="J74" t="str">
            <v>SRSA</v>
          </cell>
          <cell r="K74" t="str">
            <v>42</v>
          </cell>
          <cell r="L74" t="str">
            <v>-</v>
          </cell>
          <cell r="M74" t="str">
            <v>YES</v>
          </cell>
          <cell r="N74">
            <v>187.7</v>
          </cell>
          <cell r="O74" t="str">
            <v>NO</v>
          </cell>
          <cell r="P74">
            <v>10749</v>
          </cell>
          <cell r="Q74">
            <v>10000</v>
          </cell>
          <cell r="R74" t="str">
            <v>S358A203439</v>
          </cell>
          <cell r="S74">
            <v>11328</v>
          </cell>
        </row>
        <row r="75">
          <cell r="A75" t="str">
            <v>4509</v>
          </cell>
          <cell r="B75" t="str">
            <v>1919770</v>
          </cell>
          <cell r="C75" t="str">
            <v>IA-584509 000</v>
          </cell>
          <cell r="D75" t="str">
            <v>Morning Sun Comm School District</v>
          </cell>
          <cell r="E75" t="str">
            <v>SRSA</v>
          </cell>
          <cell r="F75" t="str">
            <v>-</v>
          </cell>
          <cell r="G75" t="str">
            <v>-</v>
          </cell>
          <cell r="H75" t="str">
            <v>-</v>
          </cell>
          <cell r="I75" t="str">
            <v>YES</v>
          </cell>
          <cell r="J75" t="str">
            <v>SRSA</v>
          </cell>
          <cell r="K75" t="str">
            <v>43</v>
          </cell>
          <cell r="L75" t="str">
            <v>-</v>
          </cell>
          <cell r="M75" t="str">
            <v>YES</v>
          </cell>
          <cell r="N75">
            <v>570.29999999999995</v>
          </cell>
          <cell r="O75" t="str">
            <v>YES</v>
          </cell>
          <cell r="P75">
            <v>31109</v>
          </cell>
          <cell r="Q75">
            <v>10000</v>
          </cell>
          <cell r="R75" t="str">
            <v>S358A201611</v>
          </cell>
          <cell r="S75">
            <v>11309</v>
          </cell>
        </row>
        <row r="76">
          <cell r="A76" t="str">
            <v>4518</v>
          </cell>
          <cell r="B76" t="str">
            <v>1919800</v>
          </cell>
          <cell r="C76" t="str">
            <v>IA-044518 000</v>
          </cell>
          <cell r="D76" t="str">
            <v>Moulton-Udell Comm School District</v>
          </cell>
          <cell r="E76" t="str">
            <v>SRSA</v>
          </cell>
          <cell r="F76" t="str">
            <v>-</v>
          </cell>
          <cell r="G76" t="str">
            <v>-</v>
          </cell>
          <cell r="H76" t="str">
            <v>-</v>
          </cell>
          <cell r="I76" t="str">
            <v>YES</v>
          </cell>
          <cell r="J76" t="str">
            <v>SRSA</v>
          </cell>
          <cell r="K76" t="str">
            <v>42</v>
          </cell>
          <cell r="L76" t="str">
            <v>-</v>
          </cell>
          <cell r="M76" t="str">
            <v>YES</v>
          </cell>
          <cell r="N76">
            <v>282.7</v>
          </cell>
          <cell r="O76" t="str">
            <v>NO</v>
          </cell>
          <cell r="P76">
            <v>10405</v>
          </cell>
          <cell r="Q76">
            <v>10000</v>
          </cell>
          <cell r="R76" t="str">
            <v>S358A203440</v>
          </cell>
          <cell r="S76">
            <v>12865</v>
          </cell>
        </row>
        <row r="77">
          <cell r="A77" t="str">
            <v>4527</v>
          </cell>
          <cell r="B77" t="str">
            <v>1919860</v>
          </cell>
          <cell r="C77" t="str">
            <v>IA-804527 000</v>
          </cell>
          <cell r="D77" t="str">
            <v>Mount Ayr Comm School District</v>
          </cell>
          <cell r="E77" t="str">
            <v>SRSA</v>
          </cell>
          <cell r="F77" t="str">
            <v>-</v>
          </cell>
          <cell r="G77" t="str">
            <v>-</v>
          </cell>
          <cell r="H77" t="str">
            <v>-</v>
          </cell>
          <cell r="I77" t="str">
            <v>YES</v>
          </cell>
          <cell r="J77" t="str">
            <v>SRSA</v>
          </cell>
          <cell r="K77" t="str">
            <v>42</v>
          </cell>
          <cell r="L77" t="str">
            <v>-</v>
          </cell>
          <cell r="M77" t="str">
            <v>YES</v>
          </cell>
          <cell r="N77">
            <v>556.20000000000005</v>
          </cell>
          <cell r="O77" t="str">
            <v>NO</v>
          </cell>
          <cell r="P77">
            <v>13756</v>
          </cell>
          <cell r="Q77">
            <v>10000</v>
          </cell>
          <cell r="R77" t="str">
            <v>S358A201612</v>
          </cell>
          <cell r="S77">
            <v>20877</v>
          </cell>
        </row>
        <row r="78">
          <cell r="A78" t="str">
            <v>4572</v>
          </cell>
          <cell r="B78" t="str">
            <v>1920100</v>
          </cell>
          <cell r="C78" t="str">
            <v>IA-204572 000</v>
          </cell>
          <cell r="D78" t="str">
            <v>Murray Comm School District</v>
          </cell>
          <cell r="E78" t="str">
            <v>SRSA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YES</v>
          </cell>
          <cell r="J78" t="str">
            <v>SRSA</v>
          </cell>
          <cell r="K78" t="str">
            <v>42</v>
          </cell>
          <cell r="L78" t="str">
            <v>-</v>
          </cell>
          <cell r="M78" t="str">
            <v>YES</v>
          </cell>
          <cell r="N78">
            <v>503.4</v>
          </cell>
          <cell r="O78" t="str">
            <v>NO</v>
          </cell>
          <cell r="P78">
            <v>14341</v>
          </cell>
          <cell r="Q78">
            <v>10000</v>
          </cell>
          <cell r="R78" t="str">
            <v>S358A203441</v>
          </cell>
          <cell r="S78">
            <v>23965</v>
          </cell>
        </row>
        <row r="79">
          <cell r="A79" t="str">
            <v>4599</v>
          </cell>
          <cell r="B79" t="str">
            <v>1920190</v>
          </cell>
          <cell r="C79" t="str">
            <v>IA-194599 000</v>
          </cell>
          <cell r="D79" t="str">
            <v>Nashua-Plainfield Comm School District</v>
          </cell>
          <cell r="E79" t="str">
            <v>SRSA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YES</v>
          </cell>
          <cell r="J79" t="str">
            <v>SRSA</v>
          </cell>
          <cell r="K79" t="str">
            <v>42</v>
          </cell>
          <cell r="L79" t="str">
            <v>-</v>
          </cell>
          <cell r="M79" t="str">
            <v>YES</v>
          </cell>
          <cell r="N79">
            <v>467.5</v>
          </cell>
          <cell r="O79" t="str">
            <v>NO</v>
          </cell>
          <cell r="P79">
            <v>14997</v>
          </cell>
          <cell r="Q79">
            <v>10000</v>
          </cell>
          <cell r="R79" t="str">
            <v>S358A200169</v>
          </cell>
          <cell r="S79">
            <v>40055</v>
          </cell>
        </row>
        <row r="80">
          <cell r="A80" t="str">
            <v>4689</v>
          </cell>
          <cell r="B80" t="str">
            <v>1920460</v>
          </cell>
          <cell r="C80" t="str">
            <v>IA-444689 000</v>
          </cell>
          <cell r="D80" t="str">
            <v>New London Comm School District</v>
          </cell>
          <cell r="E80" t="str">
            <v>SRSA</v>
          </cell>
          <cell r="F80" t="str">
            <v>-</v>
          </cell>
          <cell r="G80" t="str">
            <v>-</v>
          </cell>
          <cell r="H80" t="str">
            <v>-</v>
          </cell>
          <cell r="I80" t="str">
            <v>YES</v>
          </cell>
          <cell r="J80" t="str">
            <v>SRSA</v>
          </cell>
          <cell r="K80" t="str">
            <v>42, 43</v>
          </cell>
          <cell r="L80" t="str">
            <v>-</v>
          </cell>
          <cell r="M80" t="str">
            <v>YES</v>
          </cell>
          <cell r="N80">
            <v>558.29999999999995</v>
          </cell>
          <cell r="O80" t="str">
            <v>NO</v>
          </cell>
          <cell r="P80">
            <v>13388</v>
          </cell>
          <cell r="Q80">
            <v>10000</v>
          </cell>
          <cell r="R80" t="str">
            <v>S358A201613</v>
          </cell>
          <cell r="S80">
            <v>39409</v>
          </cell>
        </row>
        <row r="81">
          <cell r="A81" t="str">
            <v>4644</v>
          </cell>
          <cell r="B81" t="str">
            <v>1920580</v>
          </cell>
          <cell r="C81" t="str">
            <v>IA-114644 000</v>
          </cell>
          <cell r="D81" t="str">
            <v>Newell-Fonda Comm School District</v>
          </cell>
          <cell r="E81" t="str">
            <v>SRSA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YES</v>
          </cell>
          <cell r="J81" t="str">
            <v>SRSA</v>
          </cell>
          <cell r="K81" t="str">
            <v>43</v>
          </cell>
          <cell r="L81" t="str">
            <v>-</v>
          </cell>
          <cell r="M81" t="str">
            <v>YES</v>
          </cell>
          <cell r="N81">
            <v>445.2</v>
          </cell>
          <cell r="O81" t="str">
            <v>NO</v>
          </cell>
          <cell r="P81">
            <v>12950</v>
          </cell>
          <cell r="Q81">
            <v>10000</v>
          </cell>
          <cell r="R81" t="str">
            <v>S358A203442</v>
          </cell>
          <cell r="S81">
            <v>38684</v>
          </cell>
        </row>
        <row r="82">
          <cell r="A82" t="str">
            <v>0153</v>
          </cell>
          <cell r="B82" t="str">
            <v>1903450</v>
          </cell>
          <cell r="C82" t="str">
            <v>IA-120153 000</v>
          </cell>
          <cell r="D82" t="str">
            <v>North Butler Comm School District</v>
          </cell>
          <cell r="E82" t="str">
            <v>SRSA</v>
          </cell>
          <cell r="F82" t="str">
            <v>-</v>
          </cell>
          <cell r="G82" t="str">
            <v>-</v>
          </cell>
          <cell r="H82" t="str">
            <v>-</v>
          </cell>
          <cell r="I82" t="str">
            <v>YES</v>
          </cell>
          <cell r="J82" t="str">
            <v>SRSA</v>
          </cell>
          <cell r="K82" t="str">
            <v>43</v>
          </cell>
          <cell r="L82" t="str">
            <v>-</v>
          </cell>
          <cell r="M82" t="str">
            <v>YES</v>
          </cell>
          <cell r="N82">
            <v>290.3</v>
          </cell>
          <cell r="O82" t="str">
            <v>NO</v>
          </cell>
          <cell r="P82">
            <v>12214</v>
          </cell>
          <cell r="Q82">
            <v>10000</v>
          </cell>
          <cell r="R82" t="str">
            <v>S358A203443</v>
          </cell>
          <cell r="S82">
            <v>40462</v>
          </cell>
        </row>
        <row r="83">
          <cell r="A83" t="str">
            <v>0873</v>
          </cell>
          <cell r="B83" t="str">
            <v>1905750</v>
          </cell>
          <cell r="C83" t="str">
            <v>IA-950873 000</v>
          </cell>
          <cell r="D83" t="str">
            <v>North Iowa Comm School District</v>
          </cell>
          <cell r="E83" t="str">
            <v>SRSA</v>
          </cell>
          <cell r="F83" t="str">
            <v>-</v>
          </cell>
          <cell r="G83" t="str">
            <v>-</v>
          </cell>
          <cell r="H83" t="str">
            <v>-</v>
          </cell>
          <cell r="I83" t="str">
            <v>YES</v>
          </cell>
          <cell r="J83" t="str">
            <v>SRSA</v>
          </cell>
          <cell r="K83" t="str">
            <v>42</v>
          </cell>
          <cell r="L83" t="str">
            <v>-</v>
          </cell>
          <cell r="M83" t="str">
            <v>YES</v>
          </cell>
          <cell r="N83">
            <v>551.70000000000005</v>
          </cell>
          <cell r="O83" t="str">
            <v>NO</v>
          </cell>
          <cell r="P83">
            <v>14982</v>
          </cell>
          <cell r="Q83">
            <v>10000</v>
          </cell>
          <cell r="R83" t="str">
            <v>S358A201614</v>
          </cell>
          <cell r="S83">
            <v>39001</v>
          </cell>
        </row>
        <row r="84">
          <cell r="A84" t="str">
            <v>4778</v>
          </cell>
          <cell r="B84" t="str">
            <v>1920830</v>
          </cell>
          <cell r="C84" t="str">
            <v>IA-554778 000</v>
          </cell>
          <cell r="D84" t="str">
            <v>North Kossuth Comm School District</v>
          </cell>
          <cell r="E84" t="str">
            <v>SRSA</v>
          </cell>
          <cell r="F84" t="str">
            <v>-</v>
          </cell>
          <cell r="G84" t="str">
            <v>-</v>
          </cell>
          <cell r="H84" t="str">
            <v>-</v>
          </cell>
          <cell r="I84" t="str">
            <v>YES</v>
          </cell>
          <cell r="J84" t="str">
            <v>SRSA</v>
          </cell>
          <cell r="K84" t="str">
            <v>42</v>
          </cell>
          <cell r="L84" t="str">
            <v>-</v>
          </cell>
          <cell r="M84" t="str">
            <v>YES</v>
          </cell>
          <cell r="N84">
            <v>523.20000000000005</v>
          </cell>
          <cell r="O84" t="str">
            <v>NO</v>
          </cell>
          <cell r="P84">
            <v>13336</v>
          </cell>
          <cell r="Q84">
            <v>10000</v>
          </cell>
          <cell r="R84" t="str">
            <v>S358A200170</v>
          </cell>
          <cell r="S84">
            <v>24397</v>
          </cell>
        </row>
        <row r="85">
          <cell r="A85" t="str">
            <v>4777</v>
          </cell>
          <cell r="B85" t="str">
            <v>1920820</v>
          </cell>
          <cell r="C85" t="str">
            <v>IA-574777 000</v>
          </cell>
          <cell r="D85" t="str">
            <v>North Linn Comm School District</v>
          </cell>
          <cell r="E85" t="str">
            <v>SRSA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YES</v>
          </cell>
          <cell r="J85" t="str">
            <v>SRSA</v>
          </cell>
          <cell r="K85" t="str">
            <v>42</v>
          </cell>
          <cell r="L85" t="str">
            <v>-</v>
          </cell>
          <cell r="M85" t="str">
            <v>YES</v>
          </cell>
          <cell r="N85">
            <v>434.9</v>
          </cell>
          <cell r="O85" t="str">
            <v>NO</v>
          </cell>
          <cell r="P85">
            <v>10795</v>
          </cell>
          <cell r="Q85">
            <v>10000</v>
          </cell>
          <cell r="R85" t="str">
            <v>S358A201615</v>
          </cell>
          <cell r="S85">
            <v>38700</v>
          </cell>
        </row>
        <row r="86">
          <cell r="A86" t="str">
            <v>4776</v>
          </cell>
          <cell r="B86" t="str">
            <v>1920850</v>
          </cell>
          <cell r="C86" t="str">
            <v>IA-624776 000</v>
          </cell>
          <cell r="D86" t="str">
            <v>North Mahaska Comm School District</v>
          </cell>
          <cell r="E86" t="str">
            <v>SRSA</v>
          </cell>
          <cell r="F86" t="str">
            <v>-</v>
          </cell>
          <cell r="G86" t="str">
            <v>-</v>
          </cell>
          <cell r="H86" t="str">
            <v>-</v>
          </cell>
          <cell r="I86" t="str">
            <v>YES</v>
          </cell>
          <cell r="J86" t="str">
            <v>SRSA</v>
          </cell>
          <cell r="K86" t="str">
            <v>43</v>
          </cell>
          <cell r="L86" t="str">
            <v>-</v>
          </cell>
          <cell r="M86" t="str">
            <v>YES</v>
          </cell>
          <cell r="N86">
            <v>335.4</v>
          </cell>
          <cell r="O86" t="str">
            <v>NO</v>
          </cell>
          <cell r="P86">
            <v>11602</v>
          </cell>
          <cell r="Q86">
            <v>10000</v>
          </cell>
          <cell r="R86" t="str">
            <v>S358A203444</v>
          </cell>
          <cell r="S86">
            <v>40519</v>
          </cell>
        </row>
        <row r="87">
          <cell r="A87" t="str">
            <v>4785</v>
          </cell>
          <cell r="B87" t="str">
            <v>1921000</v>
          </cell>
          <cell r="C87" t="str">
            <v>IA-864785 000</v>
          </cell>
          <cell r="D87" t="str">
            <v>North Tama County Comm School District</v>
          </cell>
          <cell r="E87" t="str">
            <v>SRSA</v>
          </cell>
          <cell r="F87" t="str">
            <v>-</v>
          </cell>
          <cell r="G87" t="str">
            <v>-</v>
          </cell>
          <cell r="H87" t="str">
            <v>-</v>
          </cell>
          <cell r="I87" t="str">
            <v>YES</v>
          </cell>
          <cell r="J87" t="str">
            <v>SRSA</v>
          </cell>
          <cell r="K87" t="str">
            <v>43</v>
          </cell>
          <cell r="L87" t="str">
            <v>-</v>
          </cell>
          <cell r="M87" t="str">
            <v>YES</v>
          </cell>
          <cell r="N87">
            <v>517.6</v>
          </cell>
          <cell r="O87" t="str">
            <v>NO</v>
          </cell>
          <cell r="P87">
            <v>14953</v>
          </cell>
          <cell r="Q87">
            <v>10000</v>
          </cell>
          <cell r="R87" t="str">
            <v>S358A201616</v>
          </cell>
          <cell r="S87">
            <v>42112</v>
          </cell>
        </row>
        <row r="88">
          <cell r="A88" t="str">
            <v>0333</v>
          </cell>
          <cell r="B88" t="str">
            <v>1903850</v>
          </cell>
          <cell r="C88" t="str">
            <v>IA-320333 000</v>
          </cell>
          <cell r="D88" t="str">
            <v>North Union Comm School District</v>
          </cell>
          <cell r="E88" t="str">
            <v>SRSA</v>
          </cell>
          <cell r="F88" t="str">
            <v>-</v>
          </cell>
          <cell r="G88" t="str">
            <v>-</v>
          </cell>
          <cell r="H88" t="str">
            <v>-</v>
          </cell>
          <cell r="I88" t="str">
            <v>YES</v>
          </cell>
          <cell r="J88" t="str">
            <v>SRSA</v>
          </cell>
          <cell r="K88" t="str">
            <v>42</v>
          </cell>
          <cell r="L88" t="str">
            <v>-</v>
          </cell>
          <cell r="M88" t="str">
            <v>YES</v>
          </cell>
          <cell r="N88">
            <v>159.9</v>
          </cell>
          <cell r="O88" t="str">
            <v>NO</v>
          </cell>
          <cell r="P88">
            <v>6577</v>
          </cell>
          <cell r="Q88">
            <v>10000</v>
          </cell>
          <cell r="R88" t="str">
            <v>S358A200171</v>
          </cell>
          <cell r="S88">
            <v>28798</v>
          </cell>
        </row>
        <row r="89">
          <cell r="A89" t="str">
            <v>4788</v>
          </cell>
          <cell r="B89" t="str">
            <v>1921210</v>
          </cell>
          <cell r="C89" t="str">
            <v>IA-984788 000</v>
          </cell>
          <cell r="D89" t="str">
            <v>Northwood-Kensett Comm School District</v>
          </cell>
          <cell r="E89" t="str">
            <v>SRSA</v>
          </cell>
          <cell r="F89" t="str">
            <v>-</v>
          </cell>
          <cell r="G89" t="str">
            <v>-</v>
          </cell>
          <cell r="H89" t="str">
            <v>-</v>
          </cell>
          <cell r="I89" t="str">
            <v>YES</v>
          </cell>
          <cell r="J89" t="str">
            <v>SRSA</v>
          </cell>
          <cell r="K89" t="str">
            <v>42</v>
          </cell>
          <cell r="L89" t="str">
            <v>-</v>
          </cell>
          <cell r="M89" t="str">
            <v>YES</v>
          </cell>
          <cell r="N89">
            <v>227.6</v>
          </cell>
          <cell r="O89" t="str">
            <v>NO</v>
          </cell>
          <cell r="P89">
            <v>4641</v>
          </cell>
          <cell r="Q89">
            <v>10000</v>
          </cell>
          <cell r="R89" t="str">
            <v>S358A201617</v>
          </cell>
          <cell r="S89">
            <v>38732</v>
          </cell>
        </row>
        <row r="90">
          <cell r="A90" t="str">
            <v>4905</v>
          </cell>
          <cell r="B90" t="str">
            <v>1921720</v>
          </cell>
          <cell r="C90" t="str">
            <v>IA-534905 000</v>
          </cell>
          <cell r="D90" t="str">
            <v>Olin Consolidated School District</v>
          </cell>
          <cell r="E90" t="str">
            <v>SRSA</v>
          </cell>
          <cell r="F90" t="str">
            <v>-</v>
          </cell>
          <cell r="G90" t="str">
            <v>-</v>
          </cell>
          <cell r="H90" t="str">
            <v>-</v>
          </cell>
          <cell r="I90" t="str">
            <v>YES</v>
          </cell>
          <cell r="J90" t="str">
            <v>SRSA</v>
          </cell>
          <cell r="K90" t="str">
            <v>43</v>
          </cell>
          <cell r="L90" t="str">
            <v>-</v>
          </cell>
          <cell r="M90" t="str">
            <v>YES</v>
          </cell>
          <cell r="N90">
            <v>543.9</v>
          </cell>
          <cell r="O90" t="str">
            <v>NO</v>
          </cell>
          <cell r="P90">
            <v>14102</v>
          </cell>
          <cell r="Q90">
            <v>10000</v>
          </cell>
          <cell r="R90" t="str">
            <v>S358A200172</v>
          </cell>
          <cell r="S90">
            <v>7148</v>
          </cell>
        </row>
        <row r="91">
          <cell r="A91" t="str">
            <v>4978</v>
          </cell>
          <cell r="B91" t="str">
            <v>1921810</v>
          </cell>
          <cell r="C91" t="str">
            <v>IA-014978 000</v>
          </cell>
          <cell r="D91" t="str">
            <v>Orient-Macksburg Comm School District</v>
          </cell>
          <cell r="E91" t="str">
            <v>SRSA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YES</v>
          </cell>
          <cell r="J91" t="str">
            <v>SRSA</v>
          </cell>
          <cell r="K91" t="str">
            <v>42</v>
          </cell>
          <cell r="L91" t="str">
            <v>-</v>
          </cell>
          <cell r="M91" t="str">
            <v>YES</v>
          </cell>
          <cell r="N91">
            <v>311.89999999999998</v>
          </cell>
          <cell r="O91" t="str">
            <v>NO</v>
          </cell>
          <cell r="P91">
            <v>6280</v>
          </cell>
          <cell r="Q91">
            <v>10000</v>
          </cell>
          <cell r="R91" t="str">
            <v>S358A203445</v>
          </cell>
          <cell r="S91">
            <v>14956</v>
          </cell>
        </row>
        <row r="92">
          <cell r="A92" t="str">
            <v>5139</v>
          </cell>
          <cell r="B92" t="str">
            <v>1922380</v>
          </cell>
          <cell r="C92" t="str">
            <v>IA-375139 000</v>
          </cell>
          <cell r="D92" t="str">
            <v>Paton-Churdan Comm School District</v>
          </cell>
          <cell r="E92" t="str">
            <v>SRSA</v>
          </cell>
          <cell r="F92" t="str">
            <v>-</v>
          </cell>
          <cell r="G92" t="str">
            <v>-</v>
          </cell>
          <cell r="H92" t="str">
            <v>-</v>
          </cell>
          <cell r="I92" t="str">
            <v>YES</v>
          </cell>
          <cell r="J92" t="str">
            <v>SRSA</v>
          </cell>
          <cell r="K92" t="str">
            <v>43</v>
          </cell>
          <cell r="L92" t="str">
            <v>-</v>
          </cell>
          <cell r="M92" t="str">
            <v>YES</v>
          </cell>
          <cell r="N92">
            <v>336.1</v>
          </cell>
          <cell r="O92" t="str">
            <v>NO</v>
          </cell>
          <cell r="P92">
            <v>20127</v>
          </cell>
          <cell r="Q92">
            <v>10000</v>
          </cell>
          <cell r="R92" t="str">
            <v>S358A200173</v>
          </cell>
          <cell r="S92">
            <v>24235</v>
          </cell>
        </row>
        <row r="93">
          <cell r="A93" t="str">
            <v>5325</v>
          </cell>
          <cell r="B93" t="str">
            <v>1900028</v>
          </cell>
          <cell r="C93" t="str">
            <v>IA-945325 000</v>
          </cell>
          <cell r="D93" t="str">
            <v>Prairie Valley Comm School District</v>
          </cell>
          <cell r="E93" t="str">
            <v>SRSA</v>
          </cell>
          <cell r="F93" t="str">
            <v>-</v>
          </cell>
          <cell r="G93" t="str">
            <v>-</v>
          </cell>
          <cell r="H93" t="str">
            <v>-</v>
          </cell>
          <cell r="I93" t="str">
            <v>YES</v>
          </cell>
          <cell r="J93" t="str">
            <v>SRSA</v>
          </cell>
          <cell r="K93" t="str">
            <v>43</v>
          </cell>
          <cell r="L93" t="str">
            <v>-</v>
          </cell>
          <cell r="M93" t="str">
            <v>YES</v>
          </cell>
          <cell r="N93">
            <v>391.6</v>
          </cell>
          <cell r="O93" t="str">
            <v>NO</v>
          </cell>
          <cell r="P93">
            <v>12827</v>
          </cell>
          <cell r="Q93">
            <v>10000</v>
          </cell>
          <cell r="R93" t="str">
            <v>S358A201618</v>
          </cell>
          <cell r="S93">
            <v>39673</v>
          </cell>
        </row>
        <row r="94">
          <cell r="A94" t="str">
            <v>5486</v>
          </cell>
          <cell r="B94" t="str">
            <v>1924120</v>
          </cell>
          <cell r="C94" t="str">
            <v>IA-755486 000</v>
          </cell>
          <cell r="D94" t="str">
            <v>Remsen-Union Comm School District</v>
          </cell>
          <cell r="E94" t="str">
            <v>SRSA</v>
          </cell>
          <cell r="F94" t="str">
            <v>-</v>
          </cell>
          <cell r="G94" t="str">
            <v>-</v>
          </cell>
          <cell r="H94" t="str">
            <v>-</v>
          </cell>
          <cell r="I94" t="str">
            <v>YES</v>
          </cell>
          <cell r="J94" t="str">
            <v>SRSA</v>
          </cell>
          <cell r="K94" t="str">
            <v>43</v>
          </cell>
          <cell r="L94" t="str">
            <v>-</v>
          </cell>
          <cell r="M94" t="str">
            <v>YES</v>
          </cell>
          <cell r="N94">
            <v>404.4</v>
          </cell>
          <cell r="O94" t="str">
            <v>NO</v>
          </cell>
          <cell r="P94">
            <v>13736</v>
          </cell>
          <cell r="Q94">
            <v>10000</v>
          </cell>
          <cell r="R94" t="str">
            <v>S358A201619</v>
          </cell>
          <cell r="S94">
            <v>33011</v>
          </cell>
        </row>
        <row r="95">
          <cell r="A95" t="str">
            <v>5508</v>
          </cell>
          <cell r="B95" t="str">
            <v>1924150</v>
          </cell>
          <cell r="C95" t="str">
            <v>IA-455508 000</v>
          </cell>
          <cell r="D95" t="str">
            <v>Riceville Comm School District</v>
          </cell>
          <cell r="E95" t="str">
            <v>SRSA</v>
          </cell>
          <cell r="F95" t="str">
            <v>-</v>
          </cell>
          <cell r="G95" t="str">
            <v>-</v>
          </cell>
          <cell r="H95" t="str">
            <v>-</v>
          </cell>
          <cell r="I95" t="str">
            <v>YES</v>
          </cell>
          <cell r="J95" t="str">
            <v>SRSA</v>
          </cell>
          <cell r="K95" t="str">
            <v>43</v>
          </cell>
          <cell r="L95" t="str">
            <v>-</v>
          </cell>
          <cell r="M95" t="str">
            <v>YES</v>
          </cell>
          <cell r="N95">
            <v>167.2</v>
          </cell>
          <cell r="O95" t="str">
            <v>NO</v>
          </cell>
          <cell r="P95">
            <v>6716</v>
          </cell>
          <cell r="Q95">
            <v>10000</v>
          </cell>
          <cell r="R95" t="str">
            <v>S358A203446</v>
          </cell>
          <cell r="S95">
            <v>19863</v>
          </cell>
        </row>
        <row r="96">
          <cell r="A96" t="str">
            <v>1975</v>
          </cell>
          <cell r="B96" t="str">
            <v>1910340</v>
          </cell>
          <cell r="C96" t="str">
            <v>IA-971975 000</v>
          </cell>
          <cell r="D96" t="str">
            <v>River Valley Comm School District</v>
          </cell>
          <cell r="E96" t="str">
            <v>SRSA</v>
          </cell>
          <cell r="F96" t="str">
            <v>-</v>
          </cell>
          <cell r="G96" t="str">
            <v>-</v>
          </cell>
          <cell r="H96" t="str">
            <v>-</v>
          </cell>
          <cell r="I96" t="str">
            <v>YES</v>
          </cell>
          <cell r="J96" t="str">
            <v>SRSA</v>
          </cell>
          <cell r="K96" t="str">
            <v>42, 43</v>
          </cell>
          <cell r="L96" t="str">
            <v>-</v>
          </cell>
          <cell r="M96" t="str">
            <v>YES</v>
          </cell>
          <cell r="N96">
            <v>349.6</v>
          </cell>
          <cell r="O96" t="str">
            <v>NO</v>
          </cell>
          <cell r="P96">
            <v>10844</v>
          </cell>
          <cell r="Q96">
            <v>10000</v>
          </cell>
          <cell r="R96" t="str">
            <v>S358A203447</v>
          </cell>
          <cell r="S96">
            <v>30804</v>
          </cell>
        </row>
        <row r="97">
          <cell r="A97" t="str">
            <v>5697</v>
          </cell>
          <cell r="B97" t="str">
            <v>1924960</v>
          </cell>
          <cell r="C97" t="str">
            <v>IA-345697 000</v>
          </cell>
          <cell r="D97" t="str">
            <v>Rudd-Rockford-Marble Rk Comm School District</v>
          </cell>
          <cell r="E97" t="str">
            <v>SRSA</v>
          </cell>
          <cell r="F97" t="str">
            <v>-</v>
          </cell>
          <cell r="G97" t="str">
            <v>-</v>
          </cell>
          <cell r="H97" t="str">
            <v>-</v>
          </cell>
          <cell r="I97" t="str">
            <v>YES</v>
          </cell>
          <cell r="J97" t="str">
            <v>SRSA</v>
          </cell>
          <cell r="K97" t="str">
            <v>42</v>
          </cell>
          <cell r="L97" t="str">
            <v>-</v>
          </cell>
          <cell r="M97" t="str">
            <v>YES</v>
          </cell>
          <cell r="N97">
            <v>175</v>
          </cell>
          <cell r="O97" t="str">
            <v>NO</v>
          </cell>
          <cell r="P97">
            <v>6893</v>
          </cell>
          <cell r="Q97">
            <v>10000</v>
          </cell>
          <cell r="R97" t="str">
            <v>S358A201620</v>
          </cell>
          <cell r="S97">
            <v>33612</v>
          </cell>
        </row>
        <row r="98">
          <cell r="A98" t="str">
            <v>5724</v>
          </cell>
          <cell r="B98" t="str">
            <v>1925050</v>
          </cell>
          <cell r="C98" t="str">
            <v>IA-745724 000</v>
          </cell>
          <cell r="D98" t="str">
            <v>Ruthven-Ayrshire Comm School District</v>
          </cell>
          <cell r="E98" t="str">
            <v>SRSA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YES</v>
          </cell>
          <cell r="J98" t="str">
            <v>SRSA</v>
          </cell>
          <cell r="K98" t="str">
            <v>42</v>
          </cell>
          <cell r="L98" t="str">
            <v>-</v>
          </cell>
          <cell r="M98" t="str">
            <v>YES</v>
          </cell>
          <cell r="N98">
            <v>463.4</v>
          </cell>
          <cell r="O98" t="str">
            <v>NO</v>
          </cell>
          <cell r="P98">
            <v>13754</v>
          </cell>
          <cell r="Q98">
            <v>10000</v>
          </cell>
          <cell r="R98" t="str">
            <v>S358A203448</v>
          </cell>
          <cell r="S98">
            <v>17786</v>
          </cell>
        </row>
        <row r="99">
          <cell r="A99" t="str">
            <v>5823</v>
          </cell>
          <cell r="B99" t="str">
            <v>1925380</v>
          </cell>
          <cell r="C99" t="str">
            <v>IA-815823 000</v>
          </cell>
          <cell r="D99" t="str">
            <v>Schaller-Crestland Comm School District</v>
          </cell>
          <cell r="E99" t="str">
            <v>SRSA</v>
          </cell>
          <cell r="F99" t="str">
            <v>-</v>
          </cell>
          <cell r="G99" t="str">
            <v>-</v>
          </cell>
          <cell r="H99" t="str">
            <v>-</v>
          </cell>
          <cell r="I99" t="str">
            <v>YES</v>
          </cell>
          <cell r="J99" t="str">
            <v>SRSA</v>
          </cell>
          <cell r="K99" t="str">
            <v>43</v>
          </cell>
          <cell r="L99" t="str">
            <v>-</v>
          </cell>
          <cell r="M99" t="str">
            <v>YES</v>
          </cell>
          <cell r="N99">
            <v>532.6</v>
          </cell>
          <cell r="O99" t="str">
            <v>NO</v>
          </cell>
          <cell r="P99">
            <v>18580</v>
          </cell>
          <cell r="Q99">
            <v>10000</v>
          </cell>
          <cell r="R99" t="str">
            <v>S358A203449</v>
          </cell>
          <cell r="S99">
            <v>31183</v>
          </cell>
        </row>
        <row r="100">
          <cell r="A100" t="str">
            <v>5832</v>
          </cell>
          <cell r="B100" t="str">
            <v>1925410</v>
          </cell>
          <cell r="C100" t="str">
            <v>IA-245832 000</v>
          </cell>
          <cell r="D100" t="str">
            <v>Schleswig Comm School District</v>
          </cell>
          <cell r="E100" t="str">
            <v>SRSA</v>
          </cell>
          <cell r="F100" t="str">
            <v>-</v>
          </cell>
          <cell r="G100" t="str">
            <v>-</v>
          </cell>
          <cell r="H100" t="str">
            <v>-</v>
          </cell>
          <cell r="I100" t="str">
            <v>YES</v>
          </cell>
          <cell r="J100" t="str">
            <v>SRSA</v>
          </cell>
          <cell r="K100" t="str">
            <v>43</v>
          </cell>
          <cell r="L100" t="str">
            <v>-</v>
          </cell>
          <cell r="M100" t="str">
            <v>YES</v>
          </cell>
          <cell r="N100">
            <v>585.70000000000005</v>
          </cell>
          <cell r="O100" t="str">
            <v>NO</v>
          </cell>
          <cell r="P100">
            <v>16152</v>
          </cell>
          <cell r="Q100">
            <v>10000</v>
          </cell>
          <cell r="R100" t="str">
            <v>S358A201621</v>
          </cell>
          <cell r="S100">
            <v>16463</v>
          </cell>
        </row>
        <row r="101">
          <cell r="A101" t="str">
            <v>6003</v>
          </cell>
          <cell r="B101" t="str">
            <v>1926250</v>
          </cell>
          <cell r="C101" t="str">
            <v>IA-366003 000</v>
          </cell>
          <cell r="D101" t="str">
            <v>Sidney Comm School District</v>
          </cell>
          <cell r="E101" t="str">
            <v>SRSA</v>
          </cell>
          <cell r="F101" t="str">
            <v>RLIS</v>
          </cell>
          <cell r="G101" t="str">
            <v>-</v>
          </cell>
          <cell r="H101" t="str">
            <v>DUAL</v>
          </cell>
          <cell r="I101" t="str">
            <v>YES</v>
          </cell>
          <cell r="J101" t="str">
            <v>SRSA</v>
          </cell>
          <cell r="K101" t="str">
            <v>42</v>
          </cell>
          <cell r="L101" t="str">
            <v>-</v>
          </cell>
          <cell r="M101" t="str">
            <v>YES</v>
          </cell>
          <cell r="N101">
            <v>120.3</v>
          </cell>
          <cell r="O101" t="str">
            <v>NO</v>
          </cell>
          <cell r="P101">
            <v>8617</v>
          </cell>
          <cell r="Q101">
            <v>10000</v>
          </cell>
          <cell r="R101" t="str">
            <v>S358A201622</v>
          </cell>
          <cell r="S101">
            <v>40057</v>
          </cell>
        </row>
        <row r="102">
          <cell r="A102" t="str">
            <v>6012</v>
          </cell>
          <cell r="B102" t="str">
            <v>1926280</v>
          </cell>
          <cell r="C102" t="str">
            <v>IA-546012 000</v>
          </cell>
          <cell r="D102" t="str">
            <v>Sigourney Comm School District</v>
          </cell>
          <cell r="E102" t="str">
            <v>SRSA</v>
          </cell>
          <cell r="F102" t="str">
            <v>-</v>
          </cell>
          <cell r="G102" t="str">
            <v>-</v>
          </cell>
          <cell r="H102" t="str">
            <v>-</v>
          </cell>
          <cell r="I102" t="str">
            <v>YES</v>
          </cell>
          <cell r="J102" t="str">
            <v>SRSA</v>
          </cell>
          <cell r="K102" t="str">
            <v>42</v>
          </cell>
          <cell r="L102" t="str">
            <v>-</v>
          </cell>
          <cell r="M102" t="str">
            <v>YES</v>
          </cell>
          <cell r="N102">
            <v>453.4</v>
          </cell>
          <cell r="O102" t="str">
            <v>NO</v>
          </cell>
          <cell r="P102">
            <v>13066</v>
          </cell>
          <cell r="Q102">
            <v>10000</v>
          </cell>
          <cell r="R102" t="str">
            <v>S358A203450</v>
          </cell>
          <cell r="S102">
            <v>34724</v>
          </cell>
        </row>
        <row r="103">
          <cell r="A103" t="str">
            <v>6099</v>
          </cell>
          <cell r="B103" t="str">
            <v>1900026</v>
          </cell>
          <cell r="C103" t="str">
            <v>IA-716099 000</v>
          </cell>
          <cell r="D103" t="str">
            <v>South O'Brien Comm School District</v>
          </cell>
          <cell r="E103" t="str">
            <v>SRSA</v>
          </cell>
          <cell r="F103" t="str">
            <v>-</v>
          </cell>
          <cell r="G103" t="str">
            <v>-</v>
          </cell>
          <cell r="H103" t="str">
            <v>-</v>
          </cell>
          <cell r="I103" t="str">
            <v>YES</v>
          </cell>
          <cell r="J103" t="str">
            <v>SRSA</v>
          </cell>
          <cell r="K103" t="str">
            <v>42</v>
          </cell>
          <cell r="L103" t="str">
            <v>-</v>
          </cell>
          <cell r="M103" t="str">
            <v>YES</v>
          </cell>
          <cell r="N103">
            <v>479.8</v>
          </cell>
          <cell r="O103" t="str">
            <v>NO</v>
          </cell>
          <cell r="P103">
            <v>8649</v>
          </cell>
          <cell r="Q103">
            <v>10000</v>
          </cell>
          <cell r="R103" t="str">
            <v>S358A203451</v>
          </cell>
          <cell r="S103">
            <v>37407</v>
          </cell>
        </row>
        <row r="104">
          <cell r="A104" t="str">
            <v>6097</v>
          </cell>
          <cell r="B104" t="str">
            <v>1926670</v>
          </cell>
          <cell r="C104" t="str">
            <v>IA-736097 000</v>
          </cell>
          <cell r="D104" t="str">
            <v>South Page Comm School District</v>
          </cell>
          <cell r="E104" t="str">
            <v>SRSA</v>
          </cell>
          <cell r="F104" t="str">
            <v>-</v>
          </cell>
          <cell r="G104" t="str">
            <v>-</v>
          </cell>
          <cell r="H104" t="str">
            <v>-</v>
          </cell>
          <cell r="I104" t="str">
            <v>YES</v>
          </cell>
          <cell r="J104" t="str">
            <v>SRSA</v>
          </cell>
          <cell r="K104" t="str">
            <v>42</v>
          </cell>
          <cell r="L104" t="str">
            <v>-</v>
          </cell>
          <cell r="M104" t="str">
            <v>YES</v>
          </cell>
          <cell r="N104">
            <v>514.5</v>
          </cell>
          <cell r="O104" t="str">
            <v>NO</v>
          </cell>
          <cell r="P104">
            <v>13471</v>
          </cell>
          <cell r="Q104">
            <v>10000</v>
          </cell>
          <cell r="R104" t="str">
            <v>S358A200174</v>
          </cell>
          <cell r="S104">
            <v>7098</v>
          </cell>
        </row>
        <row r="105">
          <cell r="A105" t="str">
            <v>6100</v>
          </cell>
          <cell r="B105" t="str">
            <v>1926790</v>
          </cell>
          <cell r="C105" t="str">
            <v>IA-966100 000</v>
          </cell>
          <cell r="D105" t="str">
            <v>South Winneshiek Comm School District</v>
          </cell>
          <cell r="E105" t="str">
            <v>SRSA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YES</v>
          </cell>
          <cell r="J105" t="str">
            <v>SRSA</v>
          </cell>
          <cell r="K105" t="str">
            <v>41</v>
          </cell>
          <cell r="L105" t="str">
            <v>-</v>
          </cell>
          <cell r="M105" t="str">
            <v>YES</v>
          </cell>
          <cell r="N105">
            <v>368.5</v>
          </cell>
          <cell r="O105" t="str">
            <v>NO</v>
          </cell>
          <cell r="P105">
            <v>5769</v>
          </cell>
          <cell r="Q105">
            <v>10000</v>
          </cell>
          <cell r="R105" t="str">
            <v>S358A203452</v>
          </cell>
          <cell r="S105">
            <v>40818</v>
          </cell>
        </row>
        <row r="106">
          <cell r="A106" t="str">
            <v>6094</v>
          </cell>
          <cell r="B106" t="str">
            <v>1926850</v>
          </cell>
          <cell r="C106" t="str">
            <v>IA-916094 000</v>
          </cell>
          <cell r="D106" t="str">
            <v>Southeast Warren Comm School District</v>
          </cell>
          <cell r="E106" t="str">
            <v>SRSA</v>
          </cell>
          <cell r="F106" t="str">
            <v>-</v>
          </cell>
          <cell r="G106" t="str">
            <v>-</v>
          </cell>
          <cell r="H106" t="str">
            <v>-</v>
          </cell>
          <cell r="I106" t="str">
            <v>YES</v>
          </cell>
          <cell r="J106" t="str">
            <v>SRSA</v>
          </cell>
          <cell r="K106" t="str">
            <v>42</v>
          </cell>
          <cell r="L106" t="str">
            <v>-</v>
          </cell>
          <cell r="M106" t="str">
            <v>YES</v>
          </cell>
          <cell r="N106">
            <v>572.70000000000005</v>
          </cell>
          <cell r="O106" t="str">
            <v>NO</v>
          </cell>
          <cell r="P106">
            <v>17179</v>
          </cell>
          <cell r="Q106">
            <v>10000</v>
          </cell>
          <cell r="R106" t="str">
            <v>S358A201623</v>
          </cell>
          <cell r="S106">
            <v>45699</v>
          </cell>
        </row>
        <row r="107">
          <cell r="A107" t="str">
            <v>6096</v>
          </cell>
          <cell r="B107" t="str">
            <v>1999019</v>
          </cell>
          <cell r="C107" t="str">
            <v>IA-946096 000</v>
          </cell>
          <cell r="D107" t="str">
            <v>Southeast Webster Grand Comm School District</v>
          </cell>
          <cell r="E107" t="str">
            <v>SRSA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YES</v>
          </cell>
          <cell r="J107" t="str">
            <v>SRSA</v>
          </cell>
          <cell r="K107" t="str">
            <v>42</v>
          </cell>
          <cell r="L107" t="str">
            <v>-</v>
          </cell>
          <cell r="M107" t="str">
            <v>YES</v>
          </cell>
          <cell r="N107">
            <v>234.4</v>
          </cell>
          <cell r="O107" t="str">
            <v>NO</v>
          </cell>
          <cell r="P107">
            <v>3031</v>
          </cell>
          <cell r="Q107">
            <v>10000</v>
          </cell>
          <cell r="R107" t="str">
            <v>S358A201624</v>
          </cell>
          <cell r="S107">
            <v>40370</v>
          </cell>
        </row>
        <row r="108">
          <cell r="A108" t="str">
            <v>6138</v>
          </cell>
          <cell r="B108" t="str">
            <v>1927060</v>
          </cell>
          <cell r="C108" t="str">
            <v>IA-576138 000</v>
          </cell>
          <cell r="D108" t="str">
            <v>Springville Comm School District</v>
          </cell>
          <cell r="E108" t="str">
            <v>SRSA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YES</v>
          </cell>
          <cell r="J108" t="str">
            <v>SRSA</v>
          </cell>
          <cell r="K108" t="str">
            <v>43</v>
          </cell>
          <cell r="L108" t="str">
            <v>-</v>
          </cell>
          <cell r="M108" t="str">
            <v>YES</v>
          </cell>
          <cell r="N108">
            <v>576.6</v>
          </cell>
          <cell r="O108" t="str">
            <v>NO</v>
          </cell>
          <cell r="P108">
            <v>22742</v>
          </cell>
          <cell r="Q108">
            <v>10000</v>
          </cell>
          <cell r="R108" t="str">
            <v>S358A201625</v>
          </cell>
          <cell r="S108">
            <v>41931</v>
          </cell>
        </row>
        <row r="109">
          <cell r="A109" t="str">
            <v>5751</v>
          </cell>
          <cell r="B109" t="str">
            <v>1925200</v>
          </cell>
          <cell r="C109" t="str">
            <v>IA-665751 000</v>
          </cell>
          <cell r="D109" t="str">
            <v>St Ansgar Comm School District</v>
          </cell>
          <cell r="E109" t="str">
            <v>SRSA</v>
          </cell>
          <cell r="F109" t="str">
            <v>-</v>
          </cell>
          <cell r="G109" t="str">
            <v>-</v>
          </cell>
          <cell r="H109" t="str">
            <v>-</v>
          </cell>
          <cell r="I109" t="str">
            <v>YES</v>
          </cell>
          <cell r="J109" t="str">
            <v>SRSA</v>
          </cell>
          <cell r="K109" t="str">
            <v>42</v>
          </cell>
          <cell r="L109" t="str">
            <v>-</v>
          </cell>
          <cell r="M109" t="str">
            <v>YES</v>
          </cell>
          <cell r="N109">
            <v>64.099999999999994</v>
          </cell>
          <cell r="O109" t="str">
            <v>NO</v>
          </cell>
          <cell r="P109">
            <v>4920</v>
          </cell>
          <cell r="Q109">
            <v>10000</v>
          </cell>
          <cell r="R109" t="str">
            <v>S358A203453</v>
          </cell>
          <cell r="S109">
            <v>36272</v>
          </cell>
        </row>
        <row r="110">
          <cell r="A110" t="str">
            <v>6165</v>
          </cell>
          <cell r="B110" t="str">
            <v>1927240</v>
          </cell>
          <cell r="C110" t="str">
            <v>IA-696165 000</v>
          </cell>
          <cell r="D110" t="str">
            <v>Stanton Comm School District</v>
          </cell>
          <cell r="E110" t="str">
            <v>SRSA</v>
          </cell>
          <cell r="F110" t="str">
            <v>-</v>
          </cell>
          <cell r="G110" t="str">
            <v>RLIS</v>
          </cell>
          <cell r="H110" t="str">
            <v>DUAL</v>
          </cell>
          <cell r="I110" t="str">
            <v>YES</v>
          </cell>
          <cell r="J110" t="str">
            <v>SRSA</v>
          </cell>
          <cell r="K110" t="str">
            <v>43</v>
          </cell>
          <cell r="L110" t="str">
            <v>-</v>
          </cell>
          <cell r="M110" t="str">
            <v>YES</v>
          </cell>
          <cell r="N110">
            <v>234.7</v>
          </cell>
          <cell r="O110" t="str">
            <v>NO</v>
          </cell>
          <cell r="P110">
            <v>11036</v>
          </cell>
          <cell r="Q110">
            <v>10000</v>
          </cell>
          <cell r="R110" t="str">
            <v>S358A201626</v>
          </cell>
          <cell r="S110">
            <v>28213</v>
          </cell>
        </row>
        <row r="111">
          <cell r="A111" t="str">
            <v>6175</v>
          </cell>
          <cell r="B111" t="str">
            <v>1927270</v>
          </cell>
          <cell r="C111" t="str">
            <v>IA-336175 000</v>
          </cell>
          <cell r="D111" t="str">
            <v>Starmont Comm School District</v>
          </cell>
          <cell r="E111" t="str">
            <v>SRSA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YES</v>
          </cell>
          <cell r="J111" t="str">
            <v>SRSA</v>
          </cell>
          <cell r="K111" t="str">
            <v>42</v>
          </cell>
          <cell r="L111" t="str">
            <v>-</v>
          </cell>
          <cell r="M111" t="str">
            <v>YES</v>
          </cell>
          <cell r="N111">
            <v>373</v>
          </cell>
          <cell r="O111" t="str">
            <v>NO</v>
          </cell>
          <cell r="P111">
            <v>8789</v>
          </cell>
          <cell r="Q111">
            <v>10000</v>
          </cell>
          <cell r="R111" t="str">
            <v>S358A200175</v>
          </cell>
          <cell r="S111">
            <v>30124</v>
          </cell>
        </row>
        <row r="112">
          <cell r="A112" t="str">
            <v>6246</v>
          </cell>
          <cell r="B112" t="str">
            <v>1927480</v>
          </cell>
          <cell r="C112" t="str">
            <v>IA-406246 000</v>
          </cell>
          <cell r="D112" t="str">
            <v>Stratford Comm School District</v>
          </cell>
          <cell r="E112" t="str">
            <v>SRSA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YES</v>
          </cell>
          <cell r="J112" t="str">
            <v>SRSA</v>
          </cell>
          <cell r="K112" t="str">
            <v>43</v>
          </cell>
          <cell r="L112" t="str">
            <v>-</v>
          </cell>
          <cell r="M112" t="str">
            <v>YES</v>
          </cell>
          <cell r="N112">
            <v>316.5</v>
          </cell>
          <cell r="O112" t="str">
            <v>NO</v>
          </cell>
          <cell r="P112">
            <v>9484</v>
          </cell>
          <cell r="Q112">
            <v>10000</v>
          </cell>
          <cell r="R112" t="str">
            <v>S358A203454</v>
          </cell>
          <cell r="S112">
            <v>6664</v>
          </cell>
        </row>
        <row r="113">
          <cell r="A113" t="str">
            <v>6462</v>
          </cell>
          <cell r="B113" t="str">
            <v>1928020</v>
          </cell>
          <cell r="C113" t="str">
            <v>IA-546462 000</v>
          </cell>
          <cell r="D113" t="str">
            <v>Tri-County Comm School District</v>
          </cell>
          <cell r="E113" t="str">
            <v>SRSA</v>
          </cell>
          <cell r="F113" t="str">
            <v>-</v>
          </cell>
          <cell r="G113" t="str">
            <v>-</v>
          </cell>
          <cell r="H113" t="str">
            <v>-</v>
          </cell>
          <cell r="I113" t="str">
            <v>YES</v>
          </cell>
          <cell r="J113" t="str">
            <v>SRSA</v>
          </cell>
          <cell r="K113" t="str">
            <v>42</v>
          </cell>
          <cell r="L113" t="str">
            <v>-</v>
          </cell>
          <cell r="M113" t="str">
            <v>YES</v>
          </cell>
          <cell r="N113">
            <v>320.3</v>
          </cell>
          <cell r="O113" t="str">
            <v>NO</v>
          </cell>
          <cell r="P113">
            <v>13731</v>
          </cell>
          <cell r="Q113">
            <v>10000</v>
          </cell>
          <cell r="R113" t="str">
            <v>S358A200176</v>
          </cell>
          <cell r="S113">
            <v>18129</v>
          </cell>
        </row>
        <row r="114">
          <cell r="A114" t="str">
            <v>6471</v>
          </cell>
          <cell r="B114" t="str">
            <v>1928050</v>
          </cell>
          <cell r="C114" t="str">
            <v>IA-096471 000</v>
          </cell>
          <cell r="D114" t="str">
            <v>Tripoli Comm School District</v>
          </cell>
          <cell r="E114" t="str">
            <v>SRSA</v>
          </cell>
          <cell r="F114" t="str">
            <v>-</v>
          </cell>
          <cell r="G114" t="str">
            <v>-</v>
          </cell>
          <cell r="H114" t="str">
            <v>-</v>
          </cell>
          <cell r="I114" t="str">
            <v>YES</v>
          </cell>
          <cell r="J114" t="str">
            <v>SRSA</v>
          </cell>
          <cell r="K114" t="str">
            <v>42</v>
          </cell>
          <cell r="L114" t="str">
            <v>-</v>
          </cell>
          <cell r="M114" t="str">
            <v>YES</v>
          </cell>
          <cell r="N114">
            <v>43.8</v>
          </cell>
          <cell r="O114" t="str">
            <v>NO</v>
          </cell>
          <cell r="P114">
            <v>6293</v>
          </cell>
          <cell r="Q114">
            <v>10000</v>
          </cell>
          <cell r="R114" t="str">
            <v>S358A201627</v>
          </cell>
          <cell r="S114">
            <v>35344</v>
          </cell>
        </row>
        <row r="115">
          <cell r="A115" t="str">
            <v>6509</v>
          </cell>
          <cell r="B115" t="str">
            <v>1928110</v>
          </cell>
          <cell r="C115" t="str">
            <v>IA-966509 000</v>
          </cell>
          <cell r="D115" t="str">
            <v>Turkey Valley Comm School District</v>
          </cell>
          <cell r="E115" t="str">
            <v>SRSA</v>
          </cell>
          <cell r="F115" t="str">
            <v>-</v>
          </cell>
          <cell r="G115" t="str">
            <v>-</v>
          </cell>
          <cell r="H115" t="str">
            <v>-</v>
          </cell>
          <cell r="I115" t="str">
            <v>YES</v>
          </cell>
          <cell r="J115" t="str">
            <v>SRSA</v>
          </cell>
          <cell r="K115" t="str">
            <v>41</v>
          </cell>
          <cell r="L115" t="str">
            <v>-</v>
          </cell>
          <cell r="M115" t="str">
            <v>YES</v>
          </cell>
          <cell r="N115">
            <v>259.7</v>
          </cell>
          <cell r="O115" t="str">
            <v>NO</v>
          </cell>
          <cell r="P115">
            <v>6990</v>
          </cell>
          <cell r="Q115">
            <v>10000</v>
          </cell>
          <cell r="R115" t="str">
            <v>S358A203455</v>
          </cell>
          <cell r="S115">
            <v>30796</v>
          </cell>
        </row>
        <row r="116">
          <cell r="A116" t="str">
            <v>6512</v>
          </cell>
          <cell r="B116" t="str">
            <v>1928170</v>
          </cell>
          <cell r="C116" t="str">
            <v>IA-636512 000</v>
          </cell>
          <cell r="D116" t="str">
            <v>Twin Cedars Comm School District</v>
          </cell>
          <cell r="E116" t="str">
            <v>SRSA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YES</v>
          </cell>
          <cell r="J116" t="str">
            <v>SRSA</v>
          </cell>
          <cell r="K116" t="str">
            <v>43</v>
          </cell>
          <cell r="L116" t="str">
            <v>-</v>
          </cell>
          <cell r="M116" t="str">
            <v>YES</v>
          </cell>
          <cell r="N116">
            <v>296.39999999999998</v>
          </cell>
          <cell r="O116" t="str">
            <v>NO</v>
          </cell>
          <cell r="P116">
            <v>12485</v>
          </cell>
          <cell r="Q116">
            <v>10000</v>
          </cell>
          <cell r="R116" t="str">
            <v>S358A203456</v>
          </cell>
          <cell r="S116">
            <v>25152</v>
          </cell>
        </row>
        <row r="117">
          <cell r="A117" t="str">
            <v>6516</v>
          </cell>
          <cell r="B117" t="str">
            <v>1928200</v>
          </cell>
          <cell r="C117" t="str">
            <v>IA-466516 000</v>
          </cell>
          <cell r="D117" t="str">
            <v>Twin Rivers Comm School District</v>
          </cell>
          <cell r="E117" t="str">
            <v>SRSA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YES</v>
          </cell>
          <cell r="J117" t="str">
            <v>SRSA</v>
          </cell>
          <cell r="K117" t="str">
            <v>42</v>
          </cell>
          <cell r="L117" t="str">
            <v>-</v>
          </cell>
          <cell r="M117" t="str">
            <v>YES</v>
          </cell>
          <cell r="N117">
            <v>457.3</v>
          </cell>
          <cell r="O117" t="str">
            <v>NO</v>
          </cell>
          <cell r="P117">
            <v>14833</v>
          </cell>
          <cell r="Q117">
            <v>10000</v>
          </cell>
          <cell r="R117" t="str">
            <v>S358A203457</v>
          </cell>
          <cell r="S117">
            <v>4097</v>
          </cell>
        </row>
        <row r="118">
          <cell r="A118" t="str">
            <v>6561</v>
          </cell>
          <cell r="B118" t="str">
            <v>1928560</v>
          </cell>
          <cell r="C118" t="str">
            <v>IA-086561 000</v>
          </cell>
          <cell r="D118" t="str">
            <v>United Comm School District</v>
          </cell>
          <cell r="E118" t="str">
            <v>SRSA</v>
          </cell>
          <cell r="F118" t="str">
            <v>-</v>
          </cell>
          <cell r="G118" t="str">
            <v>-</v>
          </cell>
          <cell r="H118" t="str">
            <v>-</v>
          </cell>
          <cell r="I118" t="str">
            <v>YES</v>
          </cell>
          <cell r="J118" t="str">
            <v>SRSA</v>
          </cell>
          <cell r="K118" t="str">
            <v>43</v>
          </cell>
          <cell r="L118" t="str">
            <v>-</v>
          </cell>
          <cell r="M118" t="str">
            <v>YES</v>
          </cell>
          <cell r="N118">
            <v>553.29999999999995</v>
          </cell>
          <cell r="O118" t="str">
            <v>NO</v>
          </cell>
          <cell r="P118">
            <v>16220</v>
          </cell>
          <cell r="Q118">
            <v>10000</v>
          </cell>
          <cell r="R118" t="str">
            <v>S358A203458</v>
          </cell>
          <cell r="S118">
            <v>29983</v>
          </cell>
        </row>
        <row r="119">
          <cell r="A119" t="str">
            <v>6651</v>
          </cell>
          <cell r="B119" t="str">
            <v>1929280</v>
          </cell>
          <cell r="C119" t="str">
            <v>IA-696651 000</v>
          </cell>
          <cell r="D119" t="str">
            <v>Villisca Comm School District</v>
          </cell>
          <cell r="E119" t="str">
            <v>SRSA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YES</v>
          </cell>
          <cell r="J119" t="str">
            <v>SRSA</v>
          </cell>
          <cell r="K119" t="str">
            <v>43</v>
          </cell>
          <cell r="L119" t="str">
            <v>-</v>
          </cell>
          <cell r="M119" t="str">
            <v>YES</v>
          </cell>
          <cell r="N119">
            <v>586.6</v>
          </cell>
          <cell r="O119" t="str">
            <v>NO</v>
          </cell>
          <cell r="P119">
            <v>28505</v>
          </cell>
          <cell r="Q119">
            <v>10785</v>
          </cell>
          <cell r="R119" t="str">
            <v>S358A200177</v>
          </cell>
          <cell r="S119">
            <v>22595</v>
          </cell>
        </row>
        <row r="120">
          <cell r="A120" t="str">
            <v>6700</v>
          </cell>
          <cell r="B120" t="str">
            <v>1929490</v>
          </cell>
          <cell r="C120" t="str">
            <v>IA-446700 000</v>
          </cell>
          <cell r="D120" t="str">
            <v>Waco Comm School District</v>
          </cell>
          <cell r="E120" t="str">
            <v>SRSA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YES</v>
          </cell>
          <cell r="J120" t="str">
            <v>SRSA</v>
          </cell>
          <cell r="K120" t="str">
            <v>43</v>
          </cell>
          <cell r="L120" t="str">
            <v>-</v>
          </cell>
          <cell r="M120" t="str">
            <v>YES</v>
          </cell>
          <cell r="N120">
            <v>306.89999999999998</v>
          </cell>
          <cell r="O120" t="str">
            <v>NO</v>
          </cell>
          <cell r="P120">
            <v>12774</v>
          </cell>
          <cell r="Q120">
            <v>10000</v>
          </cell>
          <cell r="R120" t="str">
            <v>S358A201628</v>
          </cell>
          <cell r="S120">
            <v>38865</v>
          </cell>
        </row>
        <row r="121">
          <cell r="A121" t="str">
            <v>6759</v>
          </cell>
          <cell r="B121" t="str">
            <v>1929730</v>
          </cell>
          <cell r="C121" t="str">
            <v>IA-586759 000</v>
          </cell>
          <cell r="D121" t="str">
            <v>Wapello Comm School District</v>
          </cell>
          <cell r="E121" t="str">
            <v>SRSA</v>
          </cell>
          <cell r="F121" t="str">
            <v>-</v>
          </cell>
          <cell r="G121" t="str">
            <v>-</v>
          </cell>
          <cell r="H121" t="str">
            <v>-</v>
          </cell>
          <cell r="I121" t="str">
            <v>YES</v>
          </cell>
          <cell r="J121" t="str">
            <v>SRSA</v>
          </cell>
          <cell r="K121" t="str">
            <v>42</v>
          </cell>
          <cell r="L121" t="str">
            <v>-</v>
          </cell>
          <cell r="M121" t="str">
            <v>YES</v>
          </cell>
          <cell r="N121">
            <v>256.7</v>
          </cell>
          <cell r="O121" t="str">
            <v>NO</v>
          </cell>
          <cell r="P121">
            <v>9947</v>
          </cell>
          <cell r="Q121">
            <v>10000</v>
          </cell>
          <cell r="R121" t="str">
            <v>S358A203459</v>
          </cell>
          <cell r="S121">
            <v>37332</v>
          </cell>
        </row>
        <row r="122">
          <cell r="A122" t="str">
            <v>6921</v>
          </cell>
          <cell r="B122" t="str">
            <v>1930720</v>
          </cell>
          <cell r="C122" t="str">
            <v>IA-746921 000</v>
          </cell>
          <cell r="D122" t="str">
            <v>West Bend-Mallard Comm School District</v>
          </cell>
          <cell r="E122" t="str">
            <v>SRSA</v>
          </cell>
          <cell r="F122" t="str">
            <v>-</v>
          </cell>
          <cell r="G122" t="str">
            <v>-</v>
          </cell>
          <cell r="H122" t="str">
            <v>-</v>
          </cell>
          <cell r="I122" t="str">
            <v>YES</v>
          </cell>
          <cell r="J122" t="str">
            <v>SRSA</v>
          </cell>
          <cell r="K122" t="str">
            <v>42, 43</v>
          </cell>
          <cell r="L122" t="str">
            <v>-</v>
          </cell>
          <cell r="M122" t="str">
            <v>YES</v>
          </cell>
          <cell r="N122">
            <v>541</v>
          </cell>
          <cell r="O122" t="str">
            <v>NO</v>
          </cell>
          <cell r="P122">
            <v>12466</v>
          </cell>
          <cell r="Q122">
            <v>10000</v>
          </cell>
          <cell r="R122" t="str">
            <v>S358A200178</v>
          </cell>
          <cell r="S122">
            <v>26641</v>
          </cell>
        </row>
        <row r="123">
          <cell r="A123" t="str">
            <v>6943</v>
          </cell>
          <cell r="B123" t="str">
            <v>1930870</v>
          </cell>
          <cell r="C123" t="str">
            <v>IA-336943 000</v>
          </cell>
          <cell r="D123" t="str">
            <v>West Central Comm School District</v>
          </cell>
          <cell r="E123" t="str">
            <v>SRSA</v>
          </cell>
          <cell r="F123" t="str">
            <v>-</v>
          </cell>
          <cell r="G123" t="str">
            <v>-</v>
          </cell>
          <cell r="H123" t="str">
            <v>-</v>
          </cell>
          <cell r="I123" t="str">
            <v>YES</v>
          </cell>
          <cell r="J123" t="str">
            <v>SRSA</v>
          </cell>
          <cell r="K123" t="str">
            <v>42</v>
          </cell>
          <cell r="L123" t="str">
            <v>-</v>
          </cell>
          <cell r="M123" t="str">
            <v>YES</v>
          </cell>
          <cell r="N123">
            <v>283.89999999999998</v>
          </cell>
          <cell r="O123" t="str">
            <v>NO</v>
          </cell>
          <cell r="P123">
            <v>14981</v>
          </cell>
          <cell r="Q123">
            <v>10000</v>
          </cell>
          <cell r="R123" t="str">
            <v>S358A203460</v>
          </cell>
          <cell r="S123">
            <v>23046</v>
          </cell>
        </row>
        <row r="124">
          <cell r="A124" t="str">
            <v>0819</v>
          </cell>
          <cell r="B124" t="str">
            <v>1905430</v>
          </cell>
          <cell r="C124" t="str">
            <v>IA-410819 000</v>
          </cell>
          <cell r="D124" t="str">
            <v>West Hancock Comm School District</v>
          </cell>
          <cell r="E124" t="str">
            <v>SRSA</v>
          </cell>
          <cell r="F124" t="str">
            <v>-</v>
          </cell>
          <cell r="G124" t="str">
            <v>-</v>
          </cell>
          <cell r="H124" t="str">
            <v>-</v>
          </cell>
          <cell r="I124" t="str">
            <v>YES</v>
          </cell>
          <cell r="J124" t="str">
            <v>SRSA</v>
          </cell>
          <cell r="K124" t="str">
            <v>42</v>
          </cell>
          <cell r="L124" t="str">
            <v>-</v>
          </cell>
          <cell r="M124" t="str">
            <v>YES</v>
          </cell>
          <cell r="N124">
            <v>577.9</v>
          </cell>
          <cell r="O124" t="str">
            <v>NO</v>
          </cell>
          <cell r="P124">
            <v>9522</v>
          </cell>
          <cell r="Q124">
            <v>10000</v>
          </cell>
          <cell r="R124" t="str">
            <v>S358A201629</v>
          </cell>
          <cell r="S124">
            <v>41481</v>
          </cell>
        </row>
        <row r="125">
          <cell r="A125" t="str">
            <v>6969</v>
          </cell>
          <cell r="B125" t="str">
            <v>1930960</v>
          </cell>
          <cell r="C125" t="str">
            <v>IA-436969 000</v>
          </cell>
          <cell r="D125" t="str">
            <v>West Harrison Comm School District</v>
          </cell>
          <cell r="E125" t="str">
            <v>SRSA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YES</v>
          </cell>
          <cell r="J125" t="str">
            <v>SRSA</v>
          </cell>
          <cell r="K125" t="str">
            <v>42</v>
          </cell>
          <cell r="L125" t="str">
            <v>-</v>
          </cell>
          <cell r="M125" t="str">
            <v>YES</v>
          </cell>
          <cell r="N125">
            <v>196.6</v>
          </cell>
          <cell r="O125" t="str">
            <v>NO</v>
          </cell>
          <cell r="P125">
            <v>4230</v>
          </cell>
          <cell r="Q125">
            <v>10000</v>
          </cell>
          <cell r="R125" t="str">
            <v>S358A201630</v>
          </cell>
          <cell r="S125">
            <v>19317</v>
          </cell>
        </row>
        <row r="126">
          <cell r="A126" t="str">
            <v>6992</v>
          </cell>
          <cell r="B126" t="str">
            <v>1931470</v>
          </cell>
          <cell r="C126" t="str">
            <v>IA-976992 000</v>
          </cell>
          <cell r="D126" t="str">
            <v>Westwood Comm School District</v>
          </cell>
          <cell r="E126" t="str">
            <v>SRSA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YES</v>
          </cell>
          <cell r="J126" t="str">
            <v>SRSA</v>
          </cell>
          <cell r="K126" t="str">
            <v>43</v>
          </cell>
          <cell r="L126" t="str">
            <v>-</v>
          </cell>
          <cell r="M126" t="str">
            <v>YES</v>
          </cell>
          <cell r="N126">
            <v>404.6</v>
          </cell>
          <cell r="O126" t="str">
            <v>NO</v>
          </cell>
          <cell r="P126">
            <v>10286</v>
          </cell>
          <cell r="Q126">
            <v>10000</v>
          </cell>
          <cell r="R126" t="str">
            <v>S358A201631</v>
          </cell>
          <cell r="S126">
            <v>44734</v>
          </cell>
        </row>
        <row r="127">
          <cell r="A127" t="str">
            <v>7002</v>
          </cell>
          <cell r="B127" t="str">
            <v>1931620</v>
          </cell>
          <cell r="C127" t="str">
            <v>IA-677002 000</v>
          </cell>
          <cell r="D127" t="str">
            <v>Whiting Comm School District</v>
          </cell>
          <cell r="E127" t="str">
            <v>SRSA</v>
          </cell>
          <cell r="F127" t="str">
            <v>-</v>
          </cell>
          <cell r="G127" t="str">
            <v>-</v>
          </cell>
          <cell r="H127" t="str">
            <v>-</v>
          </cell>
          <cell r="I127" t="str">
            <v>YES</v>
          </cell>
          <cell r="J127" t="str">
            <v>SRSA</v>
          </cell>
          <cell r="K127" t="str">
            <v>43</v>
          </cell>
          <cell r="L127" t="str">
            <v>-</v>
          </cell>
          <cell r="M127" t="str">
            <v>YES</v>
          </cell>
          <cell r="N127">
            <v>445.7</v>
          </cell>
          <cell r="O127" t="str">
            <v>NO</v>
          </cell>
          <cell r="P127">
            <v>11003</v>
          </cell>
          <cell r="Q127">
            <v>10000</v>
          </cell>
          <cell r="R127" t="str">
            <v>S358A203461</v>
          </cell>
          <cell r="S127">
            <v>21031</v>
          </cell>
        </row>
        <row r="128">
          <cell r="A128" t="str">
            <v>7047</v>
          </cell>
          <cell r="B128" t="str">
            <v>1931830</v>
          </cell>
          <cell r="C128" t="str">
            <v>IA-447047 000</v>
          </cell>
          <cell r="D128" t="str">
            <v>Winfield-Mt Union Comm School District</v>
          </cell>
          <cell r="E128" t="str">
            <v>SRSA</v>
          </cell>
          <cell r="F128" t="str">
            <v>-</v>
          </cell>
          <cell r="G128" t="str">
            <v>-</v>
          </cell>
          <cell r="H128" t="str">
            <v>-</v>
          </cell>
          <cell r="I128" t="str">
            <v>YES</v>
          </cell>
          <cell r="J128" t="str">
            <v>SRSA</v>
          </cell>
          <cell r="K128" t="str">
            <v>42</v>
          </cell>
          <cell r="L128" t="str">
            <v>-</v>
          </cell>
          <cell r="M128" t="str">
            <v>YES</v>
          </cell>
          <cell r="N128">
            <v>580.20000000000005</v>
          </cell>
          <cell r="O128" t="str">
            <v>NO</v>
          </cell>
          <cell r="P128">
            <v>9944</v>
          </cell>
          <cell r="Q128">
            <v>10000</v>
          </cell>
          <cell r="R128" t="str">
            <v>S358A201632</v>
          </cell>
          <cell r="S128">
            <v>37580</v>
          </cell>
        </row>
        <row r="129">
          <cell r="A129" t="str">
            <v>7092</v>
          </cell>
          <cell r="B129" t="str">
            <v>1931920</v>
          </cell>
          <cell r="C129" t="str">
            <v>IA-437092 000</v>
          </cell>
          <cell r="D129" t="str">
            <v>Woodbine Comm School District</v>
          </cell>
          <cell r="S129">
            <v>41871</v>
          </cell>
        </row>
        <row r="130">
          <cell r="A130" t="str">
            <v>7098</v>
          </cell>
          <cell r="B130" t="str">
            <v>1931950</v>
          </cell>
          <cell r="C130" t="str">
            <v>IA-977098 000</v>
          </cell>
          <cell r="D130" t="str">
            <v>Woodbury Central Comm School District</v>
          </cell>
          <cell r="S130">
            <v>44268</v>
          </cell>
        </row>
      </sheetData>
      <sheetData sheetId="20">
        <row r="1">
          <cell r="B1" t="str">
            <v>District #</v>
          </cell>
          <cell r="C1" t="str">
            <v>District Name</v>
          </cell>
          <cell r="D1" t="str">
            <v>Allocation</v>
          </cell>
        </row>
        <row r="2">
          <cell r="A2" t="str">
            <v>0621</v>
          </cell>
          <cell r="B2" t="str">
            <v>06210000</v>
          </cell>
          <cell r="C2" t="str">
            <v>Bettendorf</v>
          </cell>
          <cell r="D2">
            <v>39023</v>
          </cell>
        </row>
        <row r="3">
          <cell r="A3" t="str">
            <v>0729</v>
          </cell>
          <cell r="B3" t="str">
            <v>07290000</v>
          </cell>
          <cell r="C3" t="str">
            <v>Boone</v>
          </cell>
          <cell r="D3">
            <v>20029</v>
          </cell>
        </row>
        <row r="4">
          <cell r="A4" t="str">
            <v>1053</v>
          </cell>
          <cell r="B4" t="str">
            <v>10530000</v>
          </cell>
          <cell r="C4" t="str">
            <v>Cedar Rapids</v>
          </cell>
          <cell r="D4">
            <v>39023</v>
          </cell>
        </row>
        <row r="5">
          <cell r="A5" t="str">
            <v>1278</v>
          </cell>
          <cell r="B5">
            <v>12780000</v>
          </cell>
          <cell r="C5" t="str">
            <v>Clinton</v>
          </cell>
          <cell r="D5">
            <v>39023</v>
          </cell>
        </row>
        <row r="6">
          <cell r="A6" t="str">
            <v>1337</v>
          </cell>
          <cell r="B6" t="str">
            <v>13370000</v>
          </cell>
          <cell r="C6" t="str">
            <v>College</v>
          </cell>
          <cell r="D6">
            <v>39023</v>
          </cell>
        </row>
        <row r="7">
          <cell r="A7" t="str">
            <v>1476</v>
          </cell>
          <cell r="B7" t="str">
            <v>14760000</v>
          </cell>
          <cell r="C7" t="str">
            <v>Council Bluffs</v>
          </cell>
          <cell r="D7">
            <v>39023</v>
          </cell>
        </row>
        <row r="8">
          <cell r="A8" t="str">
            <v>1611</v>
          </cell>
          <cell r="B8">
            <v>16110000</v>
          </cell>
          <cell r="C8" t="str">
            <v>Davenport</v>
          </cell>
          <cell r="D8">
            <v>39023</v>
          </cell>
        </row>
        <row r="9">
          <cell r="A9" t="str">
            <v>1737</v>
          </cell>
          <cell r="B9" t="str">
            <v>17370000</v>
          </cell>
          <cell r="C9" t="str">
            <v>Des Moines</v>
          </cell>
          <cell r="D9">
            <v>39023</v>
          </cell>
        </row>
        <row r="10">
          <cell r="A10" t="str">
            <v>1863</v>
          </cell>
          <cell r="B10" t="str">
            <v>18630000</v>
          </cell>
          <cell r="C10" t="str">
            <v>Dubuque</v>
          </cell>
          <cell r="D10">
            <v>39023</v>
          </cell>
        </row>
        <row r="11">
          <cell r="A11" t="str">
            <v>3141</v>
          </cell>
          <cell r="B11" t="str">
            <v>31410000</v>
          </cell>
          <cell r="C11" t="str">
            <v>Iowa City</v>
          </cell>
          <cell r="D11">
            <v>39023</v>
          </cell>
        </row>
        <row r="12">
          <cell r="A12" t="str">
            <v>3375</v>
          </cell>
          <cell r="B12">
            <v>33750000</v>
          </cell>
          <cell r="C12" t="str">
            <v>Knoxville</v>
          </cell>
          <cell r="D12">
            <v>20029</v>
          </cell>
        </row>
        <row r="13">
          <cell r="A13" t="str">
            <v>4131</v>
          </cell>
          <cell r="B13">
            <v>41310000</v>
          </cell>
          <cell r="C13" t="str">
            <v>Mason City</v>
          </cell>
          <cell r="D13">
            <v>39023</v>
          </cell>
        </row>
        <row r="14">
          <cell r="A14" t="str">
            <v>5805</v>
          </cell>
          <cell r="B14" t="str">
            <v>58050000</v>
          </cell>
          <cell r="C14" t="str">
            <v>Saydel</v>
          </cell>
          <cell r="D14">
            <v>39023</v>
          </cell>
        </row>
        <row r="15">
          <cell r="A15" t="str">
            <v>6039</v>
          </cell>
          <cell r="B15" t="str">
            <v>60390000</v>
          </cell>
          <cell r="C15" t="str">
            <v>Sioux City</v>
          </cell>
          <cell r="D15">
            <v>39023</v>
          </cell>
        </row>
        <row r="17">
          <cell r="D17">
            <v>508334</v>
          </cell>
        </row>
        <row r="19">
          <cell r="B19" t="str">
            <v>Source: https://educateiowa.gov/documents/essa-guidance/2021/10/2021-2022-mckinney-vento-homeless-education-grants-allocations</v>
          </cell>
        </row>
        <row r="21">
          <cell r="B21" t="str">
            <v>Project Description:</v>
          </cell>
          <cell r="C21" t="str">
            <v>Education for Homeless Children and Youth</v>
          </cell>
        </row>
        <row r="22">
          <cell r="B22" t="str">
            <v>Name of Federal Agency:</v>
          </cell>
          <cell r="C22" t="str">
            <v>US Department of Education</v>
          </cell>
        </row>
        <row r="23">
          <cell r="B23" t="str">
            <v>Program Title:</v>
          </cell>
          <cell r="C23" t="str">
            <v>Education for Homeless Children and Youth</v>
          </cell>
        </row>
        <row r="24">
          <cell r="B24" t="str">
            <v>CFDA Number:</v>
          </cell>
          <cell r="C24" t="str">
            <v>84.196A</v>
          </cell>
        </row>
        <row r="25">
          <cell r="B25" t="str">
            <v>Award Number:</v>
          </cell>
          <cell r="C25" t="str">
            <v>S196A190016</v>
          </cell>
        </row>
        <row r="26">
          <cell r="B26" t="str">
            <v>Award Period:</v>
          </cell>
          <cell r="C26" t="str">
            <v>7/1/2021 - 6/30/22</v>
          </cell>
        </row>
        <row r="27">
          <cell r="B27" t="str">
            <v>Award Amount:</v>
          </cell>
          <cell r="C27">
            <v>645907</v>
          </cell>
        </row>
      </sheetData>
      <sheetData sheetId="21">
        <row r="2">
          <cell r="A2" t="str">
            <v>0009</v>
          </cell>
          <cell r="B2" t="str">
            <v>AGWSR</v>
          </cell>
          <cell r="C2">
            <v>31983</v>
          </cell>
        </row>
        <row r="3">
          <cell r="A3" t="str">
            <v>0018</v>
          </cell>
          <cell r="B3" t="str">
            <v>Adair-Casey</v>
          </cell>
          <cell r="C3">
            <v>13563</v>
          </cell>
        </row>
        <row r="4">
          <cell r="A4" t="str">
            <v>0027</v>
          </cell>
          <cell r="B4" t="str">
            <v>Adel DeSoto Minburn</v>
          </cell>
          <cell r="C4">
            <v>87915</v>
          </cell>
        </row>
        <row r="5">
          <cell r="A5" t="str">
            <v>0063</v>
          </cell>
          <cell r="B5" t="str">
            <v>Akron Westfield</v>
          </cell>
          <cell r="C5">
            <v>25087</v>
          </cell>
        </row>
        <row r="6">
          <cell r="A6" t="str">
            <v>0072</v>
          </cell>
          <cell r="B6" t="str">
            <v>Albert City-Truesdale</v>
          </cell>
          <cell r="C6">
            <v>9879</v>
          </cell>
        </row>
        <row r="7">
          <cell r="A7" t="str">
            <v>0081</v>
          </cell>
          <cell r="B7" t="str">
            <v>Albia</v>
          </cell>
          <cell r="C7">
            <v>53124</v>
          </cell>
        </row>
        <row r="8">
          <cell r="A8" t="str">
            <v>0099</v>
          </cell>
          <cell r="B8" t="str">
            <v>Alburnett</v>
          </cell>
          <cell r="C8">
            <v>23421</v>
          </cell>
        </row>
        <row r="9">
          <cell r="A9" t="str">
            <v>0108</v>
          </cell>
          <cell r="B9" t="str">
            <v>Alden</v>
          </cell>
          <cell r="C9">
            <v>11651</v>
          </cell>
        </row>
        <row r="10">
          <cell r="A10" t="str">
            <v>0126</v>
          </cell>
          <cell r="B10" t="str">
            <v>Algona</v>
          </cell>
          <cell r="C10">
            <v>69748</v>
          </cell>
        </row>
        <row r="11">
          <cell r="A11" t="str">
            <v>0135</v>
          </cell>
          <cell r="B11" t="str">
            <v>Allamakee</v>
          </cell>
          <cell r="C11">
            <v>54205</v>
          </cell>
        </row>
        <row r="12">
          <cell r="A12" t="str">
            <v>0153</v>
          </cell>
          <cell r="B12" t="str">
            <v>North Butler</v>
          </cell>
          <cell r="C12">
            <v>25325</v>
          </cell>
        </row>
        <row r="13">
          <cell r="A13" t="str">
            <v>0171</v>
          </cell>
          <cell r="B13" t="str">
            <v>Alta-Aurelia</v>
          </cell>
          <cell r="C13">
            <v>38793</v>
          </cell>
        </row>
        <row r="14">
          <cell r="A14" t="str">
            <v>0225</v>
          </cell>
          <cell r="B14" t="str">
            <v>Ames</v>
          </cell>
          <cell r="C14">
            <v>204343</v>
          </cell>
        </row>
        <row r="15">
          <cell r="A15" t="str">
            <v>0234</v>
          </cell>
          <cell r="B15" t="str">
            <v>Anamosa</v>
          </cell>
          <cell r="C15">
            <v>60814</v>
          </cell>
        </row>
        <row r="16">
          <cell r="A16" t="str">
            <v>0243</v>
          </cell>
          <cell r="B16" t="str">
            <v>Andrew</v>
          </cell>
          <cell r="C16">
            <v>10676</v>
          </cell>
        </row>
        <row r="17">
          <cell r="A17" t="str">
            <v>0261</v>
          </cell>
          <cell r="B17" t="str">
            <v>Ankeny</v>
          </cell>
          <cell r="C17">
            <v>546136</v>
          </cell>
        </row>
        <row r="18">
          <cell r="A18" t="str">
            <v>0279</v>
          </cell>
          <cell r="B18" t="str">
            <v>Aplington-Parkersburg</v>
          </cell>
          <cell r="C18">
            <v>36760</v>
          </cell>
        </row>
        <row r="19">
          <cell r="A19" t="str">
            <v>0333</v>
          </cell>
          <cell r="B19" t="str">
            <v>North Union</v>
          </cell>
          <cell r="C19">
            <v>18233</v>
          </cell>
        </row>
        <row r="20">
          <cell r="A20" t="str">
            <v>0355</v>
          </cell>
          <cell r="B20" t="str">
            <v>Ar-We-Va</v>
          </cell>
          <cell r="C20">
            <v>15545</v>
          </cell>
        </row>
        <row r="21">
          <cell r="A21" t="str">
            <v>0387</v>
          </cell>
          <cell r="B21" t="str">
            <v>Atlantic</v>
          </cell>
          <cell r="C21">
            <v>65769</v>
          </cell>
        </row>
        <row r="22">
          <cell r="A22" t="str">
            <v>0414</v>
          </cell>
          <cell r="B22" t="str">
            <v>Audubon</v>
          </cell>
          <cell r="C22">
            <v>24330</v>
          </cell>
        </row>
        <row r="23">
          <cell r="A23" t="str">
            <v>0441</v>
          </cell>
          <cell r="B23" t="str">
            <v>AHSTW</v>
          </cell>
          <cell r="C23">
            <v>34415</v>
          </cell>
        </row>
        <row r="24">
          <cell r="A24" t="str">
            <v>0472</v>
          </cell>
          <cell r="B24" t="str">
            <v>Ballard</v>
          </cell>
          <cell r="C24">
            <v>71446</v>
          </cell>
        </row>
        <row r="25">
          <cell r="A25" t="str">
            <v>0513</v>
          </cell>
          <cell r="B25" t="str">
            <v>Baxter</v>
          </cell>
          <cell r="C25">
            <v>15743</v>
          </cell>
        </row>
        <row r="26">
          <cell r="A26" t="str">
            <v>0540</v>
          </cell>
          <cell r="B26" t="str">
            <v>BCLUW</v>
          </cell>
          <cell r="C26">
            <v>22851</v>
          </cell>
        </row>
        <row r="27">
          <cell r="A27" t="str">
            <v>0549</v>
          </cell>
          <cell r="B27" t="str">
            <v>Bedford</v>
          </cell>
          <cell r="C27">
            <v>23435</v>
          </cell>
        </row>
        <row r="28">
          <cell r="A28" t="str">
            <v>0576</v>
          </cell>
          <cell r="B28" t="str">
            <v>Belle Plaine</v>
          </cell>
          <cell r="C28">
            <v>22369</v>
          </cell>
        </row>
        <row r="29">
          <cell r="A29" t="str">
            <v>0585</v>
          </cell>
          <cell r="B29" t="str">
            <v>Bellevue</v>
          </cell>
          <cell r="C29">
            <v>32272</v>
          </cell>
        </row>
        <row r="30">
          <cell r="A30" t="str">
            <v>0594</v>
          </cell>
          <cell r="B30" t="str">
            <v>Belmond-Klemme</v>
          </cell>
          <cell r="C30">
            <v>35533</v>
          </cell>
        </row>
        <row r="31">
          <cell r="A31" t="str">
            <v>0603</v>
          </cell>
          <cell r="B31" t="str">
            <v>Bennett</v>
          </cell>
          <cell r="C31">
            <v>8979</v>
          </cell>
        </row>
        <row r="32">
          <cell r="A32" t="str">
            <v>0609</v>
          </cell>
          <cell r="B32" t="str">
            <v>Benton</v>
          </cell>
          <cell r="C32">
            <v>71470</v>
          </cell>
        </row>
        <row r="33">
          <cell r="A33" t="str">
            <v>0621</v>
          </cell>
          <cell r="B33" t="str">
            <v>Bettendorf</v>
          </cell>
          <cell r="C33">
            <v>201676</v>
          </cell>
        </row>
        <row r="34">
          <cell r="A34" t="str">
            <v>0657</v>
          </cell>
          <cell r="B34" t="str">
            <v>Eddyville-Blakesburg-</v>
          </cell>
          <cell r="C34">
            <v>42253</v>
          </cell>
        </row>
        <row r="35">
          <cell r="A35" t="str">
            <v>0720</v>
          </cell>
          <cell r="B35" t="str">
            <v>Bondurant-Farrar</v>
          </cell>
          <cell r="C35">
            <v>102146</v>
          </cell>
        </row>
        <row r="36">
          <cell r="A36" t="str">
            <v>0729</v>
          </cell>
          <cell r="B36" t="str">
            <v>Boone</v>
          </cell>
          <cell r="C36">
            <v>100386</v>
          </cell>
        </row>
        <row r="37">
          <cell r="A37" t="str">
            <v>0747</v>
          </cell>
          <cell r="B37" t="str">
            <v>Boyden-Hull</v>
          </cell>
          <cell r="C37">
            <v>41088</v>
          </cell>
        </row>
        <row r="38">
          <cell r="A38" t="str">
            <v>0819</v>
          </cell>
          <cell r="B38" t="str">
            <v>West Hancock</v>
          </cell>
          <cell r="C38">
            <v>26320</v>
          </cell>
        </row>
        <row r="39">
          <cell r="A39" t="str">
            <v>0846</v>
          </cell>
          <cell r="B39" t="str">
            <v>Brooklyn-Guernsey-Malcom</v>
          </cell>
          <cell r="C39">
            <v>25160</v>
          </cell>
        </row>
        <row r="40">
          <cell r="A40" t="str">
            <v>0873</v>
          </cell>
          <cell r="B40" t="str">
            <v>North Iowa</v>
          </cell>
          <cell r="C40">
            <v>20413</v>
          </cell>
        </row>
        <row r="41">
          <cell r="A41" t="str">
            <v>0882</v>
          </cell>
          <cell r="B41" t="str">
            <v>Burlington</v>
          </cell>
          <cell r="C41">
            <v>211654</v>
          </cell>
        </row>
        <row r="42">
          <cell r="A42" t="str">
            <v>0914</v>
          </cell>
          <cell r="B42" t="str">
            <v>CAM</v>
          </cell>
          <cell r="C42">
            <v>24387</v>
          </cell>
        </row>
        <row r="43">
          <cell r="A43" t="str">
            <v>0916</v>
          </cell>
          <cell r="B43" t="str">
            <v>CAL</v>
          </cell>
          <cell r="C43">
            <v>12501</v>
          </cell>
        </row>
        <row r="44">
          <cell r="A44" t="str">
            <v>0918</v>
          </cell>
          <cell r="B44" t="str">
            <v>Calamus-Wheatland</v>
          </cell>
          <cell r="C44">
            <v>18034</v>
          </cell>
        </row>
        <row r="45">
          <cell r="A45" t="str">
            <v>0936</v>
          </cell>
          <cell r="B45" t="str">
            <v>Camanche</v>
          </cell>
          <cell r="C45">
            <v>39320</v>
          </cell>
        </row>
        <row r="46">
          <cell r="A46" t="str">
            <v>0977</v>
          </cell>
          <cell r="B46" t="str">
            <v>Cardinal</v>
          </cell>
          <cell r="C46">
            <v>33341</v>
          </cell>
        </row>
        <row r="47">
          <cell r="A47" t="str">
            <v>0981</v>
          </cell>
          <cell r="B47" t="str">
            <v>Carlisle</v>
          </cell>
          <cell r="C47">
            <v>90965</v>
          </cell>
        </row>
        <row r="48">
          <cell r="A48" t="str">
            <v>0999</v>
          </cell>
          <cell r="B48" t="str">
            <v>Carroll</v>
          </cell>
          <cell r="C48">
            <v>113713</v>
          </cell>
        </row>
        <row r="49">
          <cell r="A49" t="str">
            <v>1044</v>
          </cell>
          <cell r="B49" t="str">
            <v>Cedar Falls</v>
          </cell>
          <cell r="C49">
            <v>250135</v>
          </cell>
        </row>
        <row r="50">
          <cell r="A50" t="str">
            <v>1053</v>
          </cell>
          <cell r="B50" t="str">
            <v>Cedar Rapids</v>
          </cell>
          <cell r="C50">
            <v>872364</v>
          </cell>
        </row>
        <row r="51">
          <cell r="A51" t="str">
            <v>1062</v>
          </cell>
          <cell r="B51" t="str">
            <v>Center Point-Urbana</v>
          </cell>
          <cell r="C51">
            <v>55056</v>
          </cell>
        </row>
        <row r="52">
          <cell r="A52" t="str">
            <v>1071</v>
          </cell>
          <cell r="B52" t="str">
            <v>Centerville</v>
          </cell>
          <cell r="C52">
            <v>68017</v>
          </cell>
        </row>
        <row r="53">
          <cell r="A53" t="str">
            <v>1079</v>
          </cell>
          <cell r="B53" t="str">
            <v>Central Lee</v>
          </cell>
          <cell r="C53">
            <v>40199</v>
          </cell>
        </row>
        <row r="54">
          <cell r="A54" t="str">
            <v>1080</v>
          </cell>
          <cell r="B54" t="str">
            <v>Central</v>
          </cell>
          <cell r="C54">
            <v>18366</v>
          </cell>
        </row>
        <row r="55">
          <cell r="A55" t="str">
            <v>1082</v>
          </cell>
          <cell r="B55" t="str">
            <v>Central DeWitt</v>
          </cell>
          <cell r="C55">
            <v>70483</v>
          </cell>
        </row>
        <row r="56">
          <cell r="A56" t="str">
            <v>1089</v>
          </cell>
          <cell r="B56" t="str">
            <v>Central City</v>
          </cell>
          <cell r="C56">
            <v>21277</v>
          </cell>
        </row>
        <row r="57">
          <cell r="A57" t="str">
            <v>1093</v>
          </cell>
          <cell r="B57" t="str">
            <v>Central Decatur</v>
          </cell>
          <cell r="C57">
            <v>32116</v>
          </cell>
        </row>
        <row r="58">
          <cell r="A58" t="str">
            <v>1095</v>
          </cell>
          <cell r="B58" t="str">
            <v>Central Lyon</v>
          </cell>
          <cell r="C58">
            <v>38906</v>
          </cell>
        </row>
        <row r="59">
          <cell r="A59" t="str">
            <v>1107</v>
          </cell>
          <cell r="B59" t="str">
            <v>Chariton</v>
          </cell>
          <cell r="C59">
            <v>61761</v>
          </cell>
        </row>
        <row r="60">
          <cell r="A60" t="str">
            <v>1116</v>
          </cell>
          <cell r="B60" t="str">
            <v>Charles City</v>
          </cell>
          <cell r="C60">
            <v>80898</v>
          </cell>
        </row>
        <row r="61">
          <cell r="A61" t="str">
            <v>1134</v>
          </cell>
          <cell r="B61" t="str">
            <v>Charter Oak-Ute</v>
          </cell>
          <cell r="C61">
            <v>13249</v>
          </cell>
        </row>
        <row r="62">
          <cell r="A62" t="str">
            <v>1152</v>
          </cell>
          <cell r="B62" t="str">
            <v>Cherokee</v>
          </cell>
          <cell r="C62">
            <v>48450</v>
          </cell>
        </row>
        <row r="63">
          <cell r="A63" t="str">
            <v>1197</v>
          </cell>
          <cell r="B63" t="str">
            <v>Clarinda</v>
          </cell>
          <cell r="C63">
            <v>48282</v>
          </cell>
        </row>
        <row r="64">
          <cell r="A64" t="str">
            <v>1206</v>
          </cell>
          <cell r="B64" t="str">
            <v>Clarion-Goldfield-Dows</v>
          </cell>
          <cell r="C64">
            <v>45874</v>
          </cell>
        </row>
        <row r="65">
          <cell r="A65" t="str">
            <v>1211</v>
          </cell>
          <cell r="B65" t="str">
            <v>Clarke</v>
          </cell>
          <cell r="C65">
            <v>70182</v>
          </cell>
        </row>
        <row r="66">
          <cell r="A66" t="str">
            <v>1215</v>
          </cell>
          <cell r="B66" t="str">
            <v>Clarksville</v>
          </cell>
          <cell r="C66">
            <v>13377</v>
          </cell>
        </row>
        <row r="67">
          <cell r="A67" t="str">
            <v>1218</v>
          </cell>
          <cell r="B67" t="str">
            <v>Clay Central-Everly</v>
          </cell>
          <cell r="C67">
            <v>14643</v>
          </cell>
        </row>
        <row r="68">
          <cell r="A68" t="str">
            <v>1221</v>
          </cell>
          <cell r="B68" t="str">
            <v>Clear Creek Amana</v>
          </cell>
          <cell r="C68">
            <v>117306</v>
          </cell>
        </row>
        <row r="69">
          <cell r="A69" t="str">
            <v>1233</v>
          </cell>
          <cell r="B69" t="str">
            <v>Clear Lake</v>
          </cell>
          <cell r="C69">
            <v>58542</v>
          </cell>
        </row>
        <row r="70">
          <cell r="A70" t="str">
            <v>1278</v>
          </cell>
          <cell r="B70" t="str">
            <v>Clinton</v>
          </cell>
          <cell r="C70">
            <v>184104</v>
          </cell>
        </row>
        <row r="71">
          <cell r="A71" t="str">
            <v>1332</v>
          </cell>
          <cell r="B71" t="str">
            <v>Colfax-Mingo</v>
          </cell>
          <cell r="C71">
            <v>34284</v>
          </cell>
        </row>
        <row r="72">
          <cell r="A72" t="str">
            <v>1337</v>
          </cell>
          <cell r="B72" t="str">
            <v>College</v>
          </cell>
          <cell r="C72">
            <v>237464</v>
          </cell>
        </row>
        <row r="73">
          <cell r="A73" t="str">
            <v>1350</v>
          </cell>
          <cell r="B73" t="str">
            <v>Collins-Maxwell</v>
          </cell>
          <cell r="C73">
            <v>20157</v>
          </cell>
        </row>
        <row r="74">
          <cell r="A74" t="str">
            <v>1359</v>
          </cell>
          <cell r="B74" t="str">
            <v>Colo-NESCO</v>
          </cell>
          <cell r="C74">
            <v>21975</v>
          </cell>
        </row>
        <row r="75">
          <cell r="A75" t="str">
            <v>1368</v>
          </cell>
          <cell r="B75" t="str">
            <v>Columbus</v>
          </cell>
          <cell r="C75">
            <v>37402</v>
          </cell>
        </row>
        <row r="76">
          <cell r="A76" t="str">
            <v>1413</v>
          </cell>
          <cell r="B76" t="str">
            <v>Coon Rapids-Bayard</v>
          </cell>
          <cell r="C76">
            <v>20623</v>
          </cell>
        </row>
        <row r="77">
          <cell r="A77" t="str">
            <v>1431</v>
          </cell>
          <cell r="B77" t="str">
            <v>Corning</v>
          </cell>
          <cell r="C77">
            <v>19063</v>
          </cell>
        </row>
        <row r="78">
          <cell r="A78" t="str">
            <v>1476</v>
          </cell>
          <cell r="B78" t="str">
            <v>Council Bluffs</v>
          </cell>
          <cell r="C78">
            <v>468489</v>
          </cell>
        </row>
        <row r="79">
          <cell r="A79" t="str">
            <v>1503</v>
          </cell>
          <cell r="B79" t="str">
            <v>Creston</v>
          </cell>
          <cell r="C79">
            <v>75942</v>
          </cell>
        </row>
        <row r="80">
          <cell r="A80" t="str">
            <v>1576</v>
          </cell>
          <cell r="B80" t="str">
            <v>Dallas Center-Grimes</v>
          </cell>
          <cell r="C80">
            <v>140292</v>
          </cell>
        </row>
        <row r="81">
          <cell r="A81" t="str">
            <v>1602</v>
          </cell>
          <cell r="B81" t="str">
            <v>Danville</v>
          </cell>
          <cell r="C81">
            <v>23005</v>
          </cell>
        </row>
        <row r="82">
          <cell r="A82" t="str">
            <v>1611</v>
          </cell>
          <cell r="B82" t="str">
            <v>Davenport</v>
          </cell>
          <cell r="C82">
            <v>778140</v>
          </cell>
        </row>
        <row r="83">
          <cell r="A83" t="str">
            <v>1619</v>
          </cell>
          <cell r="B83" t="str">
            <v>Davis County</v>
          </cell>
          <cell r="C83">
            <v>58125</v>
          </cell>
        </row>
        <row r="84">
          <cell r="A84" t="str">
            <v>1638</v>
          </cell>
          <cell r="B84" t="str">
            <v>Decorah Comm. (added North Winn.)</v>
          </cell>
          <cell r="C84">
            <v>70907</v>
          </cell>
        </row>
        <row r="85">
          <cell r="A85" t="str">
            <v>1675</v>
          </cell>
          <cell r="B85" t="str">
            <v>Delwood</v>
          </cell>
          <cell r="C85">
            <v>10099</v>
          </cell>
        </row>
        <row r="86">
          <cell r="A86" t="str">
            <v>1701</v>
          </cell>
          <cell r="B86" t="str">
            <v>Denison</v>
          </cell>
          <cell r="C86">
            <v>113708</v>
          </cell>
        </row>
        <row r="87">
          <cell r="A87" t="str">
            <v>1719</v>
          </cell>
          <cell r="B87" t="str">
            <v>Denver</v>
          </cell>
          <cell r="C87">
            <v>35670</v>
          </cell>
        </row>
        <row r="88">
          <cell r="A88" t="str">
            <v>1737</v>
          </cell>
          <cell r="B88" t="str">
            <v>Des Moines Independent</v>
          </cell>
          <cell r="C88">
            <v>1780947</v>
          </cell>
        </row>
        <row r="89">
          <cell r="A89" t="str">
            <v>1782</v>
          </cell>
          <cell r="B89" t="str">
            <v>Diagonal</v>
          </cell>
          <cell r="C89">
            <v>5450</v>
          </cell>
        </row>
        <row r="90">
          <cell r="A90" t="str">
            <v>1791</v>
          </cell>
          <cell r="B90" t="str">
            <v>Dike-New Hartford</v>
          </cell>
          <cell r="C90">
            <v>37873</v>
          </cell>
        </row>
        <row r="91">
          <cell r="A91" t="str">
            <v>1863</v>
          </cell>
          <cell r="B91" t="str">
            <v>Dubuque</v>
          </cell>
          <cell r="C91">
            <v>527622</v>
          </cell>
        </row>
        <row r="92">
          <cell r="A92" t="str">
            <v>1908</v>
          </cell>
          <cell r="B92" t="str">
            <v>Dunkerton</v>
          </cell>
          <cell r="C92">
            <v>17601</v>
          </cell>
        </row>
        <row r="93">
          <cell r="A93" t="str">
            <v>1917</v>
          </cell>
          <cell r="B93" t="str">
            <v>Boyer Valley</v>
          </cell>
          <cell r="C93">
            <v>18390</v>
          </cell>
        </row>
        <row r="94">
          <cell r="A94" t="str">
            <v>1926</v>
          </cell>
          <cell r="B94" t="str">
            <v>Durant</v>
          </cell>
          <cell r="C94">
            <v>24307</v>
          </cell>
        </row>
        <row r="95">
          <cell r="A95" t="str">
            <v>1944</v>
          </cell>
          <cell r="B95" t="str">
            <v>Eagle Grove</v>
          </cell>
          <cell r="C95">
            <v>48594</v>
          </cell>
        </row>
        <row r="96">
          <cell r="A96" t="str">
            <v>1953</v>
          </cell>
          <cell r="B96" t="str">
            <v>Earlham</v>
          </cell>
          <cell r="C96">
            <v>26270</v>
          </cell>
        </row>
        <row r="97">
          <cell r="A97" t="str">
            <v>1963</v>
          </cell>
          <cell r="B97" t="str">
            <v>East Buchanan</v>
          </cell>
          <cell r="C97">
            <v>25238</v>
          </cell>
        </row>
        <row r="98">
          <cell r="A98" t="str">
            <v>1965</v>
          </cell>
          <cell r="B98" t="str">
            <v>Easton Valley</v>
          </cell>
          <cell r="C98">
            <v>25708</v>
          </cell>
        </row>
        <row r="99">
          <cell r="A99" t="str">
            <v>1968</v>
          </cell>
          <cell r="B99" t="str">
            <v>East Marshall</v>
          </cell>
          <cell r="C99">
            <v>29197</v>
          </cell>
        </row>
        <row r="100">
          <cell r="A100" t="str">
            <v>1970</v>
          </cell>
          <cell r="B100" t="str">
            <v>East Union</v>
          </cell>
          <cell r="C100">
            <v>26086</v>
          </cell>
        </row>
        <row r="101">
          <cell r="A101" t="str">
            <v>1972</v>
          </cell>
          <cell r="B101" t="str">
            <v>Eastern Allamakee</v>
          </cell>
          <cell r="C101">
            <v>14384</v>
          </cell>
        </row>
        <row r="102">
          <cell r="A102" t="str">
            <v>1975</v>
          </cell>
          <cell r="B102" t="str">
            <v>River Valley</v>
          </cell>
          <cell r="C102">
            <v>19034</v>
          </cell>
        </row>
        <row r="103">
          <cell r="A103" t="str">
            <v>1989</v>
          </cell>
          <cell r="B103" t="str">
            <v>Edgewood-Colesburg</v>
          </cell>
          <cell r="C103">
            <v>19565</v>
          </cell>
        </row>
        <row r="104">
          <cell r="A104" t="str">
            <v>2007</v>
          </cell>
          <cell r="B104" t="str">
            <v>Eldora-New Providence</v>
          </cell>
          <cell r="C104">
            <v>27331</v>
          </cell>
        </row>
        <row r="105">
          <cell r="A105" t="str">
            <v>2088</v>
          </cell>
          <cell r="B105" t="str">
            <v>Emmetsburg</v>
          </cell>
          <cell r="C105">
            <v>34039</v>
          </cell>
        </row>
        <row r="106">
          <cell r="A106" t="str">
            <v>2097</v>
          </cell>
          <cell r="B106" t="str">
            <v>English Valleys</v>
          </cell>
          <cell r="C106">
            <v>21863</v>
          </cell>
        </row>
        <row r="107">
          <cell r="A107" t="str">
            <v>2113</v>
          </cell>
          <cell r="B107" t="str">
            <v>Essex</v>
          </cell>
          <cell r="C107">
            <v>9624</v>
          </cell>
        </row>
        <row r="108">
          <cell r="A108" t="str">
            <v>2124</v>
          </cell>
          <cell r="B108" t="str">
            <v>Estherville Lincoln</v>
          </cell>
          <cell r="C108">
            <v>57863</v>
          </cell>
        </row>
        <row r="109">
          <cell r="A109" t="str">
            <v>2151</v>
          </cell>
          <cell r="B109" t="str">
            <v>Exira-Elk Horn-</v>
          </cell>
          <cell r="C109">
            <v>18817</v>
          </cell>
        </row>
        <row r="110">
          <cell r="A110" t="str">
            <v>2169</v>
          </cell>
          <cell r="B110" t="str">
            <v>Fairfield</v>
          </cell>
          <cell r="C110">
            <v>81681</v>
          </cell>
        </row>
        <row r="111">
          <cell r="A111" t="str">
            <v>2295</v>
          </cell>
          <cell r="B111" t="str">
            <v>Forest City</v>
          </cell>
          <cell r="C111">
            <v>48865</v>
          </cell>
        </row>
        <row r="112">
          <cell r="A112" t="str">
            <v>2313</v>
          </cell>
          <cell r="B112" t="str">
            <v>Fort Dodge</v>
          </cell>
          <cell r="C112">
            <v>203622</v>
          </cell>
        </row>
        <row r="113">
          <cell r="A113" t="str">
            <v>2322</v>
          </cell>
          <cell r="B113" t="str">
            <v>Fort Madison</v>
          </cell>
          <cell r="C113">
            <v>110422</v>
          </cell>
        </row>
        <row r="114">
          <cell r="A114" t="str">
            <v>2369</v>
          </cell>
          <cell r="B114" t="str">
            <v>Fremont-Mills</v>
          </cell>
          <cell r="C114">
            <v>20667</v>
          </cell>
        </row>
        <row r="115">
          <cell r="A115" t="str">
            <v>2376</v>
          </cell>
          <cell r="B115" t="str">
            <v>Galva-Holstein</v>
          </cell>
          <cell r="C115">
            <v>20733</v>
          </cell>
        </row>
        <row r="116">
          <cell r="A116" t="str">
            <v>2403</v>
          </cell>
          <cell r="B116" t="str">
            <v>Garner-Hayfield-Ventura</v>
          </cell>
          <cell r="C116">
            <v>39236</v>
          </cell>
        </row>
        <row r="117">
          <cell r="A117" t="str">
            <v>2457</v>
          </cell>
          <cell r="B117" t="str">
            <v>George-Little Rock</v>
          </cell>
          <cell r="C117">
            <v>19501</v>
          </cell>
        </row>
        <row r="118">
          <cell r="A118" t="str">
            <v>2466</v>
          </cell>
          <cell r="B118" t="str">
            <v>Gilbert</v>
          </cell>
          <cell r="C118">
            <v>64512</v>
          </cell>
        </row>
        <row r="119">
          <cell r="A119" t="str">
            <v>2493</v>
          </cell>
          <cell r="B119" t="str">
            <v>Gilmore City-Bradgate</v>
          </cell>
          <cell r="C119">
            <v>8464</v>
          </cell>
        </row>
        <row r="120">
          <cell r="A120" t="str">
            <v>2502</v>
          </cell>
          <cell r="B120" t="str">
            <v>Gladbrook-Reinbeck</v>
          </cell>
          <cell r="C120">
            <v>26564</v>
          </cell>
        </row>
        <row r="121">
          <cell r="A121" t="str">
            <v>2511</v>
          </cell>
          <cell r="B121" t="str">
            <v>Glenwood</v>
          </cell>
          <cell r="C121">
            <v>89583</v>
          </cell>
        </row>
        <row r="122">
          <cell r="A122" t="str">
            <v>2520</v>
          </cell>
          <cell r="B122" t="str">
            <v>Glidden-Ralston</v>
          </cell>
          <cell r="C122">
            <v>13556</v>
          </cell>
        </row>
        <row r="123">
          <cell r="A123" t="str">
            <v>2556</v>
          </cell>
          <cell r="B123" t="str">
            <v>Graettinger-Terril</v>
          </cell>
          <cell r="C123">
            <v>17848</v>
          </cell>
        </row>
        <row r="124">
          <cell r="A124" t="str">
            <v>2673</v>
          </cell>
          <cell r="B124" t="str">
            <v>Nodaway Valley</v>
          </cell>
          <cell r="C124">
            <v>29734</v>
          </cell>
        </row>
        <row r="125">
          <cell r="A125" t="str">
            <v>2682</v>
          </cell>
          <cell r="B125" t="str">
            <v>GMG</v>
          </cell>
          <cell r="C125">
            <v>13911</v>
          </cell>
        </row>
        <row r="126">
          <cell r="A126" t="str">
            <v>2709</v>
          </cell>
          <cell r="B126" t="str">
            <v>Grinnell-Newburg</v>
          </cell>
          <cell r="C126">
            <v>74221</v>
          </cell>
        </row>
        <row r="127">
          <cell r="A127" t="str">
            <v>2718</v>
          </cell>
          <cell r="B127" t="str">
            <v>Griswold</v>
          </cell>
          <cell r="C127">
            <v>20722</v>
          </cell>
        </row>
        <row r="128">
          <cell r="A128" t="str">
            <v>2727</v>
          </cell>
          <cell r="B128" t="str">
            <v>Grundy Center</v>
          </cell>
          <cell r="C128">
            <v>29203</v>
          </cell>
        </row>
        <row r="129">
          <cell r="A129" t="str">
            <v>2754</v>
          </cell>
          <cell r="B129" t="str">
            <v>Guthrie Center</v>
          </cell>
          <cell r="C129">
            <v>19164</v>
          </cell>
        </row>
        <row r="130">
          <cell r="A130" t="str">
            <v>2763</v>
          </cell>
          <cell r="B130" t="str">
            <v>Clayton Ridge</v>
          </cell>
          <cell r="C130">
            <v>30361</v>
          </cell>
        </row>
        <row r="131">
          <cell r="A131" t="str">
            <v>2766</v>
          </cell>
          <cell r="B131" t="str">
            <v>H-L-V</v>
          </cell>
          <cell r="C131">
            <v>15703</v>
          </cell>
        </row>
        <row r="132">
          <cell r="A132" t="str">
            <v>2772</v>
          </cell>
          <cell r="B132" t="str">
            <v>Hamburg</v>
          </cell>
          <cell r="C132">
            <v>10136</v>
          </cell>
        </row>
        <row r="133">
          <cell r="A133" t="str">
            <v>2781</v>
          </cell>
          <cell r="B133" t="str">
            <v>Hampton-Dumont</v>
          </cell>
          <cell r="C133">
            <v>57321</v>
          </cell>
        </row>
        <row r="134">
          <cell r="A134" t="str">
            <v>2826</v>
          </cell>
          <cell r="B134" t="str">
            <v>Harlan</v>
          </cell>
          <cell r="C134">
            <v>66226</v>
          </cell>
        </row>
        <row r="135">
          <cell r="A135" t="str">
            <v>2846</v>
          </cell>
          <cell r="B135" t="str">
            <v>Harris-Lake Park</v>
          </cell>
          <cell r="C135">
            <v>13043</v>
          </cell>
        </row>
        <row r="136">
          <cell r="A136" t="str">
            <v>2862</v>
          </cell>
          <cell r="B136" t="str">
            <v>Hartley-Melvin-Sanborn</v>
          </cell>
          <cell r="C136">
            <v>33734</v>
          </cell>
        </row>
        <row r="137">
          <cell r="A137" t="str">
            <v>2977</v>
          </cell>
          <cell r="B137" t="str">
            <v>Highland</v>
          </cell>
          <cell r="C137">
            <v>26056</v>
          </cell>
        </row>
        <row r="138">
          <cell r="A138" t="str">
            <v>2988</v>
          </cell>
          <cell r="B138" t="str">
            <v>Hinton</v>
          </cell>
          <cell r="C138">
            <v>23750</v>
          </cell>
        </row>
        <row r="139">
          <cell r="A139" t="str">
            <v>3029</v>
          </cell>
          <cell r="B139" t="str">
            <v>Howard-Winneshiek</v>
          </cell>
          <cell r="C139">
            <v>56864</v>
          </cell>
        </row>
        <row r="140">
          <cell r="A140" t="str">
            <v>3033</v>
          </cell>
          <cell r="B140" t="str">
            <v>Hubbard-Radcliffe</v>
          </cell>
          <cell r="C140">
            <v>19611</v>
          </cell>
        </row>
        <row r="141">
          <cell r="A141" t="str">
            <v>3042</v>
          </cell>
          <cell r="B141" t="str">
            <v>Hudson</v>
          </cell>
          <cell r="C141">
            <v>31152</v>
          </cell>
        </row>
        <row r="142">
          <cell r="A142" t="str">
            <v>3060</v>
          </cell>
          <cell r="B142" t="str">
            <v>Humboldt</v>
          </cell>
          <cell r="C142">
            <v>60636</v>
          </cell>
        </row>
        <row r="143">
          <cell r="A143" t="str">
            <v>3105</v>
          </cell>
          <cell r="B143" t="str">
            <v>Independence</v>
          </cell>
          <cell r="C143">
            <v>69837</v>
          </cell>
        </row>
        <row r="144">
          <cell r="A144" t="str">
            <v>3114</v>
          </cell>
          <cell r="B144" t="str">
            <v>Indianola</v>
          </cell>
          <cell r="C144">
            <v>157693</v>
          </cell>
        </row>
        <row r="145">
          <cell r="A145" t="str">
            <v>3119</v>
          </cell>
          <cell r="B145" t="str">
            <v>Interstate 35</v>
          </cell>
          <cell r="C145">
            <v>36659</v>
          </cell>
        </row>
        <row r="146">
          <cell r="A146" t="str">
            <v>3141</v>
          </cell>
          <cell r="B146" t="str">
            <v>Iowa City</v>
          </cell>
          <cell r="C146">
            <v>705857</v>
          </cell>
        </row>
        <row r="147">
          <cell r="A147" t="str">
            <v>3150</v>
          </cell>
          <cell r="B147" t="str">
            <v>Iowa Falls</v>
          </cell>
          <cell r="C147">
            <v>49072</v>
          </cell>
        </row>
        <row r="148">
          <cell r="A148" t="str">
            <v>3154</v>
          </cell>
          <cell r="B148" t="str">
            <v>Iowa Valley</v>
          </cell>
          <cell r="C148">
            <v>23942</v>
          </cell>
        </row>
        <row r="149">
          <cell r="A149" t="str">
            <v>3168</v>
          </cell>
          <cell r="B149" t="str">
            <v>IKM-Manning</v>
          </cell>
          <cell r="C149">
            <v>31239</v>
          </cell>
        </row>
        <row r="150">
          <cell r="A150" t="str">
            <v>3186</v>
          </cell>
          <cell r="B150" t="str">
            <v>Janesville Consolidated</v>
          </cell>
          <cell r="C150">
            <v>19139</v>
          </cell>
        </row>
        <row r="151">
          <cell r="A151" t="str">
            <v>3195</v>
          </cell>
          <cell r="B151" t="str">
            <v>Greene County</v>
          </cell>
          <cell r="C151">
            <v>54995</v>
          </cell>
        </row>
        <row r="152">
          <cell r="A152" t="str">
            <v>3204</v>
          </cell>
          <cell r="B152" t="str">
            <v>Jesup</v>
          </cell>
          <cell r="C152">
            <v>43235</v>
          </cell>
        </row>
        <row r="153">
          <cell r="A153" t="str">
            <v>3231</v>
          </cell>
          <cell r="B153" t="str">
            <v>Johnston</v>
          </cell>
          <cell r="C153">
            <v>321125</v>
          </cell>
        </row>
        <row r="154">
          <cell r="A154" t="str">
            <v>3312</v>
          </cell>
          <cell r="B154" t="str">
            <v>Keokuk</v>
          </cell>
          <cell r="C154">
            <v>99017</v>
          </cell>
        </row>
        <row r="155">
          <cell r="A155" t="str">
            <v>3330</v>
          </cell>
          <cell r="B155" t="str">
            <v>Keota</v>
          </cell>
          <cell r="C155">
            <v>15999</v>
          </cell>
        </row>
        <row r="156">
          <cell r="A156" t="str">
            <v>3348</v>
          </cell>
          <cell r="B156" t="str">
            <v>Kingsley-Pierson</v>
          </cell>
          <cell r="C156">
            <v>22165</v>
          </cell>
        </row>
        <row r="157">
          <cell r="A157" t="str">
            <v>3375</v>
          </cell>
          <cell r="B157" t="str">
            <v>Knoxville</v>
          </cell>
          <cell r="C157">
            <v>83541</v>
          </cell>
        </row>
        <row r="158">
          <cell r="A158" t="str">
            <v>3420</v>
          </cell>
          <cell r="B158" t="str">
            <v>Lake Mills</v>
          </cell>
          <cell r="C158">
            <v>26634</v>
          </cell>
        </row>
        <row r="159">
          <cell r="A159" t="str">
            <v>3465</v>
          </cell>
          <cell r="B159" t="str">
            <v>Lamoni</v>
          </cell>
          <cell r="C159">
            <v>15432</v>
          </cell>
        </row>
        <row r="160">
          <cell r="A160" t="str">
            <v>3537</v>
          </cell>
          <cell r="B160" t="str">
            <v>Laurens-Marathon</v>
          </cell>
          <cell r="C160">
            <v>12215</v>
          </cell>
        </row>
        <row r="161">
          <cell r="A161" t="str">
            <v>3555</v>
          </cell>
          <cell r="B161" t="str">
            <v>Lawton-Bronson</v>
          </cell>
          <cell r="C161">
            <v>27574</v>
          </cell>
        </row>
        <row r="162">
          <cell r="A162" t="str">
            <v>3600</v>
          </cell>
          <cell r="B162" t="str">
            <v>Le Mars</v>
          </cell>
          <cell r="C162">
            <v>118127</v>
          </cell>
        </row>
        <row r="163">
          <cell r="A163" t="str">
            <v>3609</v>
          </cell>
          <cell r="B163" t="str">
            <v>Lenox</v>
          </cell>
          <cell r="C163">
            <v>22048</v>
          </cell>
        </row>
        <row r="164">
          <cell r="A164" t="str">
            <v>3645</v>
          </cell>
          <cell r="B164" t="str">
            <v>Lewis Central</v>
          </cell>
          <cell r="C164">
            <v>131064</v>
          </cell>
        </row>
        <row r="165">
          <cell r="A165" t="str">
            <v>3691</v>
          </cell>
          <cell r="B165" t="str">
            <v>North Cedar</v>
          </cell>
          <cell r="C165">
            <v>33552</v>
          </cell>
        </row>
        <row r="166">
          <cell r="A166" t="str">
            <v>3715</v>
          </cell>
          <cell r="B166" t="str">
            <v>Linn-Mar</v>
          </cell>
          <cell r="C166">
            <v>346206</v>
          </cell>
        </row>
        <row r="167">
          <cell r="A167" t="str">
            <v>3744</v>
          </cell>
          <cell r="B167" t="str">
            <v>Lisbon</v>
          </cell>
          <cell r="C167">
            <v>27083</v>
          </cell>
        </row>
        <row r="168">
          <cell r="A168" t="str">
            <v>3798</v>
          </cell>
          <cell r="B168" t="str">
            <v>Logan-Magnolia</v>
          </cell>
          <cell r="C168">
            <v>24802</v>
          </cell>
        </row>
        <row r="169">
          <cell r="A169" t="str">
            <v>3816</v>
          </cell>
          <cell r="B169" t="str">
            <v>Lone Tree</v>
          </cell>
          <cell r="C169">
            <v>16994</v>
          </cell>
        </row>
        <row r="170">
          <cell r="A170" t="str">
            <v>3841</v>
          </cell>
          <cell r="B170" t="str">
            <v>Louisa-Muscatine</v>
          </cell>
          <cell r="C170">
            <v>32128</v>
          </cell>
        </row>
        <row r="171">
          <cell r="A171" t="str">
            <v>3897</v>
          </cell>
          <cell r="B171" t="str">
            <v>LuVerne</v>
          </cell>
          <cell r="C171">
            <v>8058</v>
          </cell>
        </row>
        <row r="172">
          <cell r="A172" t="str">
            <v>3906</v>
          </cell>
          <cell r="B172" t="str">
            <v>Lynnville-Sully</v>
          </cell>
          <cell r="C172">
            <v>22110</v>
          </cell>
        </row>
        <row r="173">
          <cell r="A173" t="str">
            <v>3942</v>
          </cell>
          <cell r="B173" t="str">
            <v>Madrid</v>
          </cell>
          <cell r="C173">
            <v>29856</v>
          </cell>
        </row>
        <row r="174">
          <cell r="A174" t="str">
            <v>3978</v>
          </cell>
          <cell r="B174" t="str">
            <v>East Mills</v>
          </cell>
          <cell r="C174">
            <v>24993</v>
          </cell>
        </row>
        <row r="175">
          <cell r="A175" t="str">
            <v>4023</v>
          </cell>
          <cell r="B175" t="str">
            <v>Manson Northwest Webster</v>
          </cell>
          <cell r="C175">
            <v>31150</v>
          </cell>
        </row>
        <row r="176">
          <cell r="A176" t="str">
            <v>4033</v>
          </cell>
          <cell r="B176" t="str">
            <v>Maple Valley-Anthon Oto</v>
          </cell>
          <cell r="C176">
            <v>29803</v>
          </cell>
        </row>
        <row r="177">
          <cell r="A177" t="str">
            <v>4041</v>
          </cell>
          <cell r="B177" t="str">
            <v>Maquoketa</v>
          </cell>
          <cell r="C177">
            <v>65827</v>
          </cell>
        </row>
        <row r="178">
          <cell r="A178" t="str">
            <v>4043</v>
          </cell>
          <cell r="B178" t="str">
            <v>Maquoketa Valley</v>
          </cell>
          <cell r="C178">
            <v>30304</v>
          </cell>
        </row>
        <row r="179">
          <cell r="A179" t="str">
            <v>4068</v>
          </cell>
          <cell r="B179" t="str">
            <v>Marcus-Meriden-Cleghorn</v>
          </cell>
          <cell r="C179">
            <v>18710</v>
          </cell>
        </row>
        <row r="180">
          <cell r="A180" t="str">
            <v>4086</v>
          </cell>
          <cell r="B180" t="str">
            <v>Marion Independent</v>
          </cell>
          <cell r="C180">
            <v>91266</v>
          </cell>
        </row>
        <row r="181">
          <cell r="A181" t="str">
            <v>4104</v>
          </cell>
          <cell r="B181" t="str">
            <v>Marshalltown</v>
          </cell>
          <cell r="C181">
            <v>267546</v>
          </cell>
        </row>
        <row r="182">
          <cell r="A182" t="str">
            <v>4122</v>
          </cell>
          <cell r="B182" t="str">
            <v>Martensdale-St Marys</v>
          </cell>
          <cell r="C182">
            <v>23978</v>
          </cell>
        </row>
        <row r="183">
          <cell r="A183" t="str">
            <v>4131</v>
          </cell>
          <cell r="B183" t="str">
            <v>Mason City</v>
          </cell>
          <cell r="C183">
            <v>192678</v>
          </cell>
        </row>
        <row r="184">
          <cell r="A184" t="str">
            <v>4149</v>
          </cell>
          <cell r="B184" t="str">
            <v>MOC-Floyd Valley</v>
          </cell>
          <cell r="C184">
            <v>87605</v>
          </cell>
        </row>
        <row r="185">
          <cell r="A185" t="str">
            <v>4203</v>
          </cell>
          <cell r="B185" t="str">
            <v>Mediapolis</v>
          </cell>
          <cell r="C185">
            <v>36958</v>
          </cell>
        </row>
        <row r="186">
          <cell r="A186" t="str">
            <v>4212</v>
          </cell>
          <cell r="B186" t="str">
            <v>Melcher-Dallas</v>
          </cell>
          <cell r="C186">
            <v>15389</v>
          </cell>
        </row>
        <row r="187">
          <cell r="A187" t="str">
            <v>4269</v>
          </cell>
          <cell r="B187" t="str">
            <v>Midland</v>
          </cell>
          <cell r="C187">
            <v>23617</v>
          </cell>
        </row>
        <row r="188">
          <cell r="A188" t="str">
            <v>4271</v>
          </cell>
          <cell r="B188" t="str">
            <v>Mid-Prairie</v>
          </cell>
          <cell r="C188">
            <v>58382</v>
          </cell>
        </row>
        <row r="189">
          <cell r="A189" t="str">
            <v>4356</v>
          </cell>
          <cell r="B189" t="str">
            <v>Missouri Valley</v>
          </cell>
          <cell r="C189">
            <v>35725</v>
          </cell>
        </row>
        <row r="190">
          <cell r="A190" t="str">
            <v>4419</v>
          </cell>
          <cell r="B190" t="str">
            <v>MFL MarMac</v>
          </cell>
          <cell r="C190">
            <v>35281</v>
          </cell>
        </row>
        <row r="191">
          <cell r="A191" t="str">
            <v>4437</v>
          </cell>
          <cell r="B191" t="str">
            <v>Montezuma</v>
          </cell>
          <cell r="C191">
            <v>21831</v>
          </cell>
        </row>
        <row r="192">
          <cell r="A192" t="str">
            <v>4446</v>
          </cell>
          <cell r="B192" t="str">
            <v>Monticello</v>
          </cell>
          <cell r="C192">
            <v>46470</v>
          </cell>
        </row>
        <row r="193">
          <cell r="A193" t="str">
            <v>4491</v>
          </cell>
          <cell r="B193" t="str">
            <v>Moravia</v>
          </cell>
          <cell r="C193">
            <v>16757</v>
          </cell>
        </row>
        <row r="194">
          <cell r="A194" t="str">
            <v>4505</v>
          </cell>
          <cell r="B194" t="str">
            <v>Mormon Trail</v>
          </cell>
          <cell r="C194">
            <v>10795</v>
          </cell>
        </row>
        <row r="195">
          <cell r="A195" t="str">
            <v>4509</v>
          </cell>
          <cell r="B195" t="str">
            <v>Morning Sun</v>
          </cell>
          <cell r="C195">
            <v>9056</v>
          </cell>
        </row>
        <row r="196">
          <cell r="A196" t="str">
            <v>4518</v>
          </cell>
          <cell r="B196" t="str">
            <v>Moulton-Udell</v>
          </cell>
          <cell r="C196">
            <v>10340</v>
          </cell>
        </row>
        <row r="197">
          <cell r="A197" t="str">
            <v>4527</v>
          </cell>
          <cell r="B197" t="str">
            <v>Mount Ayr</v>
          </cell>
          <cell r="C197">
            <v>27273</v>
          </cell>
        </row>
        <row r="198">
          <cell r="A198" t="str">
            <v>4536</v>
          </cell>
          <cell r="B198" t="str">
            <v>Mount Pleasant</v>
          </cell>
          <cell r="C198">
            <v>92123</v>
          </cell>
        </row>
        <row r="199">
          <cell r="A199" t="str">
            <v>4554</v>
          </cell>
          <cell r="B199" t="str">
            <v>Mount Vernon</v>
          </cell>
          <cell r="C199">
            <v>48694</v>
          </cell>
        </row>
        <row r="200">
          <cell r="A200" t="str">
            <v>4572</v>
          </cell>
          <cell r="B200" t="str">
            <v>Murray</v>
          </cell>
          <cell r="C200">
            <v>10724</v>
          </cell>
        </row>
        <row r="201">
          <cell r="A201" t="str">
            <v>4581</v>
          </cell>
          <cell r="B201" t="str">
            <v>Muscatine</v>
          </cell>
          <cell r="C201">
            <v>230605</v>
          </cell>
        </row>
        <row r="202">
          <cell r="A202" t="str">
            <v>4599</v>
          </cell>
          <cell r="B202" t="str">
            <v>Nashua-Plainfield</v>
          </cell>
          <cell r="C202">
            <v>27158</v>
          </cell>
        </row>
        <row r="203">
          <cell r="A203" t="str">
            <v>4617</v>
          </cell>
          <cell r="B203" t="str">
            <v>Nevada</v>
          </cell>
          <cell r="C203">
            <v>66940</v>
          </cell>
        </row>
        <row r="204">
          <cell r="A204" t="str">
            <v>4644</v>
          </cell>
          <cell r="B204" t="str">
            <v>Newell-Fonda</v>
          </cell>
          <cell r="C204">
            <v>22193</v>
          </cell>
        </row>
        <row r="205">
          <cell r="A205" t="str">
            <v>4662</v>
          </cell>
          <cell r="B205" t="str">
            <v>New Hampton</v>
          </cell>
          <cell r="C205">
            <v>44795</v>
          </cell>
        </row>
        <row r="206">
          <cell r="A206" t="str">
            <v>4689</v>
          </cell>
          <cell r="B206" t="str">
            <v>New London</v>
          </cell>
          <cell r="C206">
            <v>23951</v>
          </cell>
        </row>
        <row r="207">
          <cell r="A207" t="str">
            <v>4725</v>
          </cell>
          <cell r="B207" t="str">
            <v>Newton</v>
          </cell>
          <cell r="C207">
            <v>147310</v>
          </cell>
        </row>
        <row r="208">
          <cell r="A208" t="str">
            <v>4772</v>
          </cell>
          <cell r="B208" t="str">
            <v>Central Springs</v>
          </cell>
          <cell r="C208">
            <v>37270</v>
          </cell>
        </row>
        <row r="209">
          <cell r="A209" t="str">
            <v>4773</v>
          </cell>
          <cell r="B209" t="str">
            <v>Northeast</v>
          </cell>
          <cell r="C209">
            <v>25108</v>
          </cell>
        </row>
        <row r="210">
          <cell r="A210" t="str">
            <v>4774</v>
          </cell>
          <cell r="B210" t="str">
            <v>North Fayette Valley</v>
          </cell>
          <cell r="C210">
            <v>49215</v>
          </cell>
        </row>
        <row r="211">
          <cell r="A211" t="str">
            <v>4776</v>
          </cell>
          <cell r="B211" t="str">
            <v>North Mahaska</v>
          </cell>
          <cell r="C211">
            <v>24116</v>
          </cell>
        </row>
        <row r="212">
          <cell r="A212" t="str">
            <v>4777</v>
          </cell>
          <cell r="B212" t="str">
            <v>North Linn</v>
          </cell>
          <cell r="C212">
            <v>25736</v>
          </cell>
        </row>
        <row r="213">
          <cell r="A213" t="str">
            <v>4778</v>
          </cell>
          <cell r="B213" t="str">
            <v>North Kossuth</v>
          </cell>
          <cell r="C213">
            <v>15208</v>
          </cell>
        </row>
        <row r="214">
          <cell r="A214" t="str">
            <v>4779</v>
          </cell>
          <cell r="B214" t="str">
            <v>North Polk</v>
          </cell>
          <cell r="C214">
            <v>79547</v>
          </cell>
        </row>
        <row r="215">
          <cell r="A215" t="str">
            <v>4784</v>
          </cell>
          <cell r="B215" t="str">
            <v>North Scott</v>
          </cell>
          <cell r="C215">
            <v>135951</v>
          </cell>
        </row>
        <row r="216">
          <cell r="A216" t="str">
            <v>4785</v>
          </cell>
          <cell r="B216" t="str">
            <v>North Tama County</v>
          </cell>
          <cell r="C216">
            <v>19924</v>
          </cell>
        </row>
        <row r="217">
          <cell r="A217" t="str">
            <v>4788</v>
          </cell>
          <cell r="B217" t="str">
            <v>Northwood-Kensett</v>
          </cell>
          <cell r="C217">
            <v>23642</v>
          </cell>
        </row>
        <row r="218">
          <cell r="A218" t="str">
            <v>4797</v>
          </cell>
          <cell r="B218" t="str">
            <v>Norwalk</v>
          </cell>
          <cell r="C218">
            <v>141514</v>
          </cell>
        </row>
        <row r="219">
          <cell r="A219" t="str">
            <v>4860</v>
          </cell>
          <cell r="B219" t="str">
            <v>Odebolt-Arthur-Battle Creek-Ida Grove</v>
          </cell>
          <cell r="C219">
            <v>46371</v>
          </cell>
        </row>
        <row r="220">
          <cell r="A220" t="str">
            <v>4869</v>
          </cell>
          <cell r="B220" t="str">
            <v>Oelwein</v>
          </cell>
          <cell r="C220">
            <v>64163</v>
          </cell>
        </row>
        <row r="221">
          <cell r="A221" t="str">
            <v>4878</v>
          </cell>
          <cell r="B221" t="str">
            <v>Ogden</v>
          </cell>
          <cell r="C221">
            <v>27987</v>
          </cell>
        </row>
        <row r="222">
          <cell r="A222" t="str">
            <v>4890</v>
          </cell>
          <cell r="B222" t="str">
            <v>Okoboji</v>
          </cell>
          <cell r="C222">
            <v>47768</v>
          </cell>
        </row>
        <row r="223">
          <cell r="A223" t="str">
            <v>4905</v>
          </cell>
          <cell r="B223" t="str">
            <v>Olin Consolidated</v>
          </cell>
          <cell r="C223">
            <v>10372</v>
          </cell>
        </row>
        <row r="224">
          <cell r="A224" t="str">
            <v>4978</v>
          </cell>
          <cell r="B224" t="str">
            <v>Orient-Macksburg</v>
          </cell>
          <cell r="C224">
            <v>8933</v>
          </cell>
        </row>
        <row r="225">
          <cell r="A225" t="str">
            <v>4995</v>
          </cell>
          <cell r="B225" t="str">
            <v>Osage</v>
          </cell>
          <cell r="C225">
            <v>40514</v>
          </cell>
        </row>
        <row r="226">
          <cell r="A226" t="str">
            <v>5013</v>
          </cell>
          <cell r="B226" t="str">
            <v>Oskaloosa</v>
          </cell>
          <cell r="C226">
            <v>113608</v>
          </cell>
        </row>
        <row r="227">
          <cell r="A227" t="str">
            <v>5049</v>
          </cell>
          <cell r="B227" t="str">
            <v>Ottumwa</v>
          </cell>
          <cell r="C227">
            <v>232907</v>
          </cell>
        </row>
        <row r="228">
          <cell r="A228" t="str">
            <v>5121</v>
          </cell>
          <cell r="B228" t="str">
            <v>Panorama</v>
          </cell>
          <cell r="C228">
            <v>31510</v>
          </cell>
        </row>
        <row r="229">
          <cell r="A229" t="str">
            <v>5139</v>
          </cell>
          <cell r="B229" t="str">
            <v>Paton-Churdan</v>
          </cell>
          <cell r="C229">
            <v>10224</v>
          </cell>
        </row>
        <row r="230">
          <cell r="A230" t="str">
            <v>5160</v>
          </cell>
          <cell r="B230" t="str">
            <v>PCM</v>
          </cell>
          <cell r="C230">
            <v>45914</v>
          </cell>
        </row>
        <row r="231">
          <cell r="A231" t="str">
            <v>5163</v>
          </cell>
          <cell r="B231" t="str">
            <v>Pekin</v>
          </cell>
          <cell r="C231">
            <v>28911</v>
          </cell>
        </row>
        <row r="232">
          <cell r="A232" t="str">
            <v>5166</v>
          </cell>
          <cell r="B232" t="str">
            <v>Pella</v>
          </cell>
          <cell r="C232">
            <v>114586</v>
          </cell>
        </row>
        <row r="233">
          <cell r="A233" t="str">
            <v>5184</v>
          </cell>
          <cell r="B233" t="str">
            <v>Perry</v>
          </cell>
          <cell r="C233">
            <v>94927</v>
          </cell>
        </row>
        <row r="234">
          <cell r="A234" t="str">
            <v>5250</v>
          </cell>
          <cell r="B234" t="str">
            <v>Pleasant Valley</v>
          </cell>
          <cell r="C234">
            <v>219635</v>
          </cell>
        </row>
        <row r="235">
          <cell r="A235" t="str">
            <v>5256</v>
          </cell>
          <cell r="B235" t="str">
            <v>Pleasantville</v>
          </cell>
          <cell r="C235">
            <v>29868</v>
          </cell>
        </row>
        <row r="236">
          <cell r="A236" t="str">
            <v>5283</v>
          </cell>
          <cell r="B236" t="str">
            <v>Pocahontas Area</v>
          </cell>
          <cell r="C236">
            <v>33000</v>
          </cell>
        </row>
        <row r="237">
          <cell r="A237" t="str">
            <v>5310</v>
          </cell>
          <cell r="B237" t="str">
            <v>Postville</v>
          </cell>
          <cell r="C237">
            <v>39667</v>
          </cell>
        </row>
        <row r="238">
          <cell r="A238" t="str">
            <v>5325</v>
          </cell>
          <cell r="B238" t="str">
            <v>Prairie Valley</v>
          </cell>
          <cell r="C238">
            <v>25729</v>
          </cell>
        </row>
        <row r="239">
          <cell r="A239" t="str">
            <v>5463</v>
          </cell>
          <cell r="B239" t="str">
            <v>Red Oak</v>
          </cell>
          <cell r="C239">
            <v>50572</v>
          </cell>
        </row>
        <row r="240">
          <cell r="A240" t="str">
            <v>5486</v>
          </cell>
          <cell r="B240" t="str">
            <v>Remsen-Union</v>
          </cell>
          <cell r="C240">
            <v>21301</v>
          </cell>
        </row>
        <row r="241">
          <cell r="A241" t="str">
            <v>5508</v>
          </cell>
          <cell r="B241" t="str">
            <v>Riceville</v>
          </cell>
          <cell r="C241">
            <v>15358</v>
          </cell>
        </row>
        <row r="242">
          <cell r="A242" t="str">
            <v>5510</v>
          </cell>
          <cell r="B242" t="str">
            <v>Riverside</v>
          </cell>
          <cell r="C242">
            <v>32031</v>
          </cell>
        </row>
        <row r="243">
          <cell r="A243" t="str">
            <v>5607</v>
          </cell>
          <cell r="B243" t="str">
            <v>Rock Valley</v>
          </cell>
          <cell r="C243">
            <v>56685</v>
          </cell>
        </row>
        <row r="244">
          <cell r="A244" t="str">
            <v>5643</v>
          </cell>
          <cell r="B244" t="str">
            <v>Roland-Story</v>
          </cell>
          <cell r="C244">
            <v>43396</v>
          </cell>
        </row>
        <row r="245">
          <cell r="A245" t="str">
            <v>5697</v>
          </cell>
          <cell r="B245" t="str">
            <v>Rudd-Rockford-Marble Rk</v>
          </cell>
          <cell r="C245">
            <v>19362</v>
          </cell>
        </row>
        <row r="246">
          <cell r="A246" t="str">
            <v>5724</v>
          </cell>
          <cell r="B246" t="str">
            <v>Ruthven-Ayrshire</v>
          </cell>
          <cell r="C246">
            <v>11254</v>
          </cell>
        </row>
        <row r="247">
          <cell r="A247" t="str">
            <v>5751</v>
          </cell>
          <cell r="B247" t="str">
            <v>St Ansgar</v>
          </cell>
          <cell r="C247">
            <v>25651</v>
          </cell>
        </row>
        <row r="248">
          <cell r="A248" t="str">
            <v>5805</v>
          </cell>
          <cell r="B248" t="str">
            <v>Saydel</v>
          </cell>
          <cell r="C248">
            <v>57817</v>
          </cell>
        </row>
        <row r="249">
          <cell r="A249" t="str">
            <v>5823</v>
          </cell>
          <cell r="B249" t="str">
            <v>Schaller-Crestland</v>
          </cell>
          <cell r="C249">
            <v>19003</v>
          </cell>
        </row>
        <row r="250">
          <cell r="A250" t="str">
            <v>5832</v>
          </cell>
          <cell r="B250" t="str">
            <v>Schleswig</v>
          </cell>
          <cell r="C250">
            <v>11446</v>
          </cell>
        </row>
        <row r="251">
          <cell r="A251" t="str">
            <v>5877</v>
          </cell>
          <cell r="B251" t="str">
            <v>Sergeant Bluff-Luton</v>
          </cell>
          <cell r="C251">
            <v>64691</v>
          </cell>
        </row>
        <row r="252">
          <cell r="A252" t="str">
            <v>5895</v>
          </cell>
          <cell r="B252" t="str">
            <v>Seymour</v>
          </cell>
          <cell r="C252">
            <v>12339</v>
          </cell>
        </row>
        <row r="253">
          <cell r="A253" t="str">
            <v>5922</v>
          </cell>
          <cell r="B253" t="str">
            <v>West Fork CSD</v>
          </cell>
          <cell r="C253">
            <v>35000</v>
          </cell>
        </row>
        <row r="254">
          <cell r="A254" t="str">
            <v>5949</v>
          </cell>
          <cell r="B254" t="str">
            <v>Sheldon</v>
          </cell>
          <cell r="C254">
            <v>58075</v>
          </cell>
        </row>
        <row r="255">
          <cell r="A255" t="str">
            <v>5976</v>
          </cell>
          <cell r="B255" t="str">
            <v>Shenandoah</v>
          </cell>
          <cell r="C255">
            <v>50414</v>
          </cell>
        </row>
        <row r="256">
          <cell r="A256" t="str">
            <v>5994</v>
          </cell>
          <cell r="B256" t="str">
            <v>Sibley-Ocheyedan</v>
          </cell>
          <cell r="C256">
            <v>33978</v>
          </cell>
        </row>
        <row r="257">
          <cell r="A257" t="str">
            <v>6003</v>
          </cell>
          <cell r="B257" t="str">
            <v>Sidney</v>
          </cell>
          <cell r="C257">
            <v>18276</v>
          </cell>
        </row>
        <row r="258">
          <cell r="A258" t="str">
            <v>6012</v>
          </cell>
          <cell r="B258" t="str">
            <v>Sigourney</v>
          </cell>
          <cell r="C258">
            <v>25270</v>
          </cell>
        </row>
        <row r="259">
          <cell r="A259" t="str">
            <v>6030</v>
          </cell>
          <cell r="B259" t="str">
            <v>Sioux Center</v>
          </cell>
          <cell r="C259">
            <v>95673</v>
          </cell>
        </row>
        <row r="260">
          <cell r="A260" t="str">
            <v>6035</v>
          </cell>
          <cell r="B260" t="str">
            <v>Sioux Central</v>
          </cell>
          <cell r="C260">
            <v>21439</v>
          </cell>
        </row>
        <row r="261">
          <cell r="A261" t="str">
            <v>6039</v>
          </cell>
          <cell r="B261" t="str">
            <v>Sioux City</v>
          </cell>
          <cell r="C261">
            <v>770280</v>
          </cell>
        </row>
        <row r="262">
          <cell r="A262" t="str">
            <v>6091</v>
          </cell>
          <cell r="B262" t="str">
            <v>South Central Calhoun</v>
          </cell>
          <cell r="C262">
            <v>43943</v>
          </cell>
        </row>
        <row r="263">
          <cell r="A263" t="str">
            <v>6093</v>
          </cell>
          <cell r="B263" t="str">
            <v>Solon</v>
          </cell>
          <cell r="C263">
            <v>59205</v>
          </cell>
        </row>
        <row r="264">
          <cell r="A264" t="str">
            <v>6094</v>
          </cell>
          <cell r="B264" t="str">
            <v>Southeast Warren</v>
          </cell>
          <cell r="C264">
            <v>24285</v>
          </cell>
        </row>
        <row r="265">
          <cell r="A265" t="str">
            <v>6095</v>
          </cell>
          <cell r="B265" t="str">
            <v>South Hamilton</v>
          </cell>
          <cell r="C265">
            <v>27865</v>
          </cell>
        </row>
        <row r="266">
          <cell r="A266" t="str">
            <v>6096</v>
          </cell>
          <cell r="B266" t="str">
            <v>Southeast Webster Grand</v>
          </cell>
          <cell r="C266">
            <v>25125</v>
          </cell>
        </row>
        <row r="267">
          <cell r="A267" t="str">
            <v>6097</v>
          </cell>
          <cell r="B267" t="str">
            <v>South Page</v>
          </cell>
          <cell r="C267">
            <v>9627</v>
          </cell>
        </row>
        <row r="268">
          <cell r="A268" t="str">
            <v>6098</v>
          </cell>
          <cell r="B268" t="str">
            <v>South Tama County</v>
          </cell>
          <cell r="C268">
            <v>75828</v>
          </cell>
        </row>
        <row r="269">
          <cell r="A269" t="str">
            <v>6099</v>
          </cell>
          <cell r="B269" t="str">
            <v>South O'Brien</v>
          </cell>
          <cell r="C269">
            <v>27984</v>
          </cell>
        </row>
        <row r="270">
          <cell r="A270" t="str">
            <v>6100</v>
          </cell>
          <cell r="B270" t="str">
            <v>South Winneshiek</v>
          </cell>
          <cell r="C270">
            <v>28827</v>
          </cell>
        </row>
        <row r="271">
          <cell r="A271" t="str">
            <v>6101</v>
          </cell>
          <cell r="B271" t="str">
            <v>Southeast Polk</v>
          </cell>
          <cell r="C271">
            <v>326638</v>
          </cell>
        </row>
        <row r="272">
          <cell r="A272" t="str">
            <v>6102</v>
          </cell>
          <cell r="B272" t="str">
            <v>Spencer</v>
          </cell>
          <cell r="C272">
            <v>98810</v>
          </cell>
        </row>
        <row r="273">
          <cell r="A273" t="str">
            <v>6120</v>
          </cell>
          <cell r="B273" t="str">
            <v>Spirit Lake</v>
          </cell>
          <cell r="C273">
            <v>52095</v>
          </cell>
        </row>
        <row r="274">
          <cell r="A274" t="str">
            <v>6138</v>
          </cell>
          <cell r="B274" t="str">
            <v>Springville</v>
          </cell>
          <cell r="C274">
            <v>18363</v>
          </cell>
        </row>
        <row r="275">
          <cell r="A275" t="str">
            <v>6165</v>
          </cell>
          <cell r="B275" t="str">
            <v>Stanton</v>
          </cell>
          <cell r="C275">
            <v>9115</v>
          </cell>
        </row>
        <row r="276">
          <cell r="A276" t="str">
            <v>6175</v>
          </cell>
          <cell r="B276" t="str">
            <v>Starmont</v>
          </cell>
          <cell r="C276">
            <v>28138</v>
          </cell>
        </row>
        <row r="277">
          <cell r="A277" t="str">
            <v>6219</v>
          </cell>
          <cell r="B277" t="str">
            <v>Storm Lake</v>
          </cell>
          <cell r="C277">
            <v>142685</v>
          </cell>
        </row>
        <row r="278">
          <cell r="A278" t="str">
            <v>6246</v>
          </cell>
          <cell r="B278" t="str">
            <v>Stratford</v>
          </cell>
          <cell r="C278">
            <v>6090</v>
          </cell>
        </row>
        <row r="279">
          <cell r="A279" t="str">
            <v>6264</v>
          </cell>
          <cell r="B279" t="str">
            <v>West Central Valley</v>
          </cell>
          <cell r="C279">
            <v>43925</v>
          </cell>
        </row>
        <row r="280">
          <cell r="A280" t="str">
            <v>6273</v>
          </cell>
          <cell r="B280" t="str">
            <v>Sumner-Fredericksburg</v>
          </cell>
          <cell r="C280">
            <v>35710</v>
          </cell>
        </row>
        <row r="281">
          <cell r="A281" t="str">
            <v>6408</v>
          </cell>
          <cell r="B281" t="str">
            <v>Tipton</v>
          </cell>
          <cell r="C281">
            <v>38519</v>
          </cell>
        </row>
        <row r="282">
          <cell r="A282" t="str">
            <v>6453</v>
          </cell>
          <cell r="B282" t="str">
            <v>Treynor</v>
          </cell>
          <cell r="C282">
            <v>26828</v>
          </cell>
        </row>
        <row r="283">
          <cell r="A283" t="str">
            <v>6460</v>
          </cell>
          <cell r="B283" t="str">
            <v>Tri-Center</v>
          </cell>
          <cell r="C283">
            <v>29624</v>
          </cell>
        </row>
        <row r="284">
          <cell r="A284" t="str">
            <v>6462</v>
          </cell>
          <cell r="B284" t="str">
            <v>Tri-County</v>
          </cell>
          <cell r="C284">
            <v>13682</v>
          </cell>
        </row>
        <row r="285">
          <cell r="A285" t="str">
            <v>6471</v>
          </cell>
          <cell r="B285" t="str">
            <v>Tripoli</v>
          </cell>
          <cell r="C285">
            <v>18493</v>
          </cell>
        </row>
        <row r="286">
          <cell r="A286" t="str">
            <v>6509</v>
          </cell>
          <cell r="B286" t="str">
            <v>Turkey Valley</v>
          </cell>
          <cell r="C286">
            <v>17015</v>
          </cell>
        </row>
        <row r="287">
          <cell r="A287" t="str">
            <v>6512</v>
          </cell>
          <cell r="B287" t="str">
            <v>Twin Cedars</v>
          </cell>
          <cell r="C287">
            <v>15665</v>
          </cell>
        </row>
        <row r="288">
          <cell r="A288" t="str">
            <v>6516</v>
          </cell>
          <cell r="B288" t="str">
            <v>Twin Rivers</v>
          </cell>
          <cell r="C288">
            <v>7367</v>
          </cell>
        </row>
        <row r="289">
          <cell r="A289" t="str">
            <v>6534</v>
          </cell>
          <cell r="B289" t="str">
            <v>Underwood</v>
          </cell>
          <cell r="C289">
            <v>32346</v>
          </cell>
        </row>
        <row r="290">
          <cell r="A290" t="str">
            <v>6536</v>
          </cell>
          <cell r="B290" t="str">
            <v>Union</v>
          </cell>
          <cell r="C290">
            <v>44408</v>
          </cell>
        </row>
        <row r="291">
          <cell r="A291" t="str">
            <v>6561</v>
          </cell>
          <cell r="B291" t="str">
            <v>United</v>
          </cell>
          <cell r="C291">
            <v>17270</v>
          </cell>
        </row>
        <row r="292">
          <cell r="A292" t="str">
            <v>6579</v>
          </cell>
          <cell r="B292" t="str">
            <v>Urbandale</v>
          </cell>
          <cell r="C292">
            <v>176495</v>
          </cell>
        </row>
        <row r="293">
          <cell r="A293" t="str">
            <v>6592</v>
          </cell>
          <cell r="B293" t="str">
            <v>Van Buren County (added Harmony)</v>
          </cell>
          <cell r="C293">
            <v>44798</v>
          </cell>
        </row>
        <row r="294">
          <cell r="A294" t="str">
            <v>6615</v>
          </cell>
          <cell r="B294" t="str">
            <v>Van Meter</v>
          </cell>
          <cell r="C294">
            <v>33923</v>
          </cell>
        </row>
        <row r="295">
          <cell r="A295" t="str">
            <v>6651</v>
          </cell>
          <cell r="B295" t="str">
            <v>Villisca</v>
          </cell>
          <cell r="C295">
            <v>13924</v>
          </cell>
        </row>
        <row r="296">
          <cell r="A296" t="str">
            <v>6660</v>
          </cell>
          <cell r="B296" t="str">
            <v>Vinton-Shellsburg</v>
          </cell>
          <cell r="C296">
            <v>72740</v>
          </cell>
        </row>
        <row r="297">
          <cell r="A297" t="str">
            <v>6700</v>
          </cell>
          <cell r="B297" t="str">
            <v>Waco</v>
          </cell>
          <cell r="C297">
            <v>22153</v>
          </cell>
        </row>
        <row r="298">
          <cell r="A298" t="str">
            <v>6741</v>
          </cell>
          <cell r="B298" t="str">
            <v>East Sac County</v>
          </cell>
          <cell r="C298">
            <v>39213</v>
          </cell>
        </row>
        <row r="299">
          <cell r="A299" t="str">
            <v>6759</v>
          </cell>
          <cell r="B299" t="str">
            <v>Wapello</v>
          </cell>
          <cell r="C299">
            <v>27071</v>
          </cell>
        </row>
        <row r="300">
          <cell r="A300" t="str">
            <v>6762</v>
          </cell>
          <cell r="B300" t="str">
            <v>Wapsie Valley</v>
          </cell>
          <cell r="C300">
            <v>29675</v>
          </cell>
        </row>
        <row r="301">
          <cell r="A301" t="str">
            <v>6768</v>
          </cell>
          <cell r="B301" t="str">
            <v>Washington</v>
          </cell>
          <cell r="C301">
            <v>80410</v>
          </cell>
        </row>
        <row r="302">
          <cell r="A302" t="str">
            <v>6795</v>
          </cell>
          <cell r="B302" t="str">
            <v>Waterloo</v>
          </cell>
          <cell r="C302">
            <v>600462</v>
          </cell>
        </row>
        <row r="303">
          <cell r="A303" t="str">
            <v>6822</v>
          </cell>
          <cell r="B303" t="str">
            <v>Waukee</v>
          </cell>
          <cell r="C303">
            <v>556454</v>
          </cell>
        </row>
        <row r="304">
          <cell r="A304" t="str">
            <v>6840</v>
          </cell>
          <cell r="B304" t="str">
            <v>Waverly-Shell Rock</v>
          </cell>
          <cell r="C304">
            <v>96934</v>
          </cell>
        </row>
        <row r="305">
          <cell r="A305" t="str">
            <v>6854</v>
          </cell>
          <cell r="B305" t="str">
            <v>Wayne</v>
          </cell>
          <cell r="C305">
            <v>27486</v>
          </cell>
        </row>
        <row r="306">
          <cell r="A306" t="str">
            <v>6867</v>
          </cell>
          <cell r="B306" t="str">
            <v>Webster City</v>
          </cell>
          <cell r="C306">
            <v>85358</v>
          </cell>
        </row>
        <row r="307">
          <cell r="A307" t="str">
            <v>6921</v>
          </cell>
          <cell r="B307" t="str">
            <v>West Bend-Mallard</v>
          </cell>
          <cell r="C307">
            <v>14967</v>
          </cell>
        </row>
        <row r="308">
          <cell r="A308" t="str">
            <v>6930</v>
          </cell>
          <cell r="B308" t="str">
            <v>West Branch</v>
          </cell>
          <cell r="C308">
            <v>33686</v>
          </cell>
        </row>
        <row r="309">
          <cell r="A309" t="str">
            <v>6937</v>
          </cell>
          <cell r="B309" t="str">
            <v>West Burlington Ind</v>
          </cell>
          <cell r="C309">
            <v>25085</v>
          </cell>
        </row>
        <row r="310">
          <cell r="A310" t="str">
            <v>6943</v>
          </cell>
          <cell r="B310" t="str">
            <v>West Central</v>
          </cell>
          <cell r="C310">
            <v>12429</v>
          </cell>
        </row>
        <row r="311">
          <cell r="A311" t="str">
            <v>6950</v>
          </cell>
          <cell r="B311" t="str">
            <v>West Delaware County</v>
          </cell>
          <cell r="C311">
            <v>69630</v>
          </cell>
        </row>
        <row r="312">
          <cell r="A312" t="str">
            <v>6957</v>
          </cell>
          <cell r="B312" t="str">
            <v>West Des Moines</v>
          </cell>
          <cell r="C312">
            <v>458364</v>
          </cell>
        </row>
        <row r="313">
          <cell r="A313" t="str">
            <v>6961</v>
          </cell>
          <cell r="B313" t="str">
            <v>Western Dubuque</v>
          </cell>
          <cell r="C313">
            <v>177403</v>
          </cell>
        </row>
        <row r="314">
          <cell r="A314" t="str">
            <v>6969</v>
          </cell>
          <cell r="B314" t="str">
            <v>West Harrison</v>
          </cell>
          <cell r="C314">
            <v>15600</v>
          </cell>
        </row>
        <row r="315">
          <cell r="A315" t="str">
            <v>6975</v>
          </cell>
          <cell r="B315" t="str">
            <v>West Liberty</v>
          </cell>
          <cell r="C315">
            <v>63590</v>
          </cell>
        </row>
        <row r="316">
          <cell r="A316" t="str">
            <v>6983</v>
          </cell>
          <cell r="B316" t="str">
            <v>West Lyon</v>
          </cell>
          <cell r="C316">
            <v>45949</v>
          </cell>
        </row>
        <row r="317">
          <cell r="A317" t="str">
            <v>6985</v>
          </cell>
          <cell r="B317" t="str">
            <v>West Marshall</v>
          </cell>
          <cell r="C317">
            <v>37411</v>
          </cell>
        </row>
        <row r="318">
          <cell r="A318" t="str">
            <v>6987</v>
          </cell>
          <cell r="B318" t="str">
            <v>West Monona</v>
          </cell>
          <cell r="C318">
            <v>29495</v>
          </cell>
        </row>
        <row r="319">
          <cell r="A319" t="str">
            <v>6990</v>
          </cell>
          <cell r="B319" t="str">
            <v>West Sioux</v>
          </cell>
          <cell r="C319">
            <v>44192</v>
          </cell>
        </row>
        <row r="320">
          <cell r="A320" t="str">
            <v>6992</v>
          </cell>
          <cell r="B320" t="str">
            <v>Westwood</v>
          </cell>
          <cell r="C320">
            <v>24880</v>
          </cell>
        </row>
        <row r="321">
          <cell r="A321" t="str">
            <v>7002</v>
          </cell>
          <cell r="B321" t="str">
            <v>Whiting</v>
          </cell>
          <cell r="C321">
            <v>9483</v>
          </cell>
        </row>
        <row r="322">
          <cell r="A322" t="str">
            <v>7029</v>
          </cell>
          <cell r="B322" t="str">
            <v>Williamsburg</v>
          </cell>
          <cell r="C322">
            <v>52957</v>
          </cell>
        </row>
        <row r="323">
          <cell r="A323" t="str">
            <v>7038</v>
          </cell>
          <cell r="B323" t="str">
            <v>Wilton</v>
          </cell>
          <cell r="C323">
            <v>38545</v>
          </cell>
        </row>
        <row r="324">
          <cell r="A324" t="str">
            <v>7047</v>
          </cell>
          <cell r="B324" t="str">
            <v>Winfield-Mt Union</v>
          </cell>
          <cell r="C324">
            <v>16083</v>
          </cell>
        </row>
        <row r="325">
          <cell r="A325" t="str">
            <v>7056</v>
          </cell>
          <cell r="B325" t="str">
            <v>Winterset</v>
          </cell>
          <cell r="C325">
            <v>75461</v>
          </cell>
        </row>
        <row r="326">
          <cell r="A326" t="str">
            <v>7092</v>
          </cell>
          <cell r="B326" t="str">
            <v>Woodbine</v>
          </cell>
          <cell r="C326">
            <v>21931</v>
          </cell>
        </row>
        <row r="327">
          <cell r="A327" t="str">
            <v>7098</v>
          </cell>
          <cell r="B327" t="str">
            <v>Woodbury Central</v>
          </cell>
          <cell r="C327">
            <v>23805</v>
          </cell>
        </row>
        <row r="328">
          <cell r="A328" t="str">
            <v>7110</v>
          </cell>
          <cell r="B328" t="str">
            <v>Woodward-Granger</v>
          </cell>
          <cell r="C328">
            <v>45347</v>
          </cell>
        </row>
        <row r="330">
          <cell r="C330">
            <v>24006332</v>
          </cell>
        </row>
        <row r="333">
          <cell r="A333" t="str">
            <v>Source: https://educateiowa.gov/documents/special-education-finance/2021/06/2021-2022-idea-part-b-lea-awards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E6F6-ACD7-4C9A-A465-9A53F47A1081}">
  <dimension ref="A1:AR333"/>
  <sheetViews>
    <sheetView tabSelected="1" workbookViewId="0">
      <selection activeCell="D5" sqref="D5"/>
    </sheetView>
  </sheetViews>
  <sheetFormatPr defaultRowHeight="14.4" x14ac:dyDescent="0.3"/>
  <cols>
    <col min="2" max="2" width="28.5546875" customWidth="1"/>
    <col min="3" max="3" width="11.5546875" bestFit="1" customWidth="1"/>
    <col min="4" max="4" width="13.5546875" customWidth="1"/>
    <col min="5" max="5" width="13" customWidth="1"/>
    <col min="6" max="6" width="13.33203125" bestFit="1" customWidth="1"/>
    <col min="7" max="9" width="15.33203125" bestFit="1" customWidth="1"/>
    <col min="10" max="11" width="14.33203125" bestFit="1" customWidth="1"/>
    <col min="12" max="12" width="12.5546875" customWidth="1"/>
    <col min="13" max="14" width="14.33203125" bestFit="1" customWidth="1"/>
    <col min="15" max="15" width="15.33203125" bestFit="1" customWidth="1"/>
    <col min="16" max="16" width="11.88671875" customWidth="1"/>
    <col min="17" max="17" width="15.33203125" bestFit="1" customWidth="1"/>
    <col min="18" max="19" width="13.109375" customWidth="1"/>
    <col min="20" max="20" width="14.33203125" bestFit="1" customWidth="1"/>
    <col min="21" max="21" width="15.33203125" bestFit="1" customWidth="1"/>
    <col min="22" max="22" width="11" customWidth="1"/>
    <col min="23" max="24" width="12.44140625" customWidth="1"/>
    <col min="25" max="25" width="13.33203125" customWidth="1"/>
    <col min="26" max="26" width="11" customWidth="1"/>
    <col min="27" max="27" width="12" customWidth="1"/>
    <col min="28" max="28" width="9.88671875" bestFit="1" customWidth="1"/>
    <col min="29" max="29" width="13.88671875" customWidth="1"/>
    <col min="30" max="30" width="11.33203125" customWidth="1"/>
    <col min="31" max="31" width="11.88671875" customWidth="1"/>
    <col min="33" max="33" width="10" customWidth="1"/>
    <col min="34" max="34" width="10.33203125" bestFit="1" customWidth="1"/>
    <col min="35" max="35" width="12.5546875" customWidth="1"/>
    <col min="36" max="36" width="12.6640625" customWidth="1"/>
    <col min="37" max="37" width="10.44140625" customWidth="1"/>
    <col min="38" max="38" width="11.109375" customWidth="1"/>
    <col min="39" max="39" width="13.44140625" customWidth="1"/>
    <col min="40" max="40" width="9.5546875" bestFit="1" customWidth="1"/>
  </cols>
  <sheetData>
    <row r="1" spans="1:40" x14ac:dyDescent="0.3">
      <c r="A1" s="1"/>
      <c r="B1" s="1"/>
      <c r="C1" s="2"/>
      <c r="D1" s="2"/>
      <c r="E1" s="2"/>
      <c r="F1" s="2"/>
      <c r="G1" s="2"/>
      <c r="H1" s="2"/>
      <c r="I1" s="3"/>
      <c r="J1" s="3" t="s">
        <v>0</v>
      </c>
      <c r="K1" s="3"/>
      <c r="L1" s="3"/>
      <c r="M1" s="3"/>
      <c r="N1" s="4"/>
      <c r="O1" s="4"/>
      <c r="P1" s="4"/>
      <c r="Q1" s="4"/>
      <c r="R1" s="5" t="s">
        <v>1</v>
      </c>
      <c r="S1" s="4"/>
      <c r="T1" s="4"/>
      <c r="U1" s="4"/>
      <c r="V1" s="4"/>
      <c r="W1" s="2"/>
      <c r="X1" s="2"/>
      <c r="Y1" s="6"/>
      <c r="Z1" s="7"/>
      <c r="AA1" s="8"/>
      <c r="AB1" s="8"/>
      <c r="AC1" s="8"/>
      <c r="AD1" s="8"/>
      <c r="AE1" s="9" t="s">
        <v>2</v>
      </c>
      <c r="AF1" s="8"/>
      <c r="AG1" s="8"/>
      <c r="AH1" s="10"/>
      <c r="AI1" s="11"/>
      <c r="AJ1" s="8"/>
      <c r="AK1" s="8"/>
      <c r="AL1" s="12"/>
      <c r="AM1" s="13"/>
      <c r="AN1" s="14"/>
    </row>
    <row r="2" spans="1:40" s="24" customFormat="1" ht="120.6" x14ac:dyDescent="0.3">
      <c r="A2" s="15" t="s">
        <v>3</v>
      </c>
      <c r="B2" s="15" t="s">
        <v>4</v>
      </c>
      <c r="C2" s="16" t="s">
        <v>5</v>
      </c>
      <c r="D2" s="16" t="s">
        <v>6</v>
      </c>
      <c r="E2" s="16" t="s">
        <v>7</v>
      </c>
      <c r="F2" s="16" t="s">
        <v>8</v>
      </c>
      <c r="G2" s="16" t="s">
        <v>9</v>
      </c>
      <c r="H2" s="16" t="s">
        <v>10</v>
      </c>
      <c r="I2" s="17" t="s">
        <v>11</v>
      </c>
      <c r="J2" s="17" t="s">
        <v>12</v>
      </c>
      <c r="K2" s="17" t="s">
        <v>13</v>
      </c>
      <c r="L2" s="17" t="s">
        <v>14</v>
      </c>
      <c r="M2" s="17" t="s">
        <v>15</v>
      </c>
      <c r="N2" s="17" t="s">
        <v>16</v>
      </c>
      <c r="O2" s="17" t="s">
        <v>17</v>
      </c>
      <c r="P2" s="16" t="s">
        <v>18</v>
      </c>
      <c r="Q2" s="16" t="s">
        <v>19</v>
      </c>
      <c r="R2" s="16" t="s">
        <v>20</v>
      </c>
      <c r="S2" s="16" t="s">
        <v>21</v>
      </c>
      <c r="T2" s="16" t="s">
        <v>22</v>
      </c>
      <c r="U2" s="16" t="s">
        <v>23</v>
      </c>
      <c r="V2" s="16" t="s">
        <v>24</v>
      </c>
      <c r="W2" s="16" t="s">
        <v>25</v>
      </c>
      <c r="X2" s="16" t="s">
        <v>26</v>
      </c>
      <c r="Y2" s="16" t="s">
        <v>27</v>
      </c>
      <c r="Z2" s="18" t="s">
        <v>28</v>
      </c>
      <c r="AA2" s="16" t="s">
        <v>29</v>
      </c>
      <c r="AB2" s="16" t="s">
        <v>30</v>
      </c>
      <c r="AC2" s="16" t="s">
        <v>31</v>
      </c>
      <c r="AD2" s="16" t="s">
        <v>32</v>
      </c>
      <c r="AE2" s="16" t="s">
        <v>33</v>
      </c>
      <c r="AF2" s="16" t="s">
        <v>34</v>
      </c>
      <c r="AG2" s="16" t="s">
        <v>35</v>
      </c>
      <c r="AH2" s="19" t="s">
        <v>36</v>
      </c>
      <c r="AI2" s="20" t="s">
        <v>37</v>
      </c>
      <c r="AJ2" s="16" t="s">
        <v>38</v>
      </c>
      <c r="AK2" s="16" t="s">
        <v>39</v>
      </c>
      <c r="AL2" s="21" t="s">
        <v>40</v>
      </c>
      <c r="AM2" s="22" t="s">
        <v>41</v>
      </c>
      <c r="AN2" s="23" t="s">
        <v>42</v>
      </c>
    </row>
    <row r="3" spans="1:40" ht="162.75" customHeight="1" x14ac:dyDescent="0.3">
      <c r="A3" s="25"/>
      <c r="B3" s="25"/>
      <c r="C3" s="26" t="s">
        <v>43</v>
      </c>
      <c r="D3" s="27" t="s">
        <v>44</v>
      </c>
      <c r="E3" s="27" t="s">
        <v>45</v>
      </c>
      <c r="F3" s="27" t="s">
        <v>46</v>
      </c>
      <c r="G3" s="26" t="s">
        <v>47</v>
      </c>
      <c r="H3" s="26" t="s">
        <v>48</v>
      </c>
      <c r="I3" s="28" t="s">
        <v>49</v>
      </c>
      <c r="J3" s="28" t="s">
        <v>50</v>
      </c>
      <c r="K3" s="28" t="s">
        <v>51</v>
      </c>
      <c r="L3" s="26" t="s">
        <v>52</v>
      </c>
      <c r="M3" s="28" t="s">
        <v>53</v>
      </c>
      <c r="N3" s="29" t="s">
        <v>54</v>
      </c>
      <c r="O3" s="29" t="s">
        <v>55</v>
      </c>
      <c r="P3" s="26" t="s">
        <v>56</v>
      </c>
      <c r="Q3" s="26" t="s">
        <v>57</v>
      </c>
      <c r="R3" s="26" t="s">
        <v>58</v>
      </c>
      <c r="S3" s="26" t="s">
        <v>59</v>
      </c>
      <c r="T3" s="26" t="s">
        <v>60</v>
      </c>
      <c r="U3" s="26" t="s">
        <v>61</v>
      </c>
      <c r="V3" s="26" t="s">
        <v>62</v>
      </c>
      <c r="W3" s="26" t="s">
        <v>63</v>
      </c>
      <c r="X3" s="26" t="s">
        <v>64</v>
      </c>
      <c r="Y3" s="26" t="s">
        <v>65</v>
      </c>
      <c r="Z3" s="30" t="s">
        <v>66</v>
      </c>
      <c r="AA3" s="26" t="s">
        <v>67</v>
      </c>
      <c r="AB3" s="26" t="s">
        <v>68</v>
      </c>
      <c r="AC3" s="26" t="s">
        <v>69</v>
      </c>
      <c r="AD3" s="26" t="s">
        <v>70</v>
      </c>
      <c r="AE3" s="26" t="s">
        <v>71</v>
      </c>
      <c r="AF3" s="26" t="s">
        <v>71</v>
      </c>
      <c r="AG3" s="26" t="s">
        <v>72</v>
      </c>
      <c r="AH3" s="31" t="s">
        <v>73</v>
      </c>
      <c r="AI3" s="32" t="s">
        <v>74</v>
      </c>
      <c r="AJ3" s="26" t="s">
        <v>75</v>
      </c>
      <c r="AK3" s="26" t="s">
        <v>76</v>
      </c>
      <c r="AL3" s="33" t="s">
        <v>77</v>
      </c>
      <c r="AM3" s="34"/>
      <c r="AN3" s="35"/>
    </row>
    <row r="4" spans="1:40" x14ac:dyDescent="0.3">
      <c r="A4" s="36" t="s">
        <v>78</v>
      </c>
      <c r="B4" s="36" t="s">
        <v>79</v>
      </c>
      <c r="C4" s="37">
        <f>VLOOKUP($A4,'[1]DOM A&amp;L'!$A:$C,3,FALSE)</f>
        <v>676.2</v>
      </c>
      <c r="D4" s="38">
        <f>VLOOKUP($A4,'[1]DOM A&amp;L'!$A:$D,4,FALSE)</f>
        <v>4940993</v>
      </c>
      <c r="E4" s="38">
        <f>VLOOKUP($A4,[1]TAG!$A:$F,4,FALSE)</f>
        <v>45305</v>
      </c>
      <c r="F4" s="38">
        <f>VLOOKUP($A4,'[1]DOM A&amp;L'!$A:$E,5,FALSE)</f>
        <v>0</v>
      </c>
      <c r="G4" s="38">
        <f>VLOOKUP($A4,'[1]DOM A&amp;L'!$A:$F,6,FALSE)</f>
        <v>200636</v>
      </c>
      <c r="H4" s="38">
        <f>VLOOKUP($A4,'[1]DOM A&amp;L'!$A:$G,7,FALSE)</f>
        <v>696942</v>
      </c>
      <c r="I4" s="38">
        <f>VLOOKUP($A4,'[1]DOM A&amp;L'!$A:$H,8,FALSE)</f>
        <v>438096</v>
      </c>
      <c r="J4" s="38">
        <f>VLOOKUP($A4,'[1]DOM A&amp;L'!$A:$I,9,FALSE)</f>
        <v>47408</v>
      </c>
      <c r="K4" s="38">
        <f>VLOOKUP($A4,'[1]DOM A&amp;L'!$A:$J,10,FALSE)</f>
        <v>42148</v>
      </c>
      <c r="L4" s="38">
        <f>VLOOKUP($A4,'[1]DOM A&amp;L'!$A:$K,11,FALSE)</f>
        <v>236041</v>
      </c>
      <c r="M4" s="38">
        <f>VLOOKUP($A4,'[1]DOM A&amp;L'!$A:$L,12,FALSE)</f>
        <v>162608</v>
      </c>
      <c r="N4" s="38">
        <f>VLOOKUP($A4,'[1]DOM A&amp;L'!$A:$M,13,FALSE)</f>
        <v>0</v>
      </c>
      <c r="O4" s="38">
        <f>VLOOKUP($A4,'[1]DOM A&amp;L'!$A:$N,14,FALSE)</f>
        <v>422109</v>
      </c>
      <c r="P4" s="38">
        <f>VLOOKUP($A4,'[1]DOM A&amp;L'!$A:$O,15,FALSE)</f>
        <v>0</v>
      </c>
      <c r="Q4" s="38">
        <f>VLOOKUP($A4,'[1]DOM A&amp;L'!$A:$P,16,FALSE)</f>
        <v>159036</v>
      </c>
      <c r="R4" s="38">
        <f>VLOOKUP($A4,'[1]DOM A&amp;L'!$A:$S,19,FALSE)</f>
        <v>333031</v>
      </c>
      <c r="S4" s="38">
        <f>VLOOKUP(A4,'[1]DOM A&amp;L'!A:T,20,FALSE)</f>
        <v>154100</v>
      </c>
      <c r="T4" s="38">
        <f>VLOOKUP($A4,'[1]DOM A&amp;L'!A:T,17,FALSE)</f>
        <v>346600</v>
      </c>
      <c r="U4" s="38">
        <f>VLOOKUP(A4,'[1]DOM A&amp;L'!A:R,18,FALSE)</f>
        <v>279140</v>
      </c>
      <c r="V4" s="38">
        <f>VLOOKUP($A4,'[1]DOM A&amp;L'!A:U,21,FALSE)</f>
        <v>0</v>
      </c>
      <c r="W4" s="38">
        <f>VLOOKUP($A4,'[1]DOM UAB'!$A:$D,4,FALSE)</f>
        <v>225989</v>
      </c>
      <c r="X4" s="38">
        <f>VLOOKUP($A4,'[1]DOM UAB'!$A:$D,3,FALSE)</f>
        <v>240553</v>
      </c>
      <c r="Y4" s="38">
        <f>VLOOKUP(A4,[1]ELI!A:F,6,FALSE)</f>
        <v>17429</v>
      </c>
      <c r="Z4" s="39">
        <f>VLOOKUP(A4,'[1]Title IA Del'!A:E,5,FALSE)</f>
        <v>97166</v>
      </c>
      <c r="AA4" s="40">
        <f>IFERROR(VLOOKUP(A4,'[1]Title ID2'!A:F,6,FALSE),0)</f>
        <v>0</v>
      </c>
      <c r="AB4" s="40">
        <f>IFERROR(VLOOKUP(A4,'[1]Title IC Mig'!A:G,7,FALSE),0)</f>
        <v>0</v>
      </c>
      <c r="AC4" s="38">
        <f>IFERROR(VLOOKUP(A4,[1]Sec1003!$I$2:$L$139,4,FALSE),0)</f>
        <v>0</v>
      </c>
      <c r="AD4" s="38">
        <f>VLOOKUP(A4,'[1]Title IIA'!A2:D328,3,FALSE)</f>
        <v>16298</v>
      </c>
      <c r="AE4" s="40">
        <f>IFERROR(VLOOKUP(A4,'[1]Title III EL'!A:D,4,FALSE),0)</f>
        <v>0</v>
      </c>
      <c r="AF4" s="40">
        <f>IFERROR(VLOOKUP(A4,'[1]Titlle III Imm'!A:D,4,FALSE),0)</f>
        <v>0</v>
      </c>
      <c r="AG4" s="38">
        <f>VLOOKUP(A4,'[1]Title IVA'!A:E,5,FALSE)</f>
        <v>9235</v>
      </c>
      <c r="AH4" s="40">
        <f>IFERROR(VLOOKUP(A4,'[1]Title IVB'!A:I,9,FALSE),0)</f>
        <v>0</v>
      </c>
      <c r="AI4" s="40">
        <f>IFERROR(VLOOKUP(A4,[1]SRSA!A:S,19,FALSE),0)</f>
        <v>38581</v>
      </c>
      <c r="AJ4" s="40">
        <f>IFERROR(VLOOKUP(A4,'[1]Title VB2'!A:E,5,FALSE),0)</f>
        <v>0</v>
      </c>
      <c r="AK4" s="40">
        <f>IFERROR(VLOOKUP(A4,'[1]McKinney Vento'!A:D,4,FALSE),0)</f>
        <v>0</v>
      </c>
      <c r="AL4" s="41">
        <f>VLOOKUP(A4,'[1]IDEA Pt B'!A2:C328,3,FALSE)</f>
        <v>31983</v>
      </c>
      <c r="AM4" s="39">
        <f t="shared" ref="AM4:AM67" si="0">SUM(D4:AL4)</f>
        <v>9181427</v>
      </c>
      <c r="AN4" s="38">
        <f t="shared" ref="AN4:AN67" si="1">AM4/C4</f>
        <v>13577.975451049984</v>
      </c>
    </row>
    <row r="5" spans="1:40" x14ac:dyDescent="0.3">
      <c r="A5" s="36" t="s">
        <v>80</v>
      </c>
      <c r="B5" s="36" t="s">
        <v>81</v>
      </c>
      <c r="C5" s="37">
        <f>VLOOKUP($A5,'[1]DOM A&amp;L'!$A:$C,3,FALSE)</f>
        <v>295.2</v>
      </c>
      <c r="D5" s="38">
        <f>VLOOKUP($A5,'[1]DOM A&amp;L'!$A:$D,4,FALSE)</f>
        <v>2133410</v>
      </c>
      <c r="E5" s="38">
        <f>VLOOKUP($A5,[1]TAG!$A:$F,4,FALSE)</f>
        <v>19778</v>
      </c>
      <c r="F5" s="38">
        <f>VLOOKUP($A5,'[1]DOM A&amp;L'!$A:$E,5,FALSE)</f>
        <v>0</v>
      </c>
      <c r="G5" s="38">
        <f>VLOOKUP($A5,'[1]DOM A&amp;L'!$A:$F,6,FALSE)</f>
        <v>170145</v>
      </c>
      <c r="H5" s="38">
        <f>VLOOKUP($A5,'[1]DOM A&amp;L'!$A:$G,7,FALSE)</f>
        <v>266098</v>
      </c>
      <c r="I5" s="38">
        <f>VLOOKUP($A5,'[1]DOM A&amp;L'!$A:$H,8,FALSE)</f>
        <v>198587</v>
      </c>
      <c r="J5" s="38">
        <f>VLOOKUP($A5,'[1]DOM A&amp;L'!$A:$I,9,FALSE)</f>
        <v>19956</v>
      </c>
      <c r="K5" s="38">
        <f>VLOOKUP($A5,'[1]DOM A&amp;L'!$A:$J,10,FALSE)</f>
        <v>22022</v>
      </c>
      <c r="L5" s="38">
        <f>VLOOKUP($A5,'[1]DOM A&amp;L'!$A:$K,11,FALSE)</f>
        <v>103045</v>
      </c>
      <c r="M5" s="38">
        <f>VLOOKUP($A5,'[1]DOM A&amp;L'!$A:$L,12,FALSE)</f>
        <v>65043</v>
      </c>
      <c r="N5" s="38">
        <f>VLOOKUP($A5,'[1]DOM A&amp;L'!$A:$M,13,FALSE)</f>
        <v>83022</v>
      </c>
      <c r="O5" s="38">
        <f>VLOOKUP($A5,'[1]DOM A&amp;L'!$A:$N,14,FALSE)</f>
        <v>98681</v>
      </c>
      <c r="P5" s="38">
        <f>VLOOKUP($A5,'[1]DOM A&amp;L'!$A:$O,15,FALSE)</f>
        <v>0</v>
      </c>
      <c r="Q5" s="38">
        <f>VLOOKUP($A5,'[1]DOM A&amp;L'!$A:$P,16,FALSE)</f>
        <v>65582</v>
      </c>
      <c r="R5" s="38">
        <f>VLOOKUP($A5,'[1]DOM A&amp;L'!$A:$S,19,FALSE)</f>
        <v>100000</v>
      </c>
      <c r="S5" s="38">
        <f>VLOOKUP(A5,'[1]DOM A&amp;L'!A:T,20,FALSE)</f>
        <v>109278</v>
      </c>
      <c r="T5" s="38">
        <f>VLOOKUP($A5,'[1]DOM A&amp;L'!A:T,17,FALSE)</f>
        <v>83022</v>
      </c>
      <c r="U5" s="38">
        <f>VLOOKUP(A5,'[1]DOM A&amp;L'!A:R,18,FALSE)</f>
        <v>360714</v>
      </c>
      <c r="V5" s="38">
        <f>VLOOKUP($A5,'[1]DOM A&amp;L'!A:U,21,FALSE)</f>
        <v>0</v>
      </c>
      <c r="W5" s="38">
        <f>VLOOKUP($A5,'[1]DOM UAB'!$A:$D,4,FALSE)</f>
        <v>68800</v>
      </c>
      <c r="X5" s="38">
        <f>VLOOKUP($A5,'[1]DOM UAB'!$A:$D,3,FALSE)</f>
        <v>53013</v>
      </c>
      <c r="Y5" s="38">
        <f>VLOOKUP(A5,[1]ELI!A:F,6,FALSE)</f>
        <v>14350</v>
      </c>
      <c r="Z5" s="39">
        <f>VLOOKUP(A5,'[1]Title IA Del'!A:E,5,FALSE)</f>
        <v>108434</v>
      </c>
      <c r="AA5" s="40">
        <f>IFERROR(VLOOKUP(A5,'[1]Title ID2'!A:F,6,FALSE),0)</f>
        <v>0</v>
      </c>
      <c r="AB5" s="40">
        <f>IFERROR(VLOOKUP(A5,'[1]Title IC Mig'!A:G,7,FALSE),0)</f>
        <v>0</v>
      </c>
      <c r="AC5" s="38">
        <f>IFERROR(VLOOKUP(A5,[1]Sec1003!$I$2:$L$139,4,FALSE),0)</f>
        <v>0</v>
      </c>
      <c r="AD5" s="38">
        <f>VLOOKUP(A5,'[1]Title IIA'!A3:D328,3,FALSE)</f>
        <v>10367</v>
      </c>
      <c r="AE5" s="40">
        <f>IFERROR(VLOOKUP(A5,'[1]Title III EL'!A:D,4,FALSE),0)</f>
        <v>0</v>
      </c>
      <c r="AF5" s="40">
        <f>IFERROR(VLOOKUP(A5,'[1]Titlle III Imm'!A:D,4,FALSE),0)</f>
        <v>0</v>
      </c>
      <c r="AG5" s="38">
        <f>VLOOKUP(A5,'[1]Title IVA'!A:E,5,FALSE)</f>
        <v>10000</v>
      </c>
      <c r="AH5" s="40">
        <f>IFERROR(VLOOKUP(A5,'[1]Title IVB'!A:I,9,FALSE),0)</f>
        <v>0</v>
      </c>
      <c r="AI5" s="40">
        <f>IFERROR(VLOOKUP(A5,[1]SRSA!A:S,19,FALSE),0)</f>
        <v>21458</v>
      </c>
      <c r="AJ5" s="40">
        <f>IFERROR(VLOOKUP(A5,'[1]Title VB2'!A:E,5,FALSE),0)</f>
        <v>0</v>
      </c>
      <c r="AK5" s="40">
        <f>IFERROR(VLOOKUP(A5,'[1]McKinney Vento'!A:D,4,FALSE),0)</f>
        <v>0</v>
      </c>
      <c r="AL5" s="41">
        <f>VLOOKUP(A5,'[1]IDEA Pt B'!A3:C329,3,FALSE)</f>
        <v>13563</v>
      </c>
      <c r="AM5" s="39">
        <f t="shared" si="0"/>
        <v>4198368</v>
      </c>
      <c r="AN5" s="38">
        <f t="shared" si="1"/>
        <v>14222.113821138211</v>
      </c>
    </row>
    <row r="6" spans="1:40" x14ac:dyDescent="0.3">
      <c r="A6" s="36" t="s">
        <v>82</v>
      </c>
      <c r="B6" s="36" t="s">
        <v>83</v>
      </c>
      <c r="C6" s="37">
        <f>VLOOKUP($A6,'[1]DOM A&amp;L'!$A:$C,3,FALSE)</f>
        <v>2004.3</v>
      </c>
      <c r="D6" s="38">
        <f>VLOOKUP($A6,'[1]DOM A&amp;L'!$A:$D,4,FALSE)</f>
        <v>14485076</v>
      </c>
      <c r="E6" s="38">
        <f>VLOOKUP($A6,[1]TAG!$A:$F,4,FALSE)</f>
        <v>134288</v>
      </c>
      <c r="F6" s="38">
        <f>VLOOKUP($A6,'[1]DOM A&amp;L'!$A:$E,5,FALSE)</f>
        <v>0</v>
      </c>
      <c r="G6" s="38">
        <f>VLOOKUP($A6,'[1]DOM A&amp;L'!$A:$F,6,FALSE)</f>
        <v>160714</v>
      </c>
      <c r="H6" s="38">
        <f>VLOOKUP($A6,'[1]DOM A&amp;L'!$A:$G,7,FALSE)</f>
        <v>1420250</v>
      </c>
      <c r="I6" s="38">
        <f>VLOOKUP($A6,'[1]DOM A&amp;L'!$A:$H,8,FALSE)</f>
        <v>1265495</v>
      </c>
      <c r="J6" s="38">
        <f>VLOOKUP($A6,'[1]DOM A&amp;L'!$A:$I,9,FALSE)</f>
        <v>137335</v>
      </c>
      <c r="K6" s="38">
        <f>VLOOKUP($A6,'[1]DOM A&amp;L'!$A:$J,10,FALSE)</f>
        <v>143267</v>
      </c>
      <c r="L6" s="38">
        <f>VLOOKUP($A6,'[1]DOM A&amp;L'!$A:$K,11,FALSE)</f>
        <v>699641</v>
      </c>
      <c r="M6" s="38">
        <f>VLOOKUP($A6,'[1]DOM A&amp;L'!$A:$L,12,FALSE)</f>
        <v>0</v>
      </c>
      <c r="N6" s="38">
        <f>VLOOKUP($A6,'[1]DOM A&amp;L'!$A:$M,13,FALSE)</f>
        <v>0</v>
      </c>
      <c r="O6" s="38">
        <f>VLOOKUP($A6,'[1]DOM A&amp;L'!$A:$N,14,FALSE)</f>
        <v>932549</v>
      </c>
      <c r="P6" s="38">
        <f>VLOOKUP($A6,'[1]DOM A&amp;L'!$A:$O,15,FALSE)</f>
        <v>0</v>
      </c>
      <c r="Q6" s="38">
        <f>VLOOKUP($A6,'[1]DOM A&amp;L'!$A:$P,16,FALSE)</f>
        <v>541925</v>
      </c>
      <c r="R6" s="38">
        <f>VLOOKUP($A6,'[1]DOM A&amp;L'!$A:$S,19,FALSE)</f>
        <v>1139909</v>
      </c>
      <c r="S6" s="38">
        <f>VLOOKUP(A6,'[1]DOM A&amp;L'!A:T,20,FALSE)</f>
        <v>192470</v>
      </c>
      <c r="T6" s="38">
        <f>VLOOKUP($A6,'[1]DOM A&amp;L'!A:T,17,FALSE)</f>
        <v>0</v>
      </c>
      <c r="U6" s="38">
        <f>VLOOKUP(A6,'[1]DOM A&amp;L'!A:R,18,FALSE)</f>
        <v>583241</v>
      </c>
      <c r="V6" s="38">
        <f>VLOOKUP($A6,'[1]DOM A&amp;L'!A:U,21,FALSE)</f>
        <v>0</v>
      </c>
      <c r="W6" s="38">
        <f>VLOOKUP($A6,'[1]DOM UAB'!$A:$D,4,FALSE)</f>
        <v>514363</v>
      </c>
      <c r="X6" s="38">
        <f>VLOOKUP($A6,'[1]DOM UAB'!$A:$D,3,FALSE)</f>
        <v>1285343</v>
      </c>
      <c r="Y6" s="38">
        <f>VLOOKUP(A6,[1]ELI!A:F,6,FALSE)</f>
        <v>28161</v>
      </c>
      <c r="Z6" s="39">
        <f>VLOOKUP(A6,'[1]Title IA Del'!A:E,5,FALSE)</f>
        <v>121758</v>
      </c>
      <c r="AA6" s="40">
        <f>IFERROR(VLOOKUP(A6,'[1]Title ID2'!A:F,6,FALSE),0)</f>
        <v>0</v>
      </c>
      <c r="AB6" s="40">
        <f>IFERROR(VLOOKUP(A6,'[1]Title IC Mig'!A:G,7,FALSE),0)</f>
        <v>0</v>
      </c>
      <c r="AC6" s="38">
        <f>IFERROR(VLOOKUP(A6,[1]Sec1003!$I$2:$L$139,4,FALSE),0)</f>
        <v>0</v>
      </c>
      <c r="AD6" s="38">
        <f>VLOOKUP(A6,'[1]Title IIA'!A4:D329,3,FALSE)</f>
        <v>27224</v>
      </c>
      <c r="AE6" s="40">
        <f>IFERROR(VLOOKUP(A6,'[1]Title III EL'!A:D,4,FALSE),0)</f>
        <v>0</v>
      </c>
      <c r="AF6" s="40">
        <f>IFERROR(VLOOKUP(A6,'[1]Titlle III Imm'!A:D,4,FALSE),0)</f>
        <v>0</v>
      </c>
      <c r="AG6" s="38">
        <f>VLOOKUP(A6,'[1]Title IVA'!A:E,5,FALSE)</f>
        <v>10000</v>
      </c>
      <c r="AH6" s="40">
        <f>IFERROR(VLOOKUP(A6,'[1]Title IVB'!A:I,9,FALSE),0)</f>
        <v>0</v>
      </c>
      <c r="AI6" s="40">
        <f>IFERROR(VLOOKUP(A6,[1]SRSA!A:S,19,FALSE),0)</f>
        <v>0</v>
      </c>
      <c r="AJ6" s="40">
        <f>IFERROR(VLOOKUP(A6,'[1]Title VB2'!A:E,5,FALSE),0)</f>
        <v>0</v>
      </c>
      <c r="AK6" s="40">
        <f>IFERROR(VLOOKUP(A6,'[1]McKinney Vento'!A:D,4,FALSE),0)</f>
        <v>0</v>
      </c>
      <c r="AL6" s="41">
        <f>VLOOKUP(A6,'[1]IDEA Pt B'!A4:C330,3,FALSE)</f>
        <v>87915</v>
      </c>
      <c r="AM6" s="39">
        <f t="shared" si="0"/>
        <v>23910924</v>
      </c>
      <c r="AN6" s="38">
        <f t="shared" si="1"/>
        <v>11929.812902260141</v>
      </c>
    </row>
    <row r="7" spans="1:40" x14ac:dyDescent="0.3">
      <c r="A7" s="36" t="s">
        <v>84</v>
      </c>
      <c r="B7" s="36" t="s">
        <v>85</v>
      </c>
      <c r="C7" s="37">
        <f>VLOOKUP($A7,'[1]DOM A&amp;L'!$A:$C,3,FALSE)</f>
        <v>539.5</v>
      </c>
      <c r="D7" s="38">
        <f>VLOOKUP($A7,'[1]DOM A&amp;L'!$A:$D,4,FALSE)</f>
        <v>3910296</v>
      </c>
      <c r="E7" s="38">
        <f>VLOOKUP($A7,[1]TAG!$A:$F,4,FALSE)</f>
        <v>36147</v>
      </c>
      <c r="F7" s="38">
        <f>VLOOKUP($A7,'[1]DOM A&amp;L'!$A:$E,5,FALSE)</f>
        <v>217993</v>
      </c>
      <c r="G7" s="38">
        <f>VLOOKUP($A7,'[1]DOM A&amp;L'!$A:$F,6,FALSE)</f>
        <v>188578</v>
      </c>
      <c r="H7" s="38">
        <f>VLOOKUP($A7,'[1]DOM A&amp;L'!$A:$G,7,FALSE)</f>
        <v>527437</v>
      </c>
      <c r="I7" s="38">
        <f>VLOOKUP($A7,'[1]DOM A&amp;L'!$A:$H,8,FALSE)</f>
        <v>373757</v>
      </c>
      <c r="J7" s="38">
        <f>VLOOKUP($A7,'[1]DOM A&amp;L'!$A:$I,9,FALSE)</f>
        <v>42780</v>
      </c>
      <c r="K7" s="38">
        <f>VLOOKUP($A7,'[1]DOM A&amp;L'!$A:$J,10,FALSE)</f>
        <v>41480</v>
      </c>
      <c r="L7" s="38">
        <f>VLOOKUP($A7,'[1]DOM A&amp;L'!$A:$K,11,FALSE)</f>
        <v>196830</v>
      </c>
      <c r="M7" s="38">
        <f>VLOOKUP($A7,'[1]DOM A&amp;L'!$A:$L,12,FALSE)</f>
        <v>101178</v>
      </c>
      <c r="N7" s="38">
        <f>VLOOKUP($A7,'[1]DOM A&amp;L'!$A:$M,13,FALSE)</f>
        <v>115304</v>
      </c>
      <c r="O7" s="38">
        <f>VLOOKUP($A7,'[1]DOM A&amp;L'!$A:$N,14,FALSE)</f>
        <v>188456</v>
      </c>
      <c r="P7" s="38">
        <f>VLOOKUP($A7,'[1]DOM A&amp;L'!$A:$O,15,FALSE)</f>
        <v>0</v>
      </c>
      <c r="Q7" s="38">
        <f>VLOOKUP($A7,'[1]DOM A&amp;L'!$A:$P,16,FALSE)</f>
        <v>168041</v>
      </c>
      <c r="R7" s="38">
        <f>VLOOKUP($A7,'[1]DOM A&amp;L'!$A:$S,19,FALSE)</f>
        <v>300000</v>
      </c>
      <c r="S7" s="38">
        <f>VLOOKUP(A7,'[1]DOM A&amp;L'!A:T,20,FALSE)</f>
        <v>71759</v>
      </c>
      <c r="T7" s="38">
        <f>VLOOKUP($A7,'[1]DOM A&amp;L'!A:T,17,FALSE)</f>
        <v>0</v>
      </c>
      <c r="U7" s="38">
        <f>VLOOKUP(A7,'[1]DOM A&amp;L'!A:R,18,FALSE)</f>
        <v>217452</v>
      </c>
      <c r="V7" s="38">
        <f>VLOOKUP($A7,'[1]DOM A&amp;L'!A:U,21,FALSE)</f>
        <v>0</v>
      </c>
      <c r="W7" s="38">
        <f>VLOOKUP($A7,'[1]DOM UAB'!$A:$D,4,FALSE)</f>
        <v>48160</v>
      </c>
      <c r="X7" s="38">
        <f>VLOOKUP($A7,'[1]DOM UAB'!$A:$D,3,FALSE)</f>
        <v>304881</v>
      </c>
      <c r="Y7" s="38">
        <f>VLOOKUP(A7,[1]ELI!A:F,6,FALSE)</f>
        <v>16324</v>
      </c>
      <c r="Z7" s="39">
        <f>VLOOKUP(A7,'[1]Title IA Del'!A:E,5,FALSE)</f>
        <v>60937</v>
      </c>
      <c r="AA7" s="40">
        <f>IFERROR(VLOOKUP(A7,'[1]Title ID2'!A:F,6,FALSE),0)</f>
        <v>0</v>
      </c>
      <c r="AB7" s="40">
        <f>IFERROR(VLOOKUP(A7,'[1]Title IC Mig'!A:G,7,FALSE),0)</f>
        <v>0</v>
      </c>
      <c r="AC7" s="38">
        <f>IFERROR(VLOOKUP(A7,[1]Sec1003!$I$2:$L$139,4,FALSE),0)</f>
        <v>0</v>
      </c>
      <c r="AD7" s="38">
        <f>VLOOKUP(A7,'[1]Title IIA'!A5:D330,3,FALSE)</f>
        <v>10893</v>
      </c>
      <c r="AE7" s="40">
        <f>IFERROR(VLOOKUP(A7,'[1]Title III EL'!A:D,4,FALSE),0)</f>
        <v>0</v>
      </c>
      <c r="AF7" s="40">
        <f>IFERROR(VLOOKUP(A7,'[1]Titlle III Imm'!A:D,4,FALSE),0)</f>
        <v>0</v>
      </c>
      <c r="AG7" s="38">
        <f>VLOOKUP(A7,'[1]Title IVA'!A:E,5,FALSE)</f>
        <v>10000</v>
      </c>
      <c r="AH7" s="40">
        <f>IFERROR(VLOOKUP(A7,'[1]Title IVB'!A:I,9,FALSE),0)</f>
        <v>0</v>
      </c>
      <c r="AI7" s="40">
        <f>IFERROR(VLOOKUP(A7,[1]SRSA!A:S,19,FALSE),0)</f>
        <v>44212</v>
      </c>
      <c r="AJ7" s="40">
        <f>IFERROR(VLOOKUP(A7,'[1]Title VB2'!A:E,5,FALSE),0)</f>
        <v>0</v>
      </c>
      <c r="AK7" s="40">
        <f>IFERROR(VLOOKUP(A7,'[1]McKinney Vento'!A:D,4,FALSE),0)</f>
        <v>0</v>
      </c>
      <c r="AL7" s="41">
        <f>VLOOKUP(A7,'[1]IDEA Pt B'!A5:C331,3,FALSE)</f>
        <v>25087</v>
      </c>
      <c r="AM7" s="39">
        <f t="shared" si="0"/>
        <v>7217982</v>
      </c>
      <c r="AN7" s="38">
        <f t="shared" si="1"/>
        <v>13379.021316033364</v>
      </c>
    </row>
    <row r="8" spans="1:40" x14ac:dyDescent="0.3">
      <c r="A8" s="36" t="s">
        <v>86</v>
      </c>
      <c r="B8" s="36" t="s">
        <v>87</v>
      </c>
      <c r="C8" s="37">
        <f>VLOOKUP($A8,'[1]DOM A&amp;L'!$A:$C,3,FALSE)</f>
        <v>215.7</v>
      </c>
      <c r="D8" s="38">
        <f>VLOOKUP($A8,'[1]DOM A&amp;L'!$A:$D,4,FALSE)</f>
        <v>1569865</v>
      </c>
      <c r="E8" s="38">
        <f>VLOOKUP($A8,[1]TAG!$A:$F,4,FALSE)</f>
        <v>14452</v>
      </c>
      <c r="F8" s="38">
        <f>VLOOKUP($A8,'[1]DOM A&amp;L'!$A:$E,5,FALSE)</f>
        <v>0</v>
      </c>
      <c r="G8" s="38">
        <f>VLOOKUP($A8,'[1]DOM A&amp;L'!$A:$F,6,FALSE)</f>
        <v>190800</v>
      </c>
      <c r="H8" s="38">
        <f>VLOOKUP($A8,'[1]DOM A&amp;L'!$A:$G,7,FALSE)</f>
        <v>219068</v>
      </c>
      <c r="I8" s="38">
        <f>VLOOKUP($A8,'[1]DOM A&amp;L'!$A:$H,8,FALSE)</f>
        <v>116428</v>
      </c>
      <c r="J8" s="38">
        <f>VLOOKUP($A8,'[1]DOM A&amp;L'!$A:$I,9,FALSE)</f>
        <v>10116</v>
      </c>
      <c r="K8" s="38">
        <f>VLOOKUP($A8,'[1]DOM A&amp;L'!$A:$J,10,FALSE)</f>
        <v>10548</v>
      </c>
      <c r="L8" s="38">
        <f>VLOOKUP($A8,'[1]DOM A&amp;L'!$A:$K,11,FALSE)</f>
        <v>75294</v>
      </c>
      <c r="M8" s="38">
        <f>VLOOKUP($A8,'[1]DOM A&amp;L'!$A:$L,12,FALSE)</f>
        <v>39749</v>
      </c>
      <c r="N8" s="38">
        <f>VLOOKUP($A8,'[1]DOM A&amp;L'!$A:$M,13,FALSE)</f>
        <v>0</v>
      </c>
      <c r="O8" s="38">
        <f>VLOOKUP($A8,'[1]DOM A&amp;L'!$A:$N,14,FALSE)</f>
        <v>135731</v>
      </c>
      <c r="P8" s="38">
        <f>VLOOKUP($A8,'[1]DOM A&amp;L'!$A:$O,15,FALSE)</f>
        <v>0</v>
      </c>
      <c r="Q8" s="38">
        <f>VLOOKUP($A8,'[1]DOM A&amp;L'!$A:$P,16,FALSE)</f>
        <v>61077</v>
      </c>
      <c r="R8" s="38">
        <f>VLOOKUP($A8,'[1]DOM A&amp;L'!$A:$S,19,FALSE)</f>
        <v>60000</v>
      </c>
      <c r="S8" s="38">
        <f>VLOOKUP(A8,'[1]DOM A&amp;L'!A:T,20,FALSE)</f>
        <v>51554</v>
      </c>
      <c r="T8" s="38">
        <f>VLOOKUP($A8,'[1]DOM A&amp;L'!A:T,17,FALSE)</f>
        <v>0</v>
      </c>
      <c r="U8" s="38">
        <f>VLOOKUP(A8,'[1]DOM A&amp;L'!A:R,18,FALSE)</f>
        <v>209339</v>
      </c>
      <c r="V8" s="38">
        <f>VLOOKUP($A8,'[1]DOM A&amp;L'!A:U,21,FALSE)</f>
        <v>0</v>
      </c>
      <c r="W8" s="38">
        <f>VLOOKUP($A8,'[1]DOM UAB'!$A:$D,4,FALSE)</f>
        <v>85312</v>
      </c>
      <c r="X8" s="38">
        <f>VLOOKUP($A8,'[1]DOM UAB'!$A:$D,3,FALSE)</f>
        <v>39105</v>
      </c>
      <c r="Y8" s="38">
        <f>VLOOKUP(A8,[1]ELI!A:F,6,FALSE)</f>
        <v>13708</v>
      </c>
      <c r="Z8" s="39">
        <f>VLOOKUP(A8,'[1]Title IA Del'!A:E,5,FALSE)</f>
        <v>39714</v>
      </c>
      <c r="AA8" s="40">
        <f>IFERROR(VLOOKUP(A8,'[1]Title ID2'!A:F,6,FALSE),0)</f>
        <v>0</v>
      </c>
      <c r="AB8" s="40">
        <f>IFERROR(VLOOKUP(A8,'[1]Title IC Mig'!A:G,7,FALSE),0)</f>
        <v>0</v>
      </c>
      <c r="AC8" s="38">
        <f>IFERROR(VLOOKUP(A8,[1]Sec1003!$I$2:$L$139,4,FALSE),0)</f>
        <v>0</v>
      </c>
      <c r="AD8" s="38">
        <f>VLOOKUP(A8,'[1]Title IIA'!A6:D331,3,FALSE)</f>
        <v>5848</v>
      </c>
      <c r="AE8" s="40">
        <f>IFERROR(VLOOKUP(A8,'[1]Title III EL'!A:D,4,FALSE),0)</f>
        <v>0</v>
      </c>
      <c r="AF8" s="40">
        <f>IFERROR(VLOOKUP(A8,'[1]Titlle III Imm'!A:D,4,FALSE),0)</f>
        <v>0</v>
      </c>
      <c r="AG8" s="38">
        <f>VLOOKUP(A8,'[1]Title IVA'!A:E,5,FALSE)</f>
        <v>10000</v>
      </c>
      <c r="AH8" s="40">
        <f>IFERROR(VLOOKUP(A8,'[1]Title IVB'!A:I,9,FALSE),0)</f>
        <v>0</v>
      </c>
      <c r="AI8" s="40">
        <f>IFERROR(VLOOKUP(A8,[1]SRSA!A:S,19,FALSE),0)</f>
        <v>10084</v>
      </c>
      <c r="AJ8" s="40">
        <f>IFERROR(VLOOKUP(A8,'[1]Title VB2'!A:E,5,FALSE),0)</f>
        <v>0</v>
      </c>
      <c r="AK8" s="40">
        <f>IFERROR(VLOOKUP(A8,'[1]McKinney Vento'!A:D,4,FALSE),0)</f>
        <v>0</v>
      </c>
      <c r="AL8" s="41">
        <f>VLOOKUP(A8,'[1]IDEA Pt B'!A6:C332,3,FALSE)</f>
        <v>9879</v>
      </c>
      <c r="AM8" s="39">
        <f t="shared" si="0"/>
        <v>2977671</v>
      </c>
      <c r="AN8" s="38">
        <f t="shared" si="1"/>
        <v>13804.687065368567</v>
      </c>
    </row>
    <row r="9" spans="1:40" x14ac:dyDescent="0.3">
      <c r="A9" s="36" t="s">
        <v>88</v>
      </c>
      <c r="B9" s="36" t="s">
        <v>89</v>
      </c>
      <c r="C9" s="37">
        <f>VLOOKUP($A9,'[1]DOM A&amp;L'!$A:$C,3,FALSE)</f>
        <v>1149.9000000000001</v>
      </c>
      <c r="D9" s="38">
        <f>VLOOKUP($A9,'[1]DOM A&amp;L'!$A:$D,4,FALSE)</f>
        <v>8310327</v>
      </c>
      <c r="E9" s="38">
        <f>VLOOKUP($A9,[1]TAG!$A:$F,4,FALSE)</f>
        <v>77043</v>
      </c>
      <c r="F9" s="38">
        <f>VLOOKUP($A9,'[1]DOM A&amp;L'!$A:$E,5,FALSE)</f>
        <v>0</v>
      </c>
      <c r="G9" s="38">
        <f>VLOOKUP($A9,'[1]DOM A&amp;L'!$A:$F,6,FALSE)</f>
        <v>224868</v>
      </c>
      <c r="H9" s="38">
        <f>VLOOKUP($A9,'[1]DOM A&amp;L'!$A:$G,7,FALSE)</f>
        <v>875262</v>
      </c>
      <c r="I9" s="38">
        <f>VLOOKUP($A9,'[1]DOM A&amp;L'!$A:$H,8,FALSE)</f>
        <v>697092</v>
      </c>
      <c r="J9" s="38">
        <f>VLOOKUP($A9,'[1]DOM A&amp;L'!$A:$I,9,FALSE)</f>
        <v>80596</v>
      </c>
      <c r="K9" s="38">
        <f>VLOOKUP($A9,'[1]DOM A&amp;L'!$A:$J,10,FALSE)</f>
        <v>78699</v>
      </c>
      <c r="L9" s="38">
        <f>VLOOKUP($A9,'[1]DOM A&amp;L'!$A:$K,11,FALSE)</f>
        <v>401396</v>
      </c>
      <c r="M9" s="38">
        <f>VLOOKUP($A9,'[1]DOM A&amp;L'!$A:$L,12,FALSE)</f>
        <v>216810</v>
      </c>
      <c r="N9" s="38">
        <f>VLOOKUP($A9,'[1]DOM A&amp;L'!$A:$M,13,FALSE)</f>
        <v>62848</v>
      </c>
      <c r="O9" s="38">
        <f>VLOOKUP($A9,'[1]DOM A&amp;L'!$A:$N,14,FALSE)</f>
        <v>476742</v>
      </c>
      <c r="P9" s="38">
        <f>VLOOKUP($A9,'[1]DOM A&amp;L'!$A:$O,15,FALSE)</f>
        <v>0</v>
      </c>
      <c r="Q9" s="38">
        <f>VLOOKUP($A9,'[1]DOM A&amp;L'!$A:$P,16,FALSE)</f>
        <v>405225</v>
      </c>
      <c r="R9" s="38">
        <f>VLOOKUP($A9,'[1]DOM A&amp;L'!$A:$S,19,FALSE)</f>
        <v>300000</v>
      </c>
      <c r="S9" s="38">
        <f>VLOOKUP(A9,'[1]DOM A&amp;L'!A:T,20,FALSE)</f>
        <v>106104</v>
      </c>
      <c r="T9" s="38">
        <f>VLOOKUP($A9,'[1]DOM A&amp;L'!A:T,17,FALSE)</f>
        <v>0</v>
      </c>
      <c r="U9" s="38">
        <f>VLOOKUP(A9,'[1]DOM A&amp;L'!A:R,18,FALSE)</f>
        <v>0</v>
      </c>
      <c r="V9" s="38">
        <f>VLOOKUP($A9,'[1]DOM A&amp;L'!A:U,21,FALSE)</f>
        <v>0</v>
      </c>
      <c r="W9" s="38">
        <f>VLOOKUP($A9,'[1]DOM UAB'!$A:$D,4,FALSE)</f>
        <v>108879</v>
      </c>
      <c r="X9" s="38">
        <f>VLOOKUP($A9,'[1]DOM UAB'!$A:$D,3,FALSE)</f>
        <v>222695</v>
      </c>
      <c r="Y9" s="38">
        <f>VLOOKUP(A9,[1]ELI!A:F,6,FALSE)</f>
        <v>21257</v>
      </c>
      <c r="Z9" s="39">
        <f>VLOOKUP(A9,'[1]Title IA Del'!A:E,5,FALSE)</f>
        <v>234453</v>
      </c>
      <c r="AA9" s="40">
        <f>IFERROR(VLOOKUP(A9,'[1]Title ID2'!A:F,6,FALSE),0)</f>
        <v>0</v>
      </c>
      <c r="AB9" s="40">
        <f>IFERROR(VLOOKUP(A9,'[1]Title IC Mig'!A:G,7,FALSE),0)</f>
        <v>0</v>
      </c>
      <c r="AC9" s="38">
        <f>IFERROR(VLOOKUP(A9,[1]Sec1003!$I$2:$L$139,4,FALSE),0)</f>
        <v>9495</v>
      </c>
      <c r="AD9" s="38">
        <f>VLOOKUP(A9,'[1]Title IIA'!A7:D332,3,FALSE)</f>
        <v>39614</v>
      </c>
      <c r="AE9" s="40">
        <f>IFERROR(VLOOKUP(A9,'[1]Title III EL'!A:D,4,FALSE),0)</f>
        <v>0</v>
      </c>
      <c r="AF9" s="40">
        <f>IFERROR(VLOOKUP(A9,'[1]Titlle III Imm'!A:D,4,FALSE),0)</f>
        <v>0</v>
      </c>
      <c r="AG9" s="38">
        <f>VLOOKUP(A9,'[1]Title IVA'!A:E,5,FALSE)</f>
        <v>13501</v>
      </c>
      <c r="AH9" s="40">
        <f>IFERROR(VLOOKUP(A9,'[1]Title IVB'!A:I,9,FALSE),0)</f>
        <v>0</v>
      </c>
      <c r="AI9" s="40">
        <f>IFERROR(VLOOKUP(A9,[1]SRSA!A:S,19,FALSE),0)</f>
        <v>0</v>
      </c>
      <c r="AJ9" s="40">
        <f>IFERROR(VLOOKUP(A9,'[1]Title VB2'!A:E,5,FALSE),0)</f>
        <v>0</v>
      </c>
      <c r="AK9" s="40">
        <f>IFERROR(VLOOKUP(A9,'[1]McKinney Vento'!A:D,4,FALSE),0)</f>
        <v>0</v>
      </c>
      <c r="AL9" s="41">
        <f>VLOOKUP(A9,'[1]IDEA Pt B'!A7:C333,3,FALSE)</f>
        <v>53124</v>
      </c>
      <c r="AM9" s="39">
        <f t="shared" si="0"/>
        <v>13016030</v>
      </c>
      <c r="AN9" s="38">
        <f t="shared" si="1"/>
        <v>11319.271240977476</v>
      </c>
    </row>
    <row r="10" spans="1:40" x14ac:dyDescent="0.3">
      <c r="A10" s="36" t="s">
        <v>90</v>
      </c>
      <c r="B10" s="36" t="s">
        <v>91</v>
      </c>
      <c r="C10" s="37">
        <f>VLOOKUP($A10,'[1]DOM A&amp;L'!$A:$C,3,FALSE)</f>
        <v>516.1</v>
      </c>
      <c r="D10" s="38">
        <f>VLOOKUP($A10,'[1]DOM A&amp;L'!$A:$D,4,FALSE)</f>
        <v>3729855</v>
      </c>
      <c r="E10" s="38">
        <f>VLOOKUP($A10,[1]TAG!$A:$F,4,FALSE)</f>
        <v>34579</v>
      </c>
      <c r="F10" s="38">
        <f>VLOOKUP($A10,'[1]DOM A&amp;L'!$A:$E,5,FALSE)</f>
        <v>0</v>
      </c>
      <c r="G10" s="38">
        <f>VLOOKUP($A10,'[1]DOM A&amp;L'!$A:$F,6,FALSE)</f>
        <v>133064</v>
      </c>
      <c r="H10" s="38">
        <f>VLOOKUP($A10,'[1]DOM A&amp;L'!$A:$G,7,FALSE)</f>
        <v>272964</v>
      </c>
      <c r="I10" s="38">
        <f>VLOOKUP($A10,'[1]DOM A&amp;L'!$A:$H,8,FALSE)</f>
        <v>323822</v>
      </c>
      <c r="J10" s="38">
        <f>VLOOKUP($A10,'[1]DOM A&amp;L'!$A:$I,9,FALSE)</f>
        <v>37330</v>
      </c>
      <c r="K10" s="38">
        <f>VLOOKUP($A10,'[1]DOM A&amp;L'!$A:$J,10,FALSE)</f>
        <v>31740</v>
      </c>
      <c r="L10" s="38">
        <f>VLOOKUP($A10,'[1]DOM A&amp;L'!$A:$K,11,FALSE)</f>
        <v>180155</v>
      </c>
      <c r="M10" s="38">
        <f>VLOOKUP($A10,'[1]DOM A&amp;L'!$A:$L,12,FALSE)</f>
        <v>130086</v>
      </c>
      <c r="N10" s="38">
        <f>VLOOKUP($A10,'[1]DOM A&amp;L'!$A:$M,13,FALSE)</f>
        <v>0</v>
      </c>
      <c r="O10" s="38">
        <f>VLOOKUP($A10,'[1]DOM A&amp;L'!$A:$N,14,FALSE)</f>
        <v>287796</v>
      </c>
      <c r="P10" s="38">
        <f>VLOOKUP($A10,'[1]DOM A&amp;L'!$A:$O,15,FALSE)</f>
        <v>0</v>
      </c>
      <c r="Q10" s="38">
        <f>VLOOKUP($A10,'[1]DOM A&amp;L'!$A:$P,16,FALSE)</f>
        <v>181874</v>
      </c>
      <c r="R10" s="38">
        <f>VLOOKUP($A10,'[1]DOM A&amp;L'!$A:$S,19,FALSE)</f>
        <v>100000</v>
      </c>
      <c r="S10" s="38">
        <f>VLOOKUP(A10,'[1]DOM A&amp;L'!A:T,20,FALSE)</f>
        <v>76042</v>
      </c>
      <c r="T10" s="38">
        <f>VLOOKUP($A10,'[1]DOM A&amp;L'!A:T,17,FALSE)</f>
        <v>90179</v>
      </c>
      <c r="U10" s="38">
        <f>VLOOKUP(A10,'[1]DOM A&amp;L'!A:R,18,FALSE)</f>
        <v>218596</v>
      </c>
      <c r="V10" s="38">
        <f>VLOOKUP($A10,'[1]DOM A&amp;L'!A:U,21,FALSE)</f>
        <v>0</v>
      </c>
      <c r="W10" s="38">
        <f>VLOOKUP($A10,'[1]DOM UAB'!$A:$D,4,FALSE)</f>
        <v>75026</v>
      </c>
      <c r="X10" s="38">
        <f>VLOOKUP($A10,'[1]DOM UAB'!$A:$D,3,FALSE)</f>
        <v>77224</v>
      </c>
      <c r="Y10" s="38">
        <f>VLOOKUP(A10,[1]ELI!A:F,6,FALSE)</f>
        <v>16135</v>
      </c>
      <c r="Z10" s="39">
        <f>VLOOKUP(A10,'[1]Title IA Del'!A:E,5,FALSE)</f>
        <v>30851</v>
      </c>
      <c r="AA10" s="40">
        <f>IFERROR(VLOOKUP(A10,'[1]Title ID2'!A:F,6,FALSE),0)</f>
        <v>0</v>
      </c>
      <c r="AB10" s="40">
        <f>IFERROR(VLOOKUP(A10,'[1]Title IC Mig'!A:G,7,FALSE),0)</f>
        <v>0</v>
      </c>
      <c r="AC10" s="38">
        <f>IFERROR(VLOOKUP(A10,[1]Sec1003!$I$2:$L$139,4,FALSE),0)</f>
        <v>0</v>
      </c>
      <c r="AD10" s="38">
        <f>VLOOKUP(A10,'[1]Title IIA'!A8:D333,3,FALSE)</f>
        <v>10125</v>
      </c>
      <c r="AE10" s="40">
        <f>IFERROR(VLOOKUP(A10,'[1]Title III EL'!A:D,4,FALSE),0)</f>
        <v>0</v>
      </c>
      <c r="AF10" s="40">
        <f>IFERROR(VLOOKUP(A10,'[1]Titlle III Imm'!A:D,4,FALSE),0)</f>
        <v>0</v>
      </c>
      <c r="AG10" s="38">
        <f>VLOOKUP(A10,'[1]Title IVA'!A:E,5,FALSE)</f>
        <v>10000</v>
      </c>
      <c r="AH10" s="40">
        <f>IFERROR(VLOOKUP(A10,'[1]Title IVB'!A:I,9,FALSE),0)</f>
        <v>0</v>
      </c>
      <c r="AI10" s="40">
        <f>IFERROR(VLOOKUP(A10,[1]SRSA!A:S,19,FALSE),0)</f>
        <v>0</v>
      </c>
      <c r="AJ10" s="40">
        <f>IFERROR(VLOOKUP(A10,'[1]Title VB2'!A:E,5,FALSE),0)</f>
        <v>0</v>
      </c>
      <c r="AK10" s="40">
        <f>IFERROR(VLOOKUP(A10,'[1]McKinney Vento'!A:D,4,FALSE),0)</f>
        <v>0</v>
      </c>
      <c r="AL10" s="41">
        <f>VLOOKUP(A10,'[1]IDEA Pt B'!A8:C334,3,FALSE)</f>
        <v>23421</v>
      </c>
      <c r="AM10" s="39">
        <f t="shared" si="0"/>
        <v>6070864</v>
      </c>
      <c r="AN10" s="38">
        <f t="shared" si="1"/>
        <v>11762.960666537492</v>
      </c>
    </row>
    <row r="11" spans="1:40" x14ac:dyDescent="0.3">
      <c r="A11" s="36" t="s">
        <v>92</v>
      </c>
      <c r="B11" s="36" t="s">
        <v>93</v>
      </c>
      <c r="C11" s="37">
        <f>VLOOKUP($A11,'[1]DOM A&amp;L'!$A:$C,3,FALSE)</f>
        <v>253.3</v>
      </c>
      <c r="D11" s="38">
        <f>VLOOKUP($A11,'[1]DOM A&amp;L'!$A:$D,4,FALSE)</f>
        <v>1830599</v>
      </c>
      <c r="E11" s="38">
        <f>VLOOKUP($A11,[1]TAG!$A:$F,4,FALSE)</f>
        <v>16971</v>
      </c>
      <c r="F11" s="38">
        <f>VLOOKUP($A11,'[1]DOM A&amp;L'!$A:$E,5,FALSE)</f>
        <v>51527</v>
      </c>
      <c r="G11" s="38">
        <f>VLOOKUP($A11,'[1]DOM A&amp;L'!$A:$F,6,FALSE)</f>
        <v>165816</v>
      </c>
      <c r="H11" s="38">
        <f>VLOOKUP($A11,'[1]DOM A&amp;L'!$A:$G,7,FALSE)</f>
        <v>186746</v>
      </c>
      <c r="I11" s="38">
        <f>VLOOKUP($A11,'[1]DOM A&amp;L'!$A:$H,8,FALSE)</f>
        <v>171699</v>
      </c>
      <c r="J11" s="38">
        <f>VLOOKUP($A11,'[1]DOM A&amp;L'!$A:$I,9,FALSE)</f>
        <v>16430</v>
      </c>
      <c r="K11" s="38">
        <f>VLOOKUP($A11,'[1]DOM A&amp;L'!$A:$J,10,FALSE)</f>
        <v>21289</v>
      </c>
      <c r="L11" s="38">
        <f>VLOOKUP($A11,'[1]DOM A&amp;L'!$A:$K,11,FALSE)</f>
        <v>90131</v>
      </c>
      <c r="M11" s="38">
        <f>VLOOKUP($A11,'[1]DOM A&amp;L'!$A:$L,12,FALSE)</f>
        <v>46976</v>
      </c>
      <c r="N11" s="38">
        <f>VLOOKUP($A11,'[1]DOM A&amp;L'!$A:$M,13,FALSE)</f>
        <v>145713</v>
      </c>
      <c r="O11" s="38">
        <f>VLOOKUP($A11,'[1]DOM A&amp;L'!$A:$N,14,FALSE)</f>
        <v>8659</v>
      </c>
      <c r="P11" s="38">
        <f>VLOOKUP($A11,'[1]DOM A&amp;L'!$A:$O,15,FALSE)</f>
        <v>0</v>
      </c>
      <c r="Q11" s="38">
        <f>VLOOKUP($A11,'[1]DOM A&amp;L'!$A:$P,16,FALSE)</f>
        <v>89263</v>
      </c>
      <c r="R11" s="38">
        <f>VLOOKUP($A11,'[1]DOM A&amp;L'!$A:$S,19,FALSE)</f>
        <v>50000</v>
      </c>
      <c r="S11" s="38">
        <f>VLOOKUP(A11,'[1]DOM A&amp;L'!A:T,20,FALSE)</f>
        <v>0</v>
      </c>
      <c r="T11" s="38">
        <f>VLOOKUP($A11,'[1]DOM A&amp;L'!A:T,17,FALSE)</f>
        <v>0</v>
      </c>
      <c r="U11" s="38">
        <f>VLOOKUP(A11,'[1]DOM A&amp;L'!A:R,18,FALSE)</f>
        <v>67403</v>
      </c>
      <c r="V11" s="38">
        <f>VLOOKUP($A11,'[1]DOM A&amp;L'!A:U,21,FALSE)</f>
        <v>0</v>
      </c>
      <c r="W11" s="38">
        <f>VLOOKUP($A11,'[1]DOM UAB'!$A:$D,4,FALSE)</f>
        <v>45408</v>
      </c>
      <c r="X11" s="38">
        <f>VLOOKUP($A11,'[1]DOM UAB'!$A:$D,3,FALSE)</f>
        <v>166444</v>
      </c>
      <c r="Y11" s="38">
        <f>VLOOKUP(A11,[1]ELI!A:F,6,FALSE)</f>
        <v>14011</v>
      </c>
      <c r="Z11" s="39">
        <f>VLOOKUP(A11,'[1]Title IA Del'!A:E,5,FALSE)</f>
        <v>47358</v>
      </c>
      <c r="AA11" s="40">
        <f>IFERROR(VLOOKUP(A11,'[1]Title ID2'!A:F,6,FALSE),0)</f>
        <v>0</v>
      </c>
      <c r="AB11" s="40">
        <f>IFERROR(VLOOKUP(A11,'[1]Title IC Mig'!A:G,7,FALSE),0)</f>
        <v>0</v>
      </c>
      <c r="AC11" s="38">
        <f>IFERROR(VLOOKUP(A11,[1]Sec1003!$I$2:$L$139,4,FALSE),0)</f>
        <v>8995</v>
      </c>
      <c r="AD11" s="38">
        <f>VLOOKUP(A11,'[1]Title IIA'!A9:D334,3,FALSE)</f>
        <v>6296</v>
      </c>
      <c r="AE11" s="40">
        <f>IFERROR(VLOOKUP(A11,'[1]Title III EL'!A:D,4,FALSE),0)</f>
        <v>0</v>
      </c>
      <c r="AF11" s="40">
        <f>IFERROR(VLOOKUP(A11,'[1]Titlle III Imm'!A:D,4,FALSE),0)</f>
        <v>0</v>
      </c>
      <c r="AG11" s="38">
        <f>VLOOKUP(A11,'[1]Title IVA'!A:E,5,FALSE)</f>
        <v>10000</v>
      </c>
      <c r="AH11" s="40">
        <f>IFERROR(VLOOKUP(A11,'[1]Title IVB'!A:I,9,FALSE),0)</f>
        <v>0</v>
      </c>
      <c r="AI11" s="40">
        <f>IFERROR(VLOOKUP(A11,[1]SRSA!A:S,19,FALSE),0)</f>
        <v>13180</v>
      </c>
      <c r="AJ11" s="40">
        <f>IFERROR(VLOOKUP(A11,'[1]Title VB2'!A:E,5,FALSE),0)</f>
        <v>0</v>
      </c>
      <c r="AK11" s="40">
        <f>IFERROR(VLOOKUP(A11,'[1]McKinney Vento'!A:D,4,FALSE),0)</f>
        <v>0</v>
      </c>
      <c r="AL11" s="41">
        <f>VLOOKUP(A11,'[1]IDEA Pt B'!A9:C335,3,FALSE)</f>
        <v>11651</v>
      </c>
      <c r="AM11" s="39">
        <f t="shared" si="0"/>
        <v>3282565</v>
      </c>
      <c r="AN11" s="38">
        <f t="shared" si="1"/>
        <v>12959.198578760363</v>
      </c>
    </row>
    <row r="12" spans="1:40" x14ac:dyDescent="0.3">
      <c r="A12" s="36" t="s">
        <v>94</v>
      </c>
      <c r="B12" s="36" t="s">
        <v>95</v>
      </c>
      <c r="C12" s="37">
        <f>VLOOKUP($A12,'[1]DOM A&amp;L'!$A:$C,3,FALSE)</f>
        <v>1282.4000000000001</v>
      </c>
      <c r="D12" s="38">
        <f>VLOOKUP($A12,'[1]DOM A&amp;L'!$A:$D,4,FALSE)</f>
        <v>9271752</v>
      </c>
      <c r="E12" s="38">
        <f>VLOOKUP($A12,[1]TAG!$A:$F,4,FALSE)</f>
        <v>85921</v>
      </c>
      <c r="F12" s="38">
        <f>VLOOKUP($A12,'[1]DOM A&amp;L'!$A:$E,5,FALSE)</f>
        <v>0</v>
      </c>
      <c r="G12" s="38">
        <f>VLOOKUP($A12,'[1]DOM A&amp;L'!$A:$F,6,FALSE)</f>
        <v>910691</v>
      </c>
      <c r="H12" s="38">
        <f>VLOOKUP($A12,'[1]DOM A&amp;L'!$A:$G,7,FALSE)</f>
        <v>1349335</v>
      </c>
      <c r="I12" s="38">
        <f>VLOOKUP($A12,'[1]DOM A&amp;L'!$A:$H,8,FALSE)</f>
        <v>805732</v>
      </c>
      <c r="J12" s="38">
        <f>VLOOKUP($A12,'[1]DOM A&amp;L'!$A:$I,9,FALSE)</f>
        <v>97052</v>
      </c>
      <c r="K12" s="38">
        <f>VLOOKUP($A12,'[1]DOM A&amp;L'!$A:$J,10,FALSE)</f>
        <v>86088</v>
      </c>
      <c r="L12" s="38">
        <f>VLOOKUP($A12,'[1]DOM A&amp;L'!$A:$K,11,FALSE)</f>
        <v>447647</v>
      </c>
      <c r="M12" s="38">
        <f>VLOOKUP($A12,'[1]DOM A&amp;L'!$A:$L,12,FALSE)</f>
        <v>390258</v>
      </c>
      <c r="N12" s="38">
        <f>VLOOKUP($A12,'[1]DOM A&amp;L'!$A:$M,13,FALSE)</f>
        <v>647792</v>
      </c>
      <c r="O12" s="38">
        <f>VLOOKUP($A12,'[1]DOM A&amp;L'!$A:$N,14,FALSE)</f>
        <v>135300</v>
      </c>
      <c r="P12" s="38">
        <f>VLOOKUP($A12,'[1]DOM A&amp;L'!$A:$O,15,FALSE)</f>
        <v>0</v>
      </c>
      <c r="Q12" s="38">
        <f>VLOOKUP($A12,'[1]DOM A&amp;L'!$A:$P,16,FALSE)</f>
        <v>416531</v>
      </c>
      <c r="R12" s="38">
        <f>VLOOKUP($A12,'[1]DOM A&amp;L'!$A:$S,19,FALSE)</f>
        <v>700000</v>
      </c>
      <c r="S12" s="38">
        <f>VLOOKUP(A12,'[1]DOM A&amp;L'!A:T,20,FALSE)</f>
        <v>272551</v>
      </c>
      <c r="T12" s="38">
        <f>VLOOKUP($A12,'[1]DOM A&amp;L'!A:T,17,FALSE)</f>
        <v>0</v>
      </c>
      <c r="U12" s="38">
        <f>VLOOKUP(A12,'[1]DOM A&amp;L'!A:R,18,FALSE)</f>
        <v>553361</v>
      </c>
      <c r="V12" s="38">
        <f>VLOOKUP($A12,'[1]DOM A&amp;L'!A:U,21,FALSE)</f>
        <v>0</v>
      </c>
      <c r="W12" s="38">
        <f>VLOOKUP($A12,'[1]DOM UAB'!$A:$D,4,FALSE)</f>
        <v>94611</v>
      </c>
      <c r="X12" s="38">
        <f>VLOOKUP($A12,'[1]DOM UAB'!$A:$D,3,FALSE)</f>
        <v>487387</v>
      </c>
      <c r="Y12" s="38">
        <f>VLOOKUP(A12,[1]ELI!A:F,6,FALSE)</f>
        <v>22327</v>
      </c>
      <c r="Z12" s="39">
        <f>VLOOKUP(A12,'[1]Title IA Del'!A:E,5,FALSE)</f>
        <v>200446</v>
      </c>
      <c r="AA12" s="40">
        <f>IFERROR(VLOOKUP(A12,'[1]Title ID2'!A:F,6,FALSE),0)</f>
        <v>0</v>
      </c>
      <c r="AB12" s="40">
        <f>IFERROR(VLOOKUP(A12,'[1]Title IC Mig'!A:G,7,FALSE),0)</f>
        <v>0</v>
      </c>
      <c r="AC12" s="38">
        <f>IFERROR(VLOOKUP(A12,[1]Sec1003!$I$2:$L$139,4,FALSE),0)</f>
        <v>0</v>
      </c>
      <c r="AD12" s="38">
        <f>VLOOKUP(A12,'[1]Title IIA'!A10:D335,3,FALSE)</f>
        <v>40352</v>
      </c>
      <c r="AE12" s="40">
        <f>IFERROR(VLOOKUP(A12,'[1]Title III EL'!A:D,4,FALSE),0)</f>
        <v>0</v>
      </c>
      <c r="AF12" s="40">
        <f>IFERROR(VLOOKUP(A12,'[1]Titlle III Imm'!A:D,4,FALSE),0)</f>
        <v>0</v>
      </c>
      <c r="AG12" s="38">
        <f>VLOOKUP(A12,'[1]Title IVA'!A:E,5,FALSE)</f>
        <v>11865</v>
      </c>
      <c r="AH12" s="40">
        <f>IFERROR(VLOOKUP(A12,'[1]Title IVB'!A:I,9,FALSE),0)</f>
        <v>0</v>
      </c>
      <c r="AI12" s="40">
        <f>IFERROR(VLOOKUP(A12,[1]SRSA!A:S,19,FALSE),0)</f>
        <v>0</v>
      </c>
      <c r="AJ12" s="40">
        <f>IFERROR(VLOOKUP(A12,'[1]Title VB2'!A:E,5,FALSE),0)</f>
        <v>0</v>
      </c>
      <c r="AK12" s="40">
        <f>IFERROR(VLOOKUP(A12,'[1]McKinney Vento'!A:D,4,FALSE),0)</f>
        <v>0</v>
      </c>
      <c r="AL12" s="41">
        <f>VLOOKUP(A12,'[1]IDEA Pt B'!A10:C336,3,FALSE)</f>
        <v>69748</v>
      </c>
      <c r="AM12" s="39">
        <f t="shared" si="0"/>
        <v>17096747</v>
      </c>
      <c r="AN12" s="38">
        <f t="shared" si="1"/>
        <v>13331.836400499064</v>
      </c>
    </row>
    <row r="13" spans="1:40" x14ac:dyDescent="0.3">
      <c r="A13" s="36" t="s">
        <v>96</v>
      </c>
      <c r="B13" s="36" t="s">
        <v>97</v>
      </c>
      <c r="C13" s="37">
        <f>VLOOKUP($A13,'[1]DOM A&amp;L'!$A:$C,3,FALSE)</f>
        <v>1070.9000000000001</v>
      </c>
      <c r="D13" s="38">
        <f>VLOOKUP($A13,'[1]DOM A&amp;L'!$A:$D,4,FALSE)</f>
        <v>7795081</v>
      </c>
      <c r="E13" s="38">
        <f>VLOOKUP($A13,[1]TAG!$A:$F,4,FALSE)</f>
        <v>71750</v>
      </c>
      <c r="F13" s="38">
        <f>VLOOKUP($A13,'[1]DOM A&amp;L'!$A:$E,5,FALSE)</f>
        <v>68224</v>
      </c>
      <c r="G13" s="38">
        <f>VLOOKUP($A13,'[1]DOM A&amp;L'!$A:$F,6,FALSE)</f>
        <v>362727</v>
      </c>
      <c r="H13" s="38">
        <f>VLOOKUP($A13,'[1]DOM A&amp;L'!$A:$G,7,FALSE)</f>
        <v>977788</v>
      </c>
      <c r="I13" s="38">
        <f>VLOOKUP($A13,'[1]DOM A&amp;L'!$A:$H,8,FALSE)</f>
        <v>654566</v>
      </c>
      <c r="J13" s="38">
        <f>VLOOKUP($A13,'[1]DOM A&amp;L'!$A:$I,9,FALSE)</f>
        <v>69576</v>
      </c>
      <c r="K13" s="38">
        <f>VLOOKUP($A13,'[1]DOM A&amp;L'!$A:$J,10,FALSE)</f>
        <v>76409</v>
      </c>
      <c r="L13" s="38">
        <f>VLOOKUP($A13,'[1]DOM A&amp;L'!$A:$K,11,FALSE)</f>
        <v>373819</v>
      </c>
      <c r="M13" s="38">
        <f>VLOOKUP($A13,'[1]DOM A&amp;L'!$A:$L,12,FALSE)</f>
        <v>242105</v>
      </c>
      <c r="N13" s="38">
        <f>VLOOKUP($A13,'[1]DOM A&amp;L'!$A:$M,13,FALSE)</f>
        <v>0</v>
      </c>
      <c r="O13" s="38">
        <f>VLOOKUP($A13,'[1]DOM A&amp;L'!$A:$N,14,FALSE)</f>
        <v>0</v>
      </c>
      <c r="P13" s="38">
        <f>VLOOKUP($A13,'[1]DOM A&amp;L'!$A:$O,15,FALSE)</f>
        <v>0</v>
      </c>
      <c r="Q13" s="38">
        <f>VLOOKUP($A13,'[1]DOM A&amp;L'!$A:$P,16,FALSE)</f>
        <v>296950</v>
      </c>
      <c r="R13" s="38">
        <f>VLOOKUP($A13,'[1]DOM A&amp;L'!$A:$S,19,FALSE)</f>
        <v>135195</v>
      </c>
      <c r="S13" s="38">
        <f>VLOOKUP(A13,'[1]DOM A&amp;L'!A:T,20,FALSE)</f>
        <v>192696</v>
      </c>
      <c r="T13" s="38">
        <f>VLOOKUP($A13,'[1]DOM A&amp;L'!A:T,17,FALSE)</f>
        <v>502178</v>
      </c>
      <c r="U13" s="38">
        <f>VLOOKUP(A13,'[1]DOM A&amp;L'!A:R,18,FALSE)</f>
        <v>140141</v>
      </c>
      <c r="V13" s="38">
        <f>VLOOKUP($A13,'[1]DOM A&amp;L'!A:U,21,FALSE)</f>
        <v>0</v>
      </c>
      <c r="W13" s="38">
        <f>VLOOKUP($A13,'[1]DOM UAB'!$A:$D,4,FALSE)</f>
        <v>82560</v>
      </c>
      <c r="X13" s="38">
        <f>VLOOKUP($A13,'[1]DOM UAB'!$A:$D,3,FALSE)</f>
        <v>141811</v>
      </c>
      <c r="Y13" s="38">
        <f>VLOOKUP(A13,[1]ELI!A:F,6,FALSE)</f>
        <v>20618</v>
      </c>
      <c r="Z13" s="39">
        <f>VLOOKUP(A13,'[1]Title IA Del'!A:E,5,FALSE)</f>
        <v>260168</v>
      </c>
      <c r="AA13" s="40">
        <f>IFERROR(VLOOKUP(A13,'[1]Title ID2'!A:F,6,FALSE),0)</f>
        <v>0</v>
      </c>
      <c r="AB13" s="40">
        <f>IFERROR(VLOOKUP(A13,'[1]Title IC Mig'!A:G,7,FALSE),0)</f>
        <v>0</v>
      </c>
      <c r="AC13" s="38">
        <f>IFERROR(VLOOKUP(A13,[1]Sec1003!$I$2:$L$139,4,FALSE),0)</f>
        <v>9995</v>
      </c>
      <c r="AD13" s="38">
        <f>VLOOKUP(A13,'[1]Title IIA'!A11:D336,3,FALSE)</f>
        <v>40411</v>
      </c>
      <c r="AE13" s="40">
        <f>IFERROR(VLOOKUP(A13,'[1]Title III EL'!A:D,4,FALSE),0)</f>
        <v>0</v>
      </c>
      <c r="AF13" s="40">
        <f>IFERROR(VLOOKUP(A13,'[1]Titlle III Imm'!A:D,4,FALSE),0)</f>
        <v>0</v>
      </c>
      <c r="AG13" s="38">
        <f>VLOOKUP(A13,'[1]Title IVA'!A:E,5,FALSE)</f>
        <v>13060</v>
      </c>
      <c r="AH13" s="40">
        <f>IFERROR(VLOOKUP(A13,'[1]Title IVB'!A:I,9,FALSE),0)</f>
        <v>86906</v>
      </c>
      <c r="AI13" s="40">
        <f>IFERROR(VLOOKUP(A13,[1]SRSA!A:S,19,FALSE),0)</f>
        <v>0</v>
      </c>
      <c r="AJ13" s="40">
        <f>IFERROR(VLOOKUP(A13,'[1]Title VB2'!A:E,5,FALSE),0)</f>
        <v>0</v>
      </c>
      <c r="AK13" s="40">
        <f>IFERROR(VLOOKUP(A13,'[1]McKinney Vento'!A:D,4,FALSE),0)</f>
        <v>0</v>
      </c>
      <c r="AL13" s="41">
        <f>VLOOKUP(A13,'[1]IDEA Pt B'!A11:C337,3,FALSE)</f>
        <v>54205</v>
      </c>
      <c r="AM13" s="39">
        <f t="shared" si="0"/>
        <v>12668939</v>
      </c>
      <c r="AN13" s="38">
        <f t="shared" si="1"/>
        <v>11830.179288448968</v>
      </c>
    </row>
    <row r="14" spans="1:40" x14ac:dyDescent="0.3">
      <c r="A14" s="36" t="s">
        <v>98</v>
      </c>
      <c r="B14" s="36" t="s">
        <v>99</v>
      </c>
      <c r="C14" s="37">
        <f>VLOOKUP($A14,'[1]DOM A&amp;L'!$A:$C,3,FALSE)</f>
        <v>561.4</v>
      </c>
      <c r="D14" s="38">
        <f>VLOOKUP($A14,'[1]DOM A&amp;L'!$A:$D,4,FALSE)</f>
        <v>4089238</v>
      </c>
      <c r="E14" s="38">
        <f>VLOOKUP($A14,[1]TAG!$A:$F,4,FALSE)</f>
        <v>37614</v>
      </c>
      <c r="F14" s="38">
        <f>VLOOKUP($A14,'[1]DOM A&amp;L'!$A:$E,5,FALSE)</f>
        <v>0</v>
      </c>
      <c r="G14" s="38">
        <f>VLOOKUP($A14,'[1]DOM A&amp;L'!$A:$F,6,FALSE)</f>
        <v>198052</v>
      </c>
      <c r="H14" s="38">
        <f>VLOOKUP($A14,'[1]DOM A&amp;L'!$A:$G,7,FALSE)</f>
        <v>501868</v>
      </c>
      <c r="I14" s="38">
        <f>VLOOKUP($A14,'[1]DOM A&amp;L'!$A:$H,8,FALSE)</f>
        <v>393918</v>
      </c>
      <c r="J14" s="38">
        <f>VLOOKUP($A14,'[1]DOM A&amp;L'!$A:$I,9,FALSE)</f>
        <v>44115</v>
      </c>
      <c r="K14" s="38">
        <f>VLOOKUP($A14,'[1]DOM A&amp;L'!$A:$J,10,FALSE)</f>
        <v>37715</v>
      </c>
      <c r="L14" s="38">
        <f>VLOOKUP($A14,'[1]DOM A&amp;L'!$A:$K,11,FALSE)</f>
        <v>195968</v>
      </c>
      <c r="M14" s="38">
        <f>VLOOKUP($A14,'[1]DOM A&amp;L'!$A:$L,12,FALSE)</f>
        <v>83111</v>
      </c>
      <c r="N14" s="38">
        <f>VLOOKUP($A14,'[1]DOM A&amp;L'!$A:$M,13,FALSE)</f>
        <v>33189</v>
      </c>
      <c r="O14" s="38">
        <f>VLOOKUP($A14,'[1]DOM A&amp;L'!$A:$N,14,FALSE)</f>
        <v>296117</v>
      </c>
      <c r="P14" s="38">
        <f>VLOOKUP($A14,'[1]DOM A&amp;L'!$A:$O,15,FALSE)</f>
        <v>0</v>
      </c>
      <c r="Q14" s="38">
        <f>VLOOKUP($A14,'[1]DOM A&amp;L'!$A:$P,16,FALSE)</f>
        <v>142588</v>
      </c>
      <c r="R14" s="38">
        <f>VLOOKUP($A14,'[1]DOM A&amp;L'!$A:$S,19,FALSE)</f>
        <v>270000</v>
      </c>
      <c r="S14" s="38">
        <f>VLOOKUP(A14,'[1]DOM A&amp;L'!A:T,20,FALSE)</f>
        <v>94122</v>
      </c>
      <c r="T14" s="38">
        <f>VLOOKUP($A14,'[1]DOM A&amp;L'!A:T,17,FALSE)</f>
        <v>0</v>
      </c>
      <c r="U14" s="38">
        <f>VLOOKUP(A14,'[1]DOM A&amp;L'!A:R,18,FALSE)</f>
        <v>191096</v>
      </c>
      <c r="V14" s="38">
        <f>VLOOKUP($A14,'[1]DOM A&amp;L'!A:U,21,FALSE)</f>
        <v>0</v>
      </c>
      <c r="W14" s="38">
        <f>VLOOKUP($A14,'[1]DOM UAB'!$A:$D,4,FALSE)</f>
        <v>98572</v>
      </c>
      <c r="X14" s="38">
        <f>VLOOKUP($A14,'[1]DOM UAB'!$A:$D,3,FALSE)</f>
        <v>283830</v>
      </c>
      <c r="Y14" s="38">
        <f>VLOOKUP(A14,[1]ELI!A:F,6,FALSE)</f>
        <v>16501</v>
      </c>
      <c r="Z14" s="39">
        <f>VLOOKUP(A14,'[1]Title IA Del'!A:E,5,FALSE)</f>
        <v>68276</v>
      </c>
      <c r="AA14" s="40">
        <f>IFERROR(VLOOKUP(A14,'[1]Title ID2'!A:F,6,FALSE),0)</f>
        <v>0</v>
      </c>
      <c r="AB14" s="40">
        <f>IFERROR(VLOOKUP(A14,'[1]Title IC Mig'!A:G,7,FALSE),0)</f>
        <v>0</v>
      </c>
      <c r="AC14" s="38">
        <f>IFERROR(VLOOKUP(A14,[1]Sec1003!$I$2:$L$139,4,FALSE),0)</f>
        <v>0</v>
      </c>
      <c r="AD14" s="38">
        <f>VLOOKUP(A14,'[1]Title IIA'!A12:D337,3,FALSE)</f>
        <v>16082</v>
      </c>
      <c r="AE14" s="40">
        <f>IFERROR(VLOOKUP(A14,'[1]Title III EL'!A:D,4,FALSE),0)</f>
        <v>0</v>
      </c>
      <c r="AF14" s="40">
        <f>IFERROR(VLOOKUP(A14,'[1]Titlle III Imm'!A:D,4,FALSE),0)</f>
        <v>0</v>
      </c>
      <c r="AG14" s="38">
        <f>VLOOKUP(A14,'[1]Title IVA'!A:E,5,FALSE)</f>
        <v>10000</v>
      </c>
      <c r="AH14" s="40">
        <f>IFERROR(VLOOKUP(A14,'[1]Title IVB'!A:I,9,FALSE),0)</f>
        <v>0</v>
      </c>
      <c r="AI14" s="40">
        <f>IFERROR(VLOOKUP(A14,[1]SRSA!A:S,19,FALSE),0)</f>
        <v>40462</v>
      </c>
      <c r="AJ14" s="40">
        <f>IFERROR(VLOOKUP(A14,'[1]Title VB2'!A:E,5,FALSE),0)</f>
        <v>0</v>
      </c>
      <c r="AK14" s="40">
        <f>IFERROR(VLOOKUP(A14,'[1]McKinney Vento'!A:D,4,FALSE),0)</f>
        <v>0</v>
      </c>
      <c r="AL14" s="41">
        <f>VLOOKUP(A14,'[1]IDEA Pt B'!A12:C338,3,FALSE)</f>
        <v>25325</v>
      </c>
      <c r="AM14" s="39">
        <f t="shared" si="0"/>
        <v>7167759</v>
      </c>
      <c r="AN14" s="38">
        <f t="shared" si="1"/>
        <v>12767.650516565729</v>
      </c>
    </row>
    <row r="15" spans="1:40" x14ac:dyDescent="0.3">
      <c r="A15" s="36" t="s">
        <v>100</v>
      </c>
      <c r="B15" s="36" t="s">
        <v>101</v>
      </c>
      <c r="C15" s="37">
        <f>VLOOKUP($A15,'[1]DOM A&amp;L'!$A:$C,3,FALSE)</f>
        <v>826</v>
      </c>
      <c r="D15" s="38">
        <f>VLOOKUP($A15,'[1]DOM A&amp;L'!$A:$D,4,FALSE)</f>
        <v>5969502</v>
      </c>
      <c r="E15" s="38">
        <f>VLOOKUP($A15,[1]TAG!$A:$F,4,FALSE)</f>
        <v>55342</v>
      </c>
      <c r="F15" s="38">
        <f>VLOOKUP($A15,'[1]DOM A&amp;L'!$A:$E,5,FALSE)</f>
        <v>0</v>
      </c>
      <c r="G15" s="38">
        <f>VLOOKUP($A15,'[1]DOM A&amp;L'!$A:$F,6,FALSE)</f>
        <v>610168</v>
      </c>
      <c r="H15" s="38">
        <f>VLOOKUP($A15,'[1]DOM A&amp;L'!$A:$G,7,FALSE)</f>
        <v>563706</v>
      </c>
      <c r="I15" s="38">
        <f>VLOOKUP($A15,'[1]DOM A&amp;L'!$A:$H,8,FALSE)</f>
        <v>560441</v>
      </c>
      <c r="J15" s="38">
        <f>VLOOKUP($A15,'[1]DOM A&amp;L'!$A:$I,9,FALSE)</f>
        <v>63998</v>
      </c>
      <c r="K15" s="38">
        <f>VLOOKUP($A15,'[1]DOM A&amp;L'!$A:$J,10,FALSE)</f>
        <v>68219</v>
      </c>
      <c r="L15" s="38">
        <f>VLOOKUP($A15,'[1]DOM A&amp;L'!$A:$K,11,FALSE)</f>
        <v>288332</v>
      </c>
      <c r="M15" s="38">
        <f>VLOOKUP($A15,'[1]DOM A&amp;L'!$A:$L,12,FALSE)</f>
        <v>216810</v>
      </c>
      <c r="N15" s="38">
        <f>VLOOKUP($A15,'[1]DOM A&amp;L'!$A:$M,13,FALSE)</f>
        <v>392744</v>
      </c>
      <c r="O15" s="38">
        <f>VLOOKUP($A15,'[1]DOM A&amp;L'!$A:$N,14,FALSE)</f>
        <v>102008</v>
      </c>
      <c r="P15" s="38">
        <f>VLOOKUP($A15,'[1]DOM A&amp;L'!$A:$O,15,FALSE)</f>
        <v>0</v>
      </c>
      <c r="Q15" s="38">
        <f>VLOOKUP($A15,'[1]DOM A&amp;L'!$A:$P,16,FALSE)</f>
        <v>282392</v>
      </c>
      <c r="R15" s="38">
        <f>VLOOKUP($A15,'[1]DOM A&amp;L'!$A:$S,19,FALSE)</f>
        <v>20000</v>
      </c>
      <c r="S15" s="38">
        <f>VLOOKUP(A15,'[1]DOM A&amp;L'!A:T,20,FALSE)</f>
        <v>157021</v>
      </c>
      <c r="T15" s="38">
        <f>VLOOKUP($A15,'[1]DOM A&amp;L'!A:T,17,FALSE)</f>
        <v>49093</v>
      </c>
      <c r="U15" s="38">
        <f>VLOOKUP(A15,'[1]DOM A&amp;L'!A:R,18,FALSE)</f>
        <v>269706</v>
      </c>
      <c r="V15" s="38">
        <f>VLOOKUP($A15,'[1]DOM A&amp;L'!A:U,21,FALSE)</f>
        <v>0</v>
      </c>
      <c r="W15" s="38">
        <f>VLOOKUP($A15,'[1]DOM UAB'!$A:$D,4,FALSE)</f>
        <v>318302</v>
      </c>
      <c r="X15" s="38">
        <f>VLOOKUP($A15,'[1]DOM UAB'!$A:$D,3,FALSE)</f>
        <v>245316</v>
      </c>
      <c r="Y15" s="38">
        <f>VLOOKUP(A15,[1]ELI!A:F,6,FALSE)</f>
        <v>18639</v>
      </c>
      <c r="Z15" s="39">
        <f>VLOOKUP(A15,'[1]Title IA Del'!A:E,5,FALSE)</f>
        <v>109036</v>
      </c>
      <c r="AA15" s="40">
        <f>IFERROR(VLOOKUP(A15,'[1]Title ID2'!A:F,6,FALSE),0)</f>
        <v>0</v>
      </c>
      <c r="AB15" s="40">
        <f>IFERROR(VLOOKUP(A15,'[1]Title IC Mig'!A:G,7,FALSE),0)</f>
        <v>0</v>
      </c>
      <c r="AC15" s="38">
        <f>IFERROR(VLOOKUP(A15,[1]Sec1003!$I$2:$L$139,4,FALSE),0)</f>
        <v>0</v>
      </c>
      <c r="AD15" s="38">
        <f>VLOOKUP(A15,'[1]Title IIA'!A13:D338,3,FALSE)</f>
        <v>21188</v>
      </c>
      <c r="AE15" s="40">
        <f>IFERROR(VLOOKUP(A15,'[1]Title III EL'!A:D,4,FALSE),0)</f>
        <v>0</v>
      </c>
      <c r="AF15" s="40">
        <f>IFERROR(VLOOKUP(A15,'[1]Titlle III Imm'!A:D,4,FALSE),0)</f>
        <v>0</v>
      </c>
      <c r="AG15" s="38">
        <f>VLOOKUP(A15,'[1]Title IVA'!A:E,5,FALSE)</f>
        <v>10000</v>
      </c>
      <c r="AH15" s="40">
        <f>IFERROR(VLOOKUP(A15,'[1]Title IVB'!A:I,9,FALSE),0)</f>
        <v>0</v>
      </c>
      <c r="AI15" s="40">
        <f>IFERROR(VLOOKUP(A15,[1]SRSA!A:S,19,FALSE),0)</f>
        <v>0</v>
      </c>
      <c r="AJ15" s="40">
        <f>IFERROR(VLOOKUP(A15,'[1]Title VB2'!A:E,5,FALSE),0)</f>
        <v>0</v>
      </c>
      <c r="AK15" s="40">
        <f>IFERROR(VLOOKUP(A15,'[1]McKinney Vento'!A:D,4,FALSE),0)</f>
        <v>0</v>
      </c>
      <c r="AL15" s="41">
        <f>VLOOKUP(A15,'[1]IDEA Pt B'!A13:C339,3,FALSE)</f>
        <v>38793</v>
      </c>
      <c r="AM15" s="39">
        <f t="shared" si="0"/>
        <v>10430756</v>
      </c>
      <c r="AN15" s="38">
        <f t="shared" si="1"/>
        <v>12628.033898305084</v>
      </c>
    </row>
    <row r="16" spans="1:40" x14ac:dyDescent="0.3">
      <c r="A16" s="36" t="s">
        <v>102</v>
      </c>
      <c r="B16" s="36" t="s">
        <v>103</v>
      </c>
      <c r="C16" s="37">
        <f>VLOOKUP($A16,'[1]DOM A&amp;L'!$A:$C,3,FALSE)</f>
        <v>4351.1000000000004</v>
      </c>
      <c r="D16" s="38">
        <f>VLOOKUP($A16,'[1]DOM A&amp;L'!$A:$D,4,FALSE)</f>
        <v>31706466</v>
      </c>
      <c r="E16" s="38">
        <f>VLOOKUP($A16,[1]TAG!$A:$F,4,FALSE)</f>
        <v>291524</v>
      </c>
      <c r="F16" s="38">
        <f>VLOOKUP($A16,'[1]DOM A&amp;L'!$A:$E,5,FALSE)</f>
        <v>482368</v>
      </c>
      <c r="G16" s="38">
        <f>VLOOKUP($A16,'[1]DOM A&amp;L'!$A:$F,6,FALSE)</f>
        <v>544244</v>
      </c>
      <c r="H16" s="38">
        <f>VLOOKUP($A16,'[1]DOM A&amp;L'!$A:$G,7,FALSE)</f>
        <v>3793394</v>
      </c>
      <c r="I16" s="38">
        <f>VLOOKUP($A16,'[1]DOM A&amp;L'!$A:$H,8,FALSE)</f>
        <v>2711110</v>
      </c>
      <c r="J16" s="38">
        <f>VLOOKUP($A16,'[1]DOM A&amp;L'!$A:$I,9,FALSE)</f>
        <v>331596</v>
      </c>
      <c r="K16" s="38">
        <f>VLOOKUP($A16,'[1]DOM A&amp;L'!$A:$J,10,FALSE)</f>
        <v>302807</v>
      </c>
      <c r="L16" s="38">
        <f>VLOOKUP($A16,'[1]DOM A&amp;L'!$A:$K,11,FALSE)</f>
        <v>1526301</v>
      </c>
      <c r="M16" s="38">
        <f>VLOOKUP($A16,'[1]DOM A&amp;L'!$A:$L,12,FALSE)</f>
        <v>914216</v>
      </c>
      <c r="N16" s="38">
        <f>VLOOKUP($A16,'[1]DOM A&amp;L'!$A:$M,13,FALSE)</f>
        <v>2161244</v>
      </c>
      <c r="O16" s="38">
        <f>VLOOKUP($A16,'[1]DOM A&amp;L'!$A:$N,14,FALSE)</f>
        <v>595729</v>
      </c>
      <c r="P16" s="38">
        <f>VLOOKUP($A16,'[1]DOM A&amp;L'!$A:$O,15,FALSE)</f>
        <v>0</v>
      </c>
      <c r="Q16" s="38">
        <f>VLOOKUP($A16,'[1]DOM A&amp;L'!$A:$P,16,FALSE)</f>
        <v>1548556</v>
      </c>
      <c r="R16" s="38">
        <f>VLOOKUP($A16,'[1]DOM A&amp;L'!$A:$S,19,FALSE)</f>
        <v>1100000</v>
      </c>
      <c r="S16" s="38">
        <f>VLOOKUP(A16,'[1]DOM A&amp;L'!A:T,20,FALSE)</f>
        <v>1008075</v>
      </c>
      <c r="T16" s="38">
        <f>VLOOKUP($A16,'[1]DOM A&amp;L'!A:T,17,FALSE)</f>
        <v>0</v>
      </c>
      <c r="U16" s="38">
        <f>VLOOKUP(A16,'[1]DOM A&amp;L'!A:R,18,FALSE)</f>
        <v>4093394</v>
      </c>
      <c r="V16" s="38">
        <f>VLOOKUP($A16,'[1]DOM A&amp;L'!A:U,21,FALSE)</f>
        <v>0</v>
      </c>
      <c r="W16" s="38">
        <f>VLOOKUP($A16,'[1]DOM UAB'!$A:$D,4,FALSE)</f>
        <v>304861</v>
      </c>
      <c r="X16" s="38">
        <f>VLOOKUP($A16,'[1]DOM UAB'!$A:$D,3,FALSE)</f>
        <v>1509561</v>
      </c>
      <c r="Y16" s="38">
        <f>VLOOKUP(A16,[1]ELI!A:F,6,FALSE)</f>
        <v>47125</v>
      </c>
      <c r="Z16" s="39">
        <f>VLOOKUP(A16,'[1]Title IA Del'!A:E,5,FALSE)</f>
        <v>589727</v>
      </c>
      <c r="AA16" s="40">
        <f>IFERROR(VLOOKUP(A16,'[1]Title ID2'!A:F,6,FALSE),0)</f>
        <v>38756</v>
      </c>
      <c r="AB16" s="40">
        <f>IFERROR(VLOOKUP(A16,'[1]Title IC Mig'!A:G,7,FALSE),0)</f>
        <v>0</v>
      </c>
      <c r="AC16" s="38">
        <f>IFERROR(VLOOKUP(A16,[1]Sec1003!$I$2:$L$139,4,FALSE),0)</f>
        <v>29485</v>
      </c>
      <c r="AD16" s="38">
        <f>VLOOKUP(A16,'[1]Title IIA'!A14:D339,3,FALSE)</f>
        <v>106223</v>
      </c>
      <c r="AE16" s="40">
        <f>IFERROR(VLOOKUP(A16,'[1]Title III EL'!A:D,4,FALSE),0)</f>
        <v>0</v>
      </c>
      <c r="AF16" s="40">
        <f>IFERROR(VLOOKUP(A16,'[1]Titlle III Imm'!A:D,4,FALSE),0)</f>
        <v>0</v>
      </c>
      <c r="AG16" s="38">
        <f>VLOOKUP(A16,'[1]Title IVA'!A:E,5,FALSE)</f>
        <v>28735</v>
      </c>
      <c r="AH16" s="40">
        <f>IFERROR(VLOOKUP(A16,'[1]Title IVB'!A:I,9,FALSE),0)</f>
        <v>0</v>
      </c>
      <c r="AI16" s="40">
        <f>IFERROR(VLOOKUP(A16,[1]SRSA!A:S,19,FALSE),0)</f>
        <v>0</v>
      </c>
      <c r="AJ16" s="40">
        <f>IFERROR(VLOOKUP(A16,'[1]Title VB2'!A:E,5,FALSE),0)</f>
        <v>0</v>
      </c>
      <c r="AK16" s="40">
        <f>IFERROR(VLOOKUP(A16,'[1]McKinney Vento'!A:D,4,FALSE),0)</f>
        <v>0</v>
      </c>
      <c r="AL16" s="41">
        <f>VLOOKUP(A16,'[1]IDEA Pt B'!A14:C340,3,FALSE)</f>
        <v>204343</v>
      </c>
      <c r="AM16" s="39">
        <f t="shared" si="0"/>
        <v>55969840</v>
      </c>
      <c r="AN16" s="38">
        <f t="shared" si="1"/>
        <v>12863.377077060972</v>
      </c>
    </row>
    <row r="17" spans="1:40" x14ac:dyDescent="0.3">
      <c r="A17" s="36" t="s">
        <v>104</v>
      </c>
      <c r="B17" s="36" t="s">
        <v>105</v>
      </c>
      <c r="C17" s="37">
        <f>VLOOKUP($A17,'[1]DOM A&amp;L'!$A:$C,3,FALSE)</f>
        <v>1285.4000000000001</v>
      </c>
      <c r="D17" s="38">
        <f>VLOOKUP($A17,'[1]DOM A&amp;L'!$A:$D,4,FALSE)</f>
        <v>9289586</v>
      </c>
      <c r="E17" s="38">
        <f>VLOOKUP($A17,[1]TAG!$A:$F,4,FALSE)</f>
        <v>86122</v>
      </c>
      <c r="F17" s="38">
        <f>VLOOKUP($A17,'[1]DOM A&amp;L'!$A:$E,5,FALSE)</f>
        <v>0</v>
      </c>
      <c r="G17" s="38">
        <f>VLOOKUP($A17,'[1]DOM A&amp;L'!$A:$F,6,FALSE)</f>
        <v>191674</v>
      </c>
      <c r="H17" s="38">
        <f>VLOOKUP($A17,'[1]DOM A&amp;L'!$A:$G,7,FALSE)</f>
        <v>1033822</v>
      </c>
      <c r="I17" s="38">
        <f>VLOOKUP($A17,'[1]DOM A&amp;L'!$A:$H,8,FALSE)</f>
        <v>833248</v>
      </c>
      <c r="J17" s="38">
        <f>VLOOKUP($A17,'[1]DOM A&amp;L'!$A:$I,9,FALSE)</f>
        <v>98796</v>
      </c>
      <c r="K17" s="38">
        <f>VLOOKUP($A17,'[1]DOM A&amp;L'!$A:$J,10,FALSE)</f>
        <v>88230</v>
      </c>
      <c r="L17" s="38">
        <f>VLOOKUP($A17,'[1]DOM A&amp;L'!$A:$K,11,FALSE)</f>
        <v>448695</v>
      </c>
      <c r="M17" s="38">
        <f>VLOOKUP($A17,'[1]DOM A&amp;L'!$A:$L,12,FALSE)</f>
        <v>202356</v>
      </c>
      <c r="N17" s="38">
        <f>VLOOKUP($A17,'[1]DOM A&amp;L'!$A:$M,13,FALSE)</f>
        <v>434513</v>
      </c>
      <c r="O17" s="38">
        <f>VLOOKUP($A17,'[1]DOM A&amp;L'!$A:$N,14,FALSE)</f>
        <v>219567</v>
      </c>
      <c r="P17" s="38">
        <f>VLOOKUP($A17,'[1]DOM A&amp;L'!$A:$O,15,FALSE)</f>
        <v>0</v>
      </c>
      <c r="Q17" s="38">
        <f>VLOOKUP($A17,'[1]DOM A&amp;L'!$A:$P,16,FALSE)</f>
        <v>199060</v>
      </c>
      <c r="R17" s="38">
        <f>VLOOKUP($A17,'[1]DOM A&amp;L'!$A:$S,19,FALSE)</f>
        <v>200000</v>
      </c>
      <c r="S17" s="38">
        <f>VLOOKUP(A17,'[1]DOM A&amp;L'!A:T,20,FALSE)</f>
        <v>145653</v>
      </c>
      <c r="T17" s="38">
        <f>VLOOKUP($A17,'[1]DOM A&amp;L'!A:T,17,FALSE)</f>
        <v>86903</v>
      </c>
      <c r="U17" s="38">
        <f>VLOOKUP(A17,'[1]DOM A&amp;L'!A:R,18,FALSE)</f>
        <v>208817</v>
      </c>
      <c r="V17" s="38">
        <f>VLOOKUP($A17,'[1]DOM A&amp;L'!A:U,21,FALSE)</f>
        <v>0</v>
      </c>
      <c r="W17" s="38">
        <f>VLOOKUP($A17,'[1]DOM UAB'!$A:$D,4,FALSE)</f>
        <v>267477</v>
      </c>
      <c r="X17" s="38">
        <f>VLOOKUP($A17,'[1]DOM UAB'!$A:$D,3,FALSE)</f>
        <v>248452</v>
      </c>
      <c r="Y17" s="38">
        <f>VLOOKUP(A17,[1]ELI!A:F,6,FALSE)</f>
        <v>22352</v>
      </c>
      <c r="Z17" s="39">
        <f>VLOOKUP(A17,'[1]Title IA Del'!A:E,5,FALSE)</f>
        <v>211327</v>
      </c>
      <c r="AA17" s="40">
        <f>IFERROR(VLOOKUP(A17,'[1]Title ID2'!A:F,6,FALSE),0)</f>
        <v>0</v>
      </c>
      <c r="AB17" s="40">
        <f>IFERROR(VLOOKUP(A17,'[1]Title IC Mig'!A:G,7,FALSE),0)</f>
        <v>0</v>
      </c>
      <c r="AC17" s="38">
        <f>IFERROR(VLOOKUP(A17,[1]Sec1003!$I$2:$L$139,4,FALSE),0)</f>
        <v>0</v>
      </c>
      <c r="AD17" s="38">
        <f>VLOOKUP(A17,'[1]Title IIA'!A15:D340,3,FALSE)</f>
        <v>37878</v>
      </c>
      <c r="AE17" s="40">
        <f>IFERROR(VLOOKUP(A17,'[1]Title III EL'!A:D,4,FALSE),0)</f>
        <v>0</v>
      </c>
      <c r="AF17" s="40">
        <f>IFERROR(VLOOKUP(A17,'[1]Titlle III Imm'!A:D,4,FALSE),0)</f>
        <v>0</v>
      </c>
      <c r="AG17" s="38">
        <f>VLOOKUP(A17,'[1]Title IVA'!A:E,5,FALSE)</f>
        <v>12346</v>
      </c>
      <c r="AH17" s="40">
        <f>IFERROR(VLOOKUP(A17,'[1]Title IVB'!A:I,9,FALSE),0)</f>
        <v>0</v>
      </c>
      <c r="AI17" s="40">
        <f>IFERROR(VLOOKUP(A17,[1]SRSA!A:S,19,FALSE),0)</f>
        <v>0</v>
      </c>
      <c r="AJ17" s="40">
        <f>IFERROR(VLOOKUP(A17,'[1]Title VB2'!A:E,5,FALSE),0)</f>
        <v>0</v>
      </c>
      <c r="AK17" s="40">
        <f>IFERROR(VLOOKUP(A17,'[1]McKinney Vento'!A:D,4,FALSE),0)</f>
        <v>0</v>
      </c>
      <c r="AL17" s="41">
        <f>VLOOKUP(A17,'[1]IDEA Pt B'!A15:C341,3,FALSE)</f>
        <v>60814</v>
      </c>
      <c r="AM17" s="39">
        <f t="shared" si="0"/>
        <v>14627688</v>
      </c>
      <c r="AN17" s="38">
        <f t="shared" si="1"/>
        <v>11379.872413256573</v>
      </c>
    </row>
    <row r="18" spans="1:40" x14ac:dyDescent="0.3">
      <c r="A18" s="36" t="s">
        <v>106</v>
      </c>
      <c r="B18" s="36" t="s">
        <v>107</v>
      </c>
      <c r="C18" s="37">
        <f>VLOOKUP($A18,'[1]DOM A&amp;L'!$A:$C,3,FALSE)</f>
        <v>216.9</v>
      </c>
      <c r="D18" s="38">
        <f>VLOOKUP($A18,'[1]DOM A&amp;L'!$A:$D,4,FALSE)</f>
        <v>1575128</v>
      </c>
      <c r="E18" s="38">
        <f>VLOOKUP($A18,[1]TAG!$A:$F,4,FALSE)</f>
        <v>14532</v>
      </c>
      <c r="F18" s="38">
        <f>VLOOKUP($A18,'[1]DOM A&amp;L'!$A:$E,5,FALSE)</f>
        <v>103381</v>
      </c>
      <c r="G18" s="38">
        <f>VLOOKUP($A18,'[1]DOM A&amp;L'!$A:$F,6,FALSE)</f>
        <v>197570</v>
      </c>
      <c r="H18" s="38">
        <f>VLOOKUP($A18,'[1]DOM A&amp;L'!$A:$G,7,FALSE)</f>
        <v>202392</v>
      </c>
      <c r="I18" s="38">
        <f>VLOOKUP($A18,'[1]DOM A&amp;L'!$A:$H,8,FALSE)</f>
        <v>152293</v>
      </c>
      <c r="J18" s="38">
        <f>VLOOKUP($A18,'[1]DOM A&amp;L'!$A:$I,9,FALSE)</f>
        <v>16795</v>
      </c>
      <c r="K18" s="38">
        <f>VLOOKUP($A18,'[1]DOM A&amp;L'!$A:$J,10,FALSE)</f>
        <v>19206</v>
      </c>
      <c r="L18" s="38">
        <f>VLOOKUP($A18,'[1]DOM A&amp;L'!$A:$K,11,FALSE)</f>
        <v>79871</v>
      </c>
      <c r="M18" s="38">
        <f>VLOOKUP($A18,'[1]DOM A&amp;L'!$A:$L,12,FALSE)</f>
        <v>32522</v>
      </c>
      <c r="N18" s="38">
        <f>VLOOKUP($A18,'[1]DOM A&amp;L'!$A:$M,13,FALSE)</f>
        <v>68299</v>
      </c>
      <c r="O18" s="38">
        <f>VLOOKUP($A18,'[1]DOM A&amp;L'!$A:$N,14,FALSE)</f>
        <v>72142</v>
      </c>
      <c r="P18" s="38">
        <f>VLOOKUP($A18,'[1]DOM A&amp;L'!$A:$O,15,FALSE)</f>
        <v>0</v>
      </c>
      <c r="Q18" s="38">
        <f>VLOOKUP($A18,'[1]DOM A&amp;L'!$A:$P,16,FALSE)</f>
        <v>47693</v>
      </c>
      <c r="R18" s="38">
        <f>VLOOKUP($A18,'[1]DOM A&amp;L'!$A:$S,19,FALSE)</f>
        <v>279000</v>
      </c>
      <c r="S18" s="38">
        <f>VLOOKUP(A18,'[1]DOM A&amp;L'!A:T,20,FALSE)</f>
        <v>42975</v>
      </c>
      <c r="T18" s="38">
        <f>VLOOKUP($A18,'[1]DOM A&amp;L'!A:T,17,FALSE)</f>
        <v>0</v>
      </c>
      <c r="U18" s="38">
        <f>VLOOKUP(A18,'[1]DOM A&amp;L'!A:R,18,FALSE)</f>
        <v>0</v>
      </c>
      <c r="V18" s="38">
        <f>VLOOKUP($A18,'[1]DOM A&amp;L'!A:U,21,FALSE)</f>
        <v>0</v>
      </c>
      <c r="W18" s="38">
        <f>VLOOKUP($A18,'[1]DOM UAB'!$A:$D,4,FALSE)</f>
        <v>41280</v>
      </c>
      <c r="X18" s="38">
        <f>VLOOKUP($A18,'[1]DOM UAB'!$A:$D,3,FALSE)</f>
        <v>113687</v>
      </c>
      <c r="Y18" s="38">
        <f>VLOOKUP(A18,[1]ELI!A:F,6,FALSE)</f>
        <v>13717</v>
      </c>
      <c r="Z18" s="39">
        <f>VLOOKUP(A18,'[1]Title IA Del'!A:E,5,FALSE)</f>
        <v>47330</v>
      </c>
      <c r="AA18" s="40">
        <f>IFERROR(VLOOKUP(A18,'[1]Title ID2'!A:F,6,FALSE),0)</f>
        <v>0</v>
      </c>
      <c r="AB18" s="40">
        <f>IFERROR(VLOOKUP(A18,'[1]Title IC Mig'!A:G,7,FALSE),0)</f>
        <v>0</v>
      </c>
      <c r="AC18" s="38">
        <f>IFERROR(VLOOKUP(A18,[1]Sec1003!$I$2:$L$139,4,FALSE),0)</f>
        <v>0</v>
      </c>
      <c r="AD18" s="38">
        <f>VLOOKUP(A18,'[1]Title IIA'!A16:D341,3,FALSE)</f>
        <v>10438</v>
      </c>
      <c r="AE18" s="40">
        <f>IFERROR(VLOOKUP(A18,'[1]Title III EL'!A:D,4,FALSE),0)</f>
        <v>0</v>
      </c>
      <c r="AF18" s="40">
        <f>IFERROR(VLOOKUP(A18,'[1]Titlle III Imm'!A:D,4,FALSE),0)</f>
        <v>0</v>
      </c>
      <c r="AG18" s="38">
        <f>VLOOKUP(A18,'[1]Title IVA'!A:E,5,FALSE)</f>
        <v>10000</v>
      </c>
      <c r="AH18" s="40">
        <f>IFERROR(VLOOKUP(A18,'[1]Title IVB'!A:I,9,FALSE),0)</f>
        <v>166636</v>
      </c>
      <c r="AI18" s="40">
        <f>IFERROR(VLOOKUP(A18,[1]SRSA!A:S,19,FALSE),0)</f>
        <v>8453</v>
      </c>
      <c r="AJ18" s="40">
        <f>IFERROR(VLOOKUP(A18,'[1]Title VB2'!A:E,5,FALSE),0)</f>
        <v>0</v>
      </c>
      <c r="AK18" s="40">
        <f>IFERROR(VLOOKUP(A18,'[1]McKinney Vento'!A:D,4,FALSE),0)</f>
        <v>0</v>
      </c>
      <c r="AL18" s="41">
        <f>VLOOKUP(A18,'[1]IDEA Pt B'!A16:C342,3,FALSE)</f>
        <v>10676</v>
      </c>
      <c r="AM18" s="39">
        <f t="shared" si="0"/>
        <v>3326016</v>
      </c>
      <c r="AN18" s="38">
        <f t="shared" si="1"/>
        <v>15334.329183955739</v>
      </c>
    </row>
    <row r="19" spans="1:40" x14ac:dyDescent="0.3">
      <c r="A19" s="36" t="s">
        <v>108</v>
      </c>
      <c r="B19" s="36" t="s">
        <v>109</v>
      </c>
      <c r="C19" s="37">
        <f>VLOOKUP($A19,'[1]DOM A&amp;L'!$A:$C,3,FALSE)</f>
        <v>12147.4</v>
      </c>
      <c r="D19" s="38">
        <f>VLOOKUP($A19,'[1]DOM A&amp;L'!$A:$D,4,FALSE)</f>
        <v>87789260</v>
      </c>
      <c r="E19" s="38">
        <f>VLOOKUP($A19,[1]TAG!$A:$F,4,FALSE)</f>
        <v>813876</v>
      </c>
      <c r="F19" s="38">
        <f>VLOOKUP($A19,'[1]DOM A&amp;L'!$A:$E,5,FALSE)</f>
        <v>0</v>
      </c>
      <c r="G19" s="38">
        <f>VLOOKUP($A19,'[1]DOM A&amp;L'!$A:$F,6,FALSE)</f>
        <v>1808195</v>
      </c>
      <c r="H19" s="38">
        <f>VLOOKUP($A19,'[1]DOM A&amp;L'!$A:$G,7,FALSE)</f>
        <v>9183493</v>
      </c>
      <c r="I19" s="38">
        <f>VLOOKUP($A19,'[1]DOM A&amp;L'!$A:$H,8,FALSE)</f>
        <v>6909077</v>
      </c>
      <c r="J19" s="38">
        <f>VLOOKUP($A19,'[1]DOM A&amp;L'!$A:$I,9,FALSE)</f>
        <v>762492</v>
      </c>
      <c r="K19" s="38">
        <f>VLOOKUP($A19,'[1]DOM A&amp;L'!$A:$J,10,FALSE)</f>
        <v>801728</v>
      </c>
      <c r="L19" s="38">
        <f>VLOOKUP($A19,'[1]DOM A&amp;L'!$A:$K,11,FALSE)</f>
        <v>4240293</v>
      </c>
      <c r="M19" s="38">
        <f>VLOOKUP($A19,'[1]DOM A&amp;L'!$A:$L,12,FALSE)</f>
        <v>939510</v>
      </c>
      <c r="N19" s="38">
        <f>VLOOKUP($A19,'[1]DOM A&amp;L'!$A:$M,13,FALSE)</f>
        <v>0</v>
      </c>
      <c r="O19" s="38">
        <f>VLOOKUP($A19,'[1]DOM A&amp;L'!$A:$N,14,FALSE)</f>
        <v>6416517</v>
      </c>
      <c r="P19" s="38">
        <f>VLOOKUP($A19,'[1]DOM A&amp;L'!$A:$O,15,FALSE)</f>
        <v>0</v>
      </c>
      <c r="Q19" s="38">
        <f>VLOOKUP($A19,'[1]DOM A&amp;L'!$A:$P,16,FALSE)</f>
        <v>3253365</v>
      </c>
      <c r="R19" s="38">
        <f>VLOOKUP($A19,'[1]DOM A&amp;L'!$A:$S,19,FALSE)</f>
        <v>1500000</v>
      </c>
      <c r="S19" s="38">
        <f>VLOOKUP(A19,'[1]DOM A&amp;L'!A:T,20,FALSE)</f>
        <v>1556368</v>
      </c>
      <c r="T19" s="38">
        <f>VLOOKUP($A19,'[1]DOM A&amp;L'!A:T,17,FALSE)</f>
        <v>0</v>
      </c>
      <c r="U19" s="38">
        <f>VLOOKUP(A19,'[1]DOM A&amp;L'!A:R,18,FALSE)</f>
        <v>6319799</v>
      </c>
      <c r="V19" s="38">
        <f>VLOOKUP($A19,'[1]DOM A&amp;L'!A:U,21,FALSE)</f>
        <v>0</v>
      </c>
      <c r="W19" s="38">
        <f>VLOOKUP($A19,'[1]DOM UAB'!$A:$D,4,FALSE)</f>
        <v>682249</v>
      </c>
      <c r="X19" s="38">
        <f>VLOOKUP($A19,'[1]DOM UAB'!$A:$D,3,FALSE)</f>
        <v>6427404</v>
      </c>
      <c r="Y19" s="38">
        <f>VLOOKUP(A19,[1]ELI!A:F,6,FALSE)</f>
        <v>110125</v>
      </c>
      <c r="Z19" s="39">
        <f>VLOOKUP(A19,'[1]Title IA Del'!A:E,5,FALSE)</f>
        <v>212526</v>
      </c>
      <c r="AA19" s="40">
        <f>IFERROR(VLOOKUP(A19,'[1]Title ID2'!A:F,6,FALSE),0)</f>
        <v>0</v>
      </c>
      <c r="AB19" s="40">
        <f>IFERROR(VLOOKUP(A19,'[1]Title IC Mig'!A:G,7,FALSE),0)</f>
        <v>0</v>
      </c>
      <c r="AC19" s="38">
        <f>IFERROR(VLOOKUP(A19,[1]Sec1003!$I$2:$L$139,4,FALSE),0)</f>
        <v>19990</v>
      </c>
      <c r="AD19" s="38">
        <f>VLOOKUP(A19,'[1]Title IIA'!A17:D342,3,FALSE)</f>
        <v>117830</v>
      </c>
      <c r="AE19" s="40">
        <f>IFERROR(VLOOKUP(A19,'[1]Title III EL'!A:D,4,FALSE),0)</f>
        <v>0</v>
      </c>
      <c r="AF19" s="40">
        <f>IFERROR(VLOOKUP(A19,'[1]Titlle III Imm'!A:D,4,FALSE),0)</f>
        <v>3841</v>
      </c>
      <c r="AG19" s="38">
        <f>VLOOKUP(A19,'[1]Title IVA'!A:E,5,FALSE)</f>
        <v>15131</v>
      </c>
      <c r="AH19" s="40">
        <f>IFERROR(VLOOKUP(A19,'[1]Title IVB'!A:I,9,FALSE),0)</f>
        <v>0</v>
      </c>
      <c r="AI19" s="40">
        <f>IFERROR(VLOOKUP(A19,[1]SRSA!A:S,19,FALSE),0)</f>
        <v>0</v>
      </c>
      <c r="AJ19" s="40">
        <f>IFERROR(VLOOKUP(A19,'[1]Title VB2'!A:E,5,FALSE),0)</f>
        <v>0</v>
      </c>
      <c r="AK19" s="40">
        <f>IFERROR(VLOOKUP(A19,'[1]McKinney Vento'!A:D,4,FALSE),0)</f>
        <v>0</v>
      </c>
      <c r="AL19" s="41">
        <f>VLOOKUP(A19,'[1]IDEA Pt B'!A17:C343,3,FALSE)</f>
        <v>546136</v>
      </c>
      <c r="AM19" s="39">
        <f t="shared" si="0"/>
        <v>140429205</v>
      </c>
      <c r="AN19" s="38">
        <f t="shared" si="1"/>
        <v>11560.433096794377</v>
      </c>
    </row>
    <row r="20" spans="1:40" x14ac:dyDescent="0.3">
      <c r="A20" s="36" t="s">
        <v>110</v>
      </c>
      <c r="B20" s="36" t="s">
        <v>111</v>
      </c>
      <c r="C20" s="37">
        <f>VLOOKUP($A20,'[1]DOM A&amp;L'!$A:$C,3,FALSE)</f>
        <v>795.2</v>
      </c>
      <c r="D20" s="38">
        <f>VLOOKUP($A20,'[1]DOM A&amp;L'!$A:$D,4,FALSE)</f>
        <v>5746910</v>
      </c>
      <c r="E20" s="38">
        <f>VLOOKUP($A20,[1]TAG!$A:$F,4,FALSE)</f>
        <v>53278</v>
      </c>
      <c r="F20" s="38">
        <f>VLOOKUP($A20,'[1]DOM A&amp;L'!$A:$E,5,FALSE)</f>
        <v>0</v>
      </c>
      <c r="G20" s="38">
        <f>VLOOKUP($A20,'[1]DOM A&amp;L'!$A:$F,6,FALSE)</f>
        <v>222989</v>
      </c>
      <c r="H20" s="38">
        <f>VLOOKUP($A20,'[1]DOM A&amp;L'!$A:$G,7,FALSE)</f>
        <v>791646</v>
      </c>
      <c r="I20" s="38">
        <f>VLOOKUP($A20,'[1]DOM A&amp;L'!$A:$H,8,FALSE)</f>
        <v>514208</v>
      </c>
      <c r="J20" s="38">
        <f>VLOOKUP($A20,'[1]DOM A&amp;L'!$A:$I,9,FALSE)</f>
        <v>57405</v>
      </c>
      <c r="K20" s="38">
        <f>VLOOKUP($A20,'[1]DOM A&amp;L'!$A:$J,10,FALSE)</f>
        <v>67139</v>
      </c>
      <c r="L20" s="38">
        <f>VLOOKUP($A20,'[1]DOM A&amp;L'!$A:$K,11,FALSE)</f>
        <v>277580</v>
      </c>
      <c r="M20" s="38">
        <f>VLOOKUP($A20,'[1]DOM A&amp;L'!$A:$L,12,FALSE)</f>
        <v>180675</v>
      </c>
      <c r="N20" s="38">
        <f>VLOOKUP($A20,'[1]DOM A&amp;L'!$A:$M,13,FALSE)</f>
        <v>425632</v>
      </c>
      <c r="O20" s="38">
        <f>VLOOKUP($A20,'[1]DOM A&amp;L'!$A:$N,14,FALSE)</f>
        <v>5789</v>
      </c>
      <c r="P20" s="38">
        <f>VLOOKUP($A20,'[1]DOM A&amp;L'!$A:$O,15,FALSE)</f>
        <v>0</v>
      </c>
      <c r="Q20" s="38">
        <f>VLOOKUP($A20,'[1]DOM A&amp;L'!$A:$P,16,FALSE)</f>
        <v>280228</v>
      </c>
      <c r="R20" s="38">
        <f>VLOOKUP($A20,'[1]DOM A&amp;L'!$A:$S,19,FALSE)</f>
        <v>450000</v>
      </c>
      <c r="S20" s="38">
        <f>VLOOKUP(A20,'[1]DOM A&amp;L'!A:T,20,FALSE)</f>
        <v>110426</v>
      </c>
      <c r="T20" s="38">
        <f>VLOOKUP($A20,'[1]DOM A&amp;L'!A:T,17,FALSE)</f>
        <v>0</v>
      </c>
      <c r="U20" s="38">
        <f>VLOOKUP(A20,'[1]DOM A&amp;L'!A:R,18,FALSE)</f>
        <v>190736</v>
      </c>
      <c r="V20" s="38">
        <f>VLOOKUP($A20,'[1]DOM A&amp;L'!A:U,21,FALSE)</f>
        <v>0</v>
      </c>
      <c r="W20" s="38">
        <f>VLOOKUP($A20,'[1]DOM UAB'!$A:$D,4,FALSE)</f>
        <v>72762</v>
      </c>
      <c r="X20" s="38">
        <f>VLOOKUP($A20,'[1]DOM UAB'!$A:$D,3,FALSE)</f>
        <v>51264</v>
      </c>
      <c r="Y20" s="38">
        <f>VLOOKUP(A20,[1]ELI!A:F,6,FALSE)</f>
        <v>18390</v>
      </c>
      <c r="Z20" s="39">
        <f>VLOOKUP(A20,'[1]Title IA Del'!A:E,5,FALSE)</f>
        <v>78450</v>
      </c>
      <c r="AA20" s="40">
        <f>IFERROR(VLOOKUP(A20,'[1]Title ID2'!A:F,6,FALSE),0)</f>
        <v>0</v>
      </c>
      <c r="AB20" s="40">
        <f>IFERROR(VLOOKUP(A20,'[1]Title IC Mig'!A:G,7,FALSE),0)</f>
        <v>0</v>
      </c>
      <c r="AC20" s="38">
        <f>IFERROR(VLOOKUP(A20,[1]Sec1003!$I$2:$L$139,4,FALSE),0)</f>
        <v>7995</v>
      </c>
      <c r="AD20" s="38">
        <f>VLOOKUP(A20,'[1]Title IIA'!A18:D343,3,FALSE)</f>
        <v>17748</v>
      </c>
      <c r="AE20" s="40">
        <f>IFERROR(VLOOKUP(A20,'[1]Title III EL'!A:D,4,FALSE),0)</f>
        <v>0</v>
      </c>
      <c r="AF20" s="40">
        <f>IFERROR(VLOOKUP(A20,'[1]Titlle III Imm'!A:D,4,FALSE),0)</f>
        <v>0</v>
      </c>
      <c r="AG20" s="38">
        <f>VLOOKUP(A20,'[1]Title IVA'!A:E,5,FALSE)</f>
        <v>10000</v>
      </c>
      <c r="AH20" s="40">
        <f>IFERROR(VLOOKUP(A20,'[1]Title IVB'!A:I,9,FALSE),0)</f>
        <v>0</v>
      </c>
      <c r="AI20" s="40">
        <f>IFERROR(VLOOKUP(A20,[1]SRSA!A:S,19,FALSE),0)</f>
        <v>0</v>
      </c>
      <c r="AJ20" s="40">
        <f>IFERROR(VLOOKUP(A20,'[1]Title VB2'!A:E,5,FALSE),0)</f>
        <v>0</v>
      </c>
      <c r="AK20" s="40">
        <f>IFERROR(VLOOKUP(A20,'[1]McKinney Vento'!A:D,4,FALSE),0)</f>
        <v>0</v>
      </c>
      <c r="AL20" s="41">
        <f>VLOOKUP(A20,'[1]IDEA Pt B'!A18:C344,3,FALSE)</f>
        <v>36760</v>
      </c>
      <c r="AM20" s="39">
        <f t="shared" si="0"/>
        <v>9668010</v>
      </c>
      <c r="AN20" s="38">
        <f t="shared" si="1"/>
        <v>12157.960261569417</v>
      </c>
    </row>
    <row r="21" spans="1:40" x14ac:dyDescent="0.3">
      <c r="A21" s="36" t="s">
        <v>112</v>
      </c>
      <c r="B21" s="36" t="s">
        <v>113</v>
      </c>
      <c r="C21" s="37">
        <f>VLOOKUP($A21,'[1]DOM A&amp;L'!$A:$C,3,FALSE)</f>
        <v>401</v>
      </c>
      <c r="D21" s="38">
        <f>VLOOKUP($A21,'[1]DOM A&amp;L'!$A:$D,4,FALSE)</f>
        <v>2914067</v>
      </c>
      <c r="E21" s="38">
        <f>VLOOKUP($A21,[1]TAG!$A:$F,4,FALSE)</f>
        <v>26867</v>
      </c>
      <c r="F21" s="38">
        <f>VLOOKUP($A21,'[1]DOM A&amp;L'!$A:$E,5,FALSE)</f>
        <v>0</v>
      </c>
      <c r="G21" s="38">
        <f>VLOOKUP($A21,'[1]DOM A&amp;L'!$A:$F,6,FALSE)</f>
        <v>201841</v>
      </c>
      <c r="H21" s="38">
        <f>VLOOKUP($A21,'[1]DOM A&amp;L'!$A:$G,7,FALSE)</f>
        <v>478096</v>
      </c>
      <c r="I21" s="38">
        <f>VLOOKUP($A21,'[1]DOM A&amp;L'!$A:$H,8,FALSE)</f>
        <v>287822</v>
      </c>
      <c r="J21" s="38">
        <f>VLOOKUP($A21,'[1]DOM A&amp;L'!$A:$I,9,FALSE)</f>
        <v>32393</v>
      </c>
      <c r="K21" s="38">
        <f>VLOOKUP($A21,'[1]DOM A&amp;L'!$A:$J,10,FALSE)</f>
        <v>34923</v>
      </c>
      <c r="L21" s="38">
        <f>VLOOKUP($A21,'[1]DOM A&amp;L'!$A:$K,11,FALSE)</f>
        <v>139977</v>
      </c>
      <c r="M21" s="38">
        <f>VLOOKUP($A21,'[1]DOM A&amp;L'!$A:$L,12,FALSE)</f>
        <v>46976</v>
      </c>
      <c r="N21" s="38">
        <f>VLOOKUP($A21,'[1]DOM A&amp;L'!$A:$M,13,FALSE)</f>
        <v>77373</v>
      </c>
      <c r="O21" s="38">
        <f>VLOOKUP($A21,'[1]DOM A&amp;L'!$A:$N,14,FALSE)</f>
        <v>183436</v>
      </c>
      <c r="P21" s="38">
        <f>VLOOKUP($A21,'[1]DOM A&amp;L'!$A:$O,15,FALSE)</f>
        <v>0</v>
      </c>
      <c r="Q21" s="38">
        <f>VLOOKUP($A21,'[1]DOM A&amp;L'!$A:$P,16,FALSE)</f>
        <v>142315</v>
      </c>
      <c r="R21" s="38">
        <f>VLOOKUP($A21,'[1]DOM A&amp;L'!$A:$S,19,FALSE)</f>
        <v>250000</v>
      </c>
      <c r="S21" s="38">
        <f>VLOOKUP(A21,'[1]DOM A&amp;L'!A:T,20,FALSE)</f>
        <v>123852</v>
      </c>
      <c r="T21" s="38">
        <f>VLOOKUP($A21,'[1]DOM A&amp;L'!A:T,17,FALSE)</f>
        <v>77373</v>
      </c>
      <c r="U21" s="38">
        <f>VLOOKUP(A21,'[1]DOM A&amp;L'!A:R,18,FALSE)</f>
        <v>425541</v>
      </c>
      <c r="V21" s="38">
        <f>VLOOKUP($A21,'[1]DOM A&amp;L'!A:U,21,FALSE)</f>
        <v>0</v>
      </c>
      <c r="W21" s="38">
        <f>VLOOKUP($A21,'[1]DOM UAB'!$A:$D,4,FALSE)</f>
        <v>151360</v>
      </c>
      <c r="X21" s="38">
        <f>VLOOKUP($A21,'[1]DOM UAB'!$A:$D,3,FALSE)</f>
        <v>189007</v>
      </c>
      <c r="Y21" s="38">
        <f>VLOOKUP(A21,[1]ELI!A:F,6,FALSE)</f>
        <v>15205</v>
      </c>
      <c r="Z21" s="39">
        <f>VLOOKUP(A21,'[1]Title IA Del'!A:E,5,FALSE)</f>
        <v>72324</v>
      </c>
      <c r="AA21" s="40">
        <f>IFERROR(VLOOKUP(A21,'[1]Title ID2'!A:F,6,FALSE),0)</f>
        <v>0</v>
      </c>
      <c r="AB21" s="40">
        <f>IFERROR(VLOOKUP(A21,'[1]Title IC Mig'!A:G,7,FALSE),0)</f>
        <v>0</v>
      </c>
      <c r="AC21" s="38">
        <f>IFERROR(VLOOKUP(A21,[1]Sec1003!$I$2:$L$139,4,FALSE),0)</f>
        <v>0</v>
      </c>
      <c r="AD21" s="38">
        <f>VLOOKUP(A21,'[1]Title IIA'!A19:D344,3,FALSE)</f>
        <v>14045</v>
      </c>
      <c r="AE21" s="40">
        <f>IFERROR(VLOOKUP(A21,'[1]Title III EL'!A:D,4,FALSE),0)</f>
        <v>0</v>
      </c>
      <c r="AF21" s="40">
        <f>IFERROR(VLOOKUP(A21,'[1]Titlle III Imm'!A:D,4,FALSE),0)</f>
        <v>0</v>
      </c>
      <c r="AG21" s="38">
        <f>VLOOKUP(A21,'[1]Title IVA'!A:E,5,FALSE)</f>
        <v>10000</v>
      </c>
      <c r="AH21" s="40">
        <f>IFERROR(VLOOKUP(A21,'[1]Title IVB'!A:I,9,FALSE),0)</f>
        <v>0</v>
      </c>
      <c r="AI21" s="40">
        <f>IFERROR(VLOOKUP(A21,[1]SRSA!A:S,19,FALSE),0)</f>
        <v>28798</v>
      </c>
      <c r="AJ21" s="40">
        <f>IFERROR(VLOOKUP(A21,'[1]Title VB2'!A:E,5,FALSE),0)</f>
        <v>0</v>
      </c>
      <c r="AK21" s="40">
        <f>IFERROR(VLOOKUP(A21,'[1]McKinney Vento'!A:D,4,FALSE),0)</f>
        <v>0</v>
      </c>
      <c r="AL21" s="41">
        <f>VLOOKUP(A21,'[1]IDEA Pt B'!A19:C345,3,FALSE)</f>
        <v>18233</v>
      </c>
      <c r="AM21" s="39">
        <f t="shared" si="0"/>
        <v>5941824</v>
      </c>
      <c r="AN21" s="38">
        <f t="shared" si="1"/>
        <v>14817.516209476309</v>
      </c>
    </row>
    <row r="22" spans="1:40" x14ac:dyDescent="0.3">
      <c r="A22" s="36" t="s">
        <v>114</v>
      </c>
      <c r="B22" s="36" t="s">
        <v>115</v>
      </c>
      <c r="C22" s="37">
        <f>VLOOKUP($A22,'[1]DOM A&amp;L'!$A:$C,3,FALSE)</f>
        <v>278</v>
      </c>
      <c r="D22" s="38">
        <f>VLOOKUP($A22,'[1]DOM A&amp;L'!$A:$D,4,FALSE)</f>
        <v>2009106</v>
      </c>
      <c r="E22" s="38">
        <f>VLOOKUP($A22,[1]TAG!$A:$F,4,FALSE)</f>
        <v>18626</v>
      </c>
      <c r="F22" s="38">
        <f>VLOOKUP($A22,'[1]DOM A&amp;L'!$A:$E,5,FALSE)</f>
        <v>0</v>
      </c>
      <c r="G22" s="38">
        <f>VLOOKUP($A22,'[1]DOM A&amp;L'!$A:$F,6,FALSE)</f>
        <v>204857</v>
      </c>
      <c r="H22" s="38">
        <f>VLOOKUP($A22,'[1]DOM A&amp;L'!$A:$G,7,FALSE)</f>
        <v>279179</v>
      </c>
      <c r="I22" s="38">
        <f>VLOOKUP($A22,'[1]DOM A&amp;L'!$A:$H,8,FALSE)</f>
        <v>180339</v>
      </c>
      <c r="J22" s="38">
        <f>VLOOKUP($A22,'[1]DOM A&amp;L'!$A:$I,9,FALSE)</f>
        <v>17859</v>
      </c>
      <c r="K22" s="38">
        <f>VLOOKUP($A22,'[1]DOM A&amp;L'!$A:$J,10,FALSE)</f>
        <v>18356</v>
      </c>
      <c r="L22" s="38">
        <f>VLOOKUP($A22,'[1]DOM A&amp;L'!$A:$K,11,FALSE)</f>
        <v>97041</v>
      </c>
      <c r="M22" s="38">
        <f>VLOOKUP($A22,'[1]DOM A&amp;L'!$A:$L,12,FALSE)</f>
        <v>65043</v>
      </c>
      <c r="N22" s="38">
        <f>VLOOKUP($A22,'[1]DOM A&amp;L'!$A:$M,13,FALSE)</f>
        <v>162476</v>
      </c>
      <c r="O22" s="38">
        <f>VLOOKUP($A22,'[1]DOM A&amp;L'!$A:$N,14,FALSE)</f>
        <v>17842</v>
      </c>
      <c r="P22" s="38">
        <f>VLOOKUP($A22,'[1]DOM A&amp;L'!$A:$O,15,FALSE)</f>
        <v>0</v>
      </c>
      <c r="Q22" s="38">
        <f>VLOOKUP($A22,'[1]DOM A&amp;L'!$A:$P,16,FALSE)</f>
        <v>97967</v>
      </c>
      <c r="R22" s="38">
        <f>VLOOKUP($A22,'[1]DOM A&amp;L'!$A:$S,19,FALSE)</f>
        <v>150000</v>
      </c>
      <c r="S22" s="38">
        <f>VLOOKUP(A22,'[1]DOM A&amp;L'!A:T,20,FALSE)</f>
        <v>89639</v>
      </c>
      <c r="T22" s="38">
        <f>VLOOKUP($A22,'[1]DOM A&amp;L'!A:T,17,FALSE)</f>
        <v>0</v>
      </c>
      <c r="U22" s="38">
        <f>VLOOKUP(A22,'[1]DOM A&amp;L'!A:R,18,FALSE)</f>
        <v>363988</v>
      </c>
      <c r="V22" s="38">
        <f>VLOOKUP($A22,'[1]DOM A&amp;L'!A:U,21,FALSE)</f>
        <v>0</v>
      </c>
      <c r="W22" s="38">
        <f>VLOOKUP($A22,'[1]DOM UAB'!$A:$D,4,FALSE)</f>
        <v>87206</v>
      </c>
      <c r="X22" s="38">
        <f>VLOOKUP($A22,'[1]DOM UAB'!$A:$D,3,FALSE)</f>
        <v>0</v>
      </c>
      <c r="Y22" s="38">
        <f>VLOOKUP(A22,[1]ELI!A:F,6,FALSE)</f>
        <v>14211</v>
      </c>
      <c r="Z22" s="39">
        <f>VLOOKUP(A22,'[1]Title IA Del'!A:E,5,FALSE)</f>
        <v>53216</v>
      </c>
      <c r="AA22" s="40">
        <f>IFERROR(VLOOKUP(A22,'[1]Title ID2'!A:F,6,FALSE),0)</f>
        <v>0</v>
      </c>
      <c r="AB22" s="40">
        <f>IFERROR(VLOOKUP(A22,'[1]Title IC Mig'!A:G,7,FALSE),0)</f>
        <v>0</v>
      </c>
      <c r="AC22" s="38">
        <f>IFERROR(VLOOKUP(A22,[1]Sec1003!$I$2:$L$139,4,FALSE),0)</f>
        <v>0</v>
      </c>
      <c r="AD22" s="38">
        <f>VLOOKUP(A22,'[1]Title IIA'!A20:D345,3,FALSE)</f>
        <v>11772</v>
      </c>
      <c r="AE22" s="40">
        <f>IFERROR(VLOOKUP(A22,'[1]Title III EL'!A:D,4,FALSE),0)</f>
        <v>0</v>
      </c>
      <c r="AF22" s="40">
        <f>IFERROR(VLOOKUP(A22,'[1]Titlle III Imm'!A:D,4,FALSE),0)</f>
        <v>0</v>
      </c>
      <c r="AG22" s="38">
        <f>VLOOKUP(A22,'[1]Title IVA'!A:E,5,FALSE)</f>
        <v>10000</v>
      </c>
      <c r="AH22" s="40">
        <f>IFERROR(VLOOKUP(A22,'[1]Title IVB'!A:I,9,FALSE),0)</f>
        <v>0</v>
      </c>
      <c r="AI22" s="40">
        <f>IFERROR(VLOOKUP(A22,[1]SRSA!A:S,19,FALSE),0)</f>
        <v>17653</v>
      </c>
      <c r="AJ22" s="40">
        <f>IFERROR(VLOOKUP(A22,'[1]Title VB2'!A:E,5,FALSE),0)</f>
        <v>0</v>
      </c>
      <c r="AK22" s="40">
        <f>IFERROR(VLOOKUP(A22,'[1]McKinney Vento'!A:D,4,FALSE),0)</f>
        <v>0</v>
      </c>
      <c r="AL22" s="41">
        <f>VLOOKUP(A22,'[1]IDEA Pt B'!A20:C346,3,FALSE)</f>
        <v>15545</v>
      </c>
      <c r="AM22" s="39">
        <f t="shared" si="0"/>
        <v>3981921</v>
      </c>
      <c r="AN22" s="38">
        <f t="shared" si="1"/>
        <v>14323.456834532373</v>
      </c>
    </row>
    <row r="23" spans="1:40" x14ac:dyDescent="0.3">
      <c r="A23" s="36" t="s">
        <v>116</v>
      </c>
      <c r="B23" s="36" t="s">
        <v>117</v>
      </c>
      <c r="C23" s="37">
        <f>VLOOKUP($A23,'[1]DOM A&amp;L'!$A:$C,3,FALSE)</f>
        <v>1333.3</v>
      </c>
      <c r="D23" s="38">
        <f>VLOOKUP($A23,'[1]DOM A&amp;L'!$A:$D,4,FALSE)</f>
        <v>9635759</v>
      </c>
      <c r="E23" s="38">
        <f>VLOOKUP($A23,[1]TAG!$A:$F,4,FALSE)</f>
        <v>89331</v>
      </c>
      <c r="F23" s="38">
        <f>VLOOKUP($A23,'[1]DOM A&amp;L'!$A:$E,5,FALSE)</f>
        <v>0</v>
      </c>
      <c r="G23" s="38">
        <f>VLOOKUP($A23,'[1]DOM A&amp;L'!$A:$F,6,FALSE)</f>
        <v>256089</v>
      </c>
      <c r="H23" s="38">
        <f>VLOOKUP($A23,'[1]DOM A&amp;L'!$A:$G,7,FALSE)</f>
        <v>1609887</v>
      </c>
      <c r="I23" s="38">
        <f>VLOOKUP($A23,'[1]DOM A&amp;L'!$A:$H,8,FALSE)</f>
        <v>847845</v>
      </c>
      <c r="J23" s="38">
        <f>VLOOKUP($A23,'[1]DOM A&amp;L'!$A:$I,9,FALSE)</f>
        <v>99171</v>
      </c>
      <c r="K23" s="38">
        <f>VLOOKUP($A23,'[1]DOM A&amp;L'!$A:$J,10,FALSE)</f>
        <v>110904</v>
      </c>
      <c r="L23" s="38">
        <f>VLOOKUP($A23,'[1]DOM A&amp;L'!$A:$K,11,FALSE)</f>
        <v>465415</v>
      </c>
      <c r="M23" s="38">
        <f>VLOOKUP($A23,'[1]DOM A&amp;L'!$A:$L,12,FALSE)</f>
        <v>303534</v>
      </c>
      <c r="N23" s="38">
        <f>VLOOKUP($A23,'[1]DOM A&amp;L'!$A:$M,13,FALSE)</f>
        <v>643165</v>
      </c>
      <c r="O23" s="38">
        <f>VLOOKUP($A23,'[1]DOM A&amp;L'!$A:$N,14,FALSE)</f>
        <v>64871</v>
      </c>
      <c r="P23" s="38">
        <f>VLOOKUP($A23,'[1]DOM A&amp;L'!$A:$O,15,FALSE)</f>
        <v>0</v>
      </c>
      <c r="Q23" s="38">
        <f>VLOOKUP($A23,'[1]DOM A&amp;L'!$A:$P,16,FALSE)</f>
        <v>469855</v>
      </c>
      <c r="R23" s="38">
        <f>VLOOKUP($A23,'[1]DOM A&amp;L'!$A:$S,19,FALSE)</f>
        <v>0</v>
      </c>
      <c r="S23" s="38">
        <f>VLOOKUP(A23,'[1]DOM A&amp;L'!A:T,20,FALSE)</f>
        <v>174205</v>
      </c>
      <c r="T23" s="38">
        <f>VLOOKUP($A23,'[1]DOM A&amp;L'!A:T,17,FALSE)</f>
        <v>321582</v>
      </c>
      <c r="U23" s="38">
        <f>VLOOKUP(A23,'[1]DOM A&amp;L'!A:R,18,FALSE)</f>
        <v>127127</v>
      </c>
      <c r="V23" s="38">
        <f>VLOOKUP($A23,'[1]DOM A&amp;L'!A:U,21,FALSE)</f>
        <v>0</v>
      </c>
      <c r="W23" s="38">
        <f>VLOOKUP($A23,'[1]DOM UAB'!$A:$D,4,FALSE)</f>
        <v>61242</v>
      </c>
      <c r="X23" s="38">
        <f>VLOOKUP($A23,'[1]DOM UAB'!$A:$D,3,FALSE)</f>
        <v>485405</v>
      </c>
      <c r="Y23" s="38">
        <f>VLOOKUP(A23,[1]ELI!A:F,6,FALSE)</f>
        <v>22739</v>
      </c>
      <c r="Z23" s="39">
        <f>VLOOKUP(A23,'[1]Title IA Del'!A:E,5,FALSE)</f>
        <v>298749</v>
      </c>
      <c r="AA23" s="40">
        <f>IFERROR(VLOOKUP(A23,'[1]Title ID2'!A:F,6,FALSE),0)</f>
        <v>0</v>
      </c>
      <c r="AB23" s="40">
        <f>IFERROR(VLOOKUP(A23,'[1]Title IC Mig'!A:G,7,FALSE),0)</f>
        <v>0</v>
      </c>
      <c r="AC23" s="38">
        <f>IFERROR(VLOOKUP(A23,[1]Sec1003!$I$2:$L$139,4,FALSE),0)</f>
        <v>9495</v>
      </c>
      <c r="AD23" s="38">
        <f>VLOOKUP(A23,'[1]Title IIA'!A21:D346,3,FALSE)</f>
        <v>54664</v>
      </c>
      <c r="AE23" s="40">
        <f>IFERROR(VLOOKUP(A23,'[1]Title III EL'!A:D,4,FALSE),0)</f>
        <v>0</v>
      </c>
      <c r="AF23" s="40">
        <f>IFERROR(VLOOKUP(A23,'[1]Titlle III Imm'!A:D,4,FALSE),0)</f>
        <v>1987</v>
      </c>
      <c r="AG23" s="38">
        <f>VLOOKUP(A23,'[1]Title IVA'!A:E,5,FALSE)</f>
        <v>18206</v>
      </c>
      <c r="AH23" s="40">
        <f>IFERROR(VLOOKUP(A23,'[1]Title IVB'!A:I,9,FALSE),0)</f>
        <v>0</v>
      </c>
      <c r="AI23" s="40">
        <f>IFERROR(VLOOKUP(A23,[1]SRSA!A:S,19,FALSE),0)</f>
        <v>0</v>
      </c>
      <c r="AJ23" s="40">
        <f>IFERROR(VLOOKUP(A23,'[1]Title VB2'!A:E,5,FALSE),0)</f>
        <v>0</v>
      </c>
      <c r="AK23" s="40">
        <f>IFERROR(VLOOKUP(A23,'[1]McKinney Vento'!A:D,4,FALSE),0)</f>
        <v>0</v>
      </c>
      <c r="AL23" s="41">
        <f>VLOOKUP(A23,'[1]IDEA Pt B'!A21:C347,3,FALSE)</f>
        <v>65769</v>
      </c>
      <c r="AM23" s="39">
        <f t="shared" si="0"/>
        <v>16236996</v>
      </c>
      <c r="AN23" s="38">
        <f t="shared" si="1"/>
        <v>12178.051451286283</v>
      </c>
    </row>
    <row r="24" spans="1:40" x14ac:dyDescent="0.3">
      <c r="A24" s="36" t="s">
        <v>118</v>
      </c>
      <c r="B24" s="36" t="s">
        <v>119</v>
      </c>
      <c r="C24" s="37">
        <f>VLOOKUP($A24,'[1]DOM A&amp;L'!$A:$C,3,FALSE)</f>
        <v>502.1</v>
      </c>
      <c r="D24" s="38">
        <f>VLOOKUP($A24,'[1]DOM A&amp;L'!$A:$D,4,FALSE)</f>
        <v>3653280</v>
      </c>
      <c r="E24" s="38">
        <f>VLOOKUP($A24,[1]TAG!$A:$F,4,FALSE)</f>
        <v>33641</v>
      </c>
      <c r="F24" s="38">
        <f>VLOOKUP($A24,'[1]DOM A&amp;L'!$A:$E,5,FALSE)</f>
        <v>36966</v>
      </c>
      <c r="G24" s="38">
        <f>VLOOKUP($A24,'[1]DOM A&amp;L'!$A:$F,6,FALSE)</f>
        <v>208334</v>
      </c>
      <c r="H24" s="38">
        <f>VLOOKUP($A24,'[1]DOM A&amp;L'!$A:$G,7,FALSE)</f>
        <v>558287</v>
      </c>
      <c r="I24" s="38">
        <f>VLOOKUP($A24,'[1]DOM A&amp;L'!$A:$H,8,FALSE)</f>
        <v>324999</v>
      </c>
      <c r="J24" s="38">
        <f>VLOOKUP($A24,'[1]DOM A&amp;L'!$A:$I,9,FALSE)</f>
        <v>37051</v>
      </c>
      <c r="K24" s="38">
        <f>VLOOKUP($A24,'[1]DOM A&amp;L'!$A:$J,10,FALSE)</f>
        <v>33601</v>
      </c>
      <c r="L24" s="38">
        <f>VLOOKUP($A24,'[1]DOM A&amp;L'!$A:$K,11,FALSE)</f>
        <v>175268</v>
      </c>
      <c r="M24" s="38">
        <f>VLOOKUP($A24,'[1]DOM A&amp;L'!$A:$L,12,FALSE)</f>
        <v>112019</v>
      </c>
      <c r="N24" s="38">
        <f>VLOOKUP($A24,'[1]DOM A&amp;L'!$A:$M,13,FALSE)</f>
        <v>238533</v>
      </c>
      <c r="O24" s="38">
        <f>VLOOKUP($A24,'[1]DOM A&amp;L'!$A:$N,14,FALSE)</f>
        <v>66835</v>
      </c>
      <c r="P24" s="38">
        <f>VLOOKUP($A24,'[1]DOM A&amp;L'!$A:$O,15,FALSE)</f>
        <v>0</v>
      </c>
      <c r="Q24" s="38">
        <f>VLOOKUP($A24,'[1]DOM A&amp;L'!$A:$P,16,FALSE)</f>
        <v>71667</v>
      </c>
      <c r="R24" s="38">
        <f>VLOOKUP($A24,'[1]DOM A&amp;L'!$A:$S,19,FALSE)</f>
        <v>330000</v>
      </c>
      <c r="S24" s="38">
        <f>VLOOKUP(A24,'[1]DOM A&amp;L'!A:T,20,FALSE)</f>
        <v>99799</v>
      </c>
      <c r="T24" s="38">
        <f>VLOOKUP($A24,'[1]DOM A&amp;L'!A:T,17,FALSE)</f>
        <v>0</v>
      </c>
      <c r="U24" s="38">
        <f>VLOOKUP(A24,'[1]DOM A&amp;L'!A:R,18,FALSE)</f>
        <v>202623</v>
      </c>
      <c r="V24" s="38">
        <f>VLOOKUP($A24,'[1]DOM A&amp;L'!A:U,21,FALSE)</f>
        <v>0</v>
      </c>
      <c r="W24" s="38">
        <f>VLOOKUP($A24,'[1]DOM UAB'!$A:$D,4,FALSE)</f>
        <v>55040</v>
      </c>
      <c r="X24" s="38">
        <f>VLOOKUP($A24,'[1]DOM UAB'!$A:$D,3,FALSE)</f>
        <v>15948</v>
      </c>
      <c r="Y24" s="38">
        <f>VLOOKUP(A24,[1]ELI!A:F,6,FALSE)</f>
        <v>16022</v>
      </c>
      <c r="Z24" s="39">
        <f>VLOOKUP(A24,'[1]Title IA Del'!A:E,5,FALSE)</f>
        <v>102606</v>
      </c>
      <c r="AA24" s="40">
        <f>IFERROR(VLOOKUP(A24,'[1]Title ID2'!A:F,6,FALSE),0)</f>
        <v>0</v>
      </c>
      <c r="AB24" s="40">
        <f>IFERROR(VLOOKUP(A24,'[1]Title IC Mig'!A:G,7,FALSE),0)</f>
        <v>0</v>
      </c>
      <c r="AC24" s="38">
        <f>IFERROR(VLOOKUP(A24,[1]Sec1003!$I$2:$L$139,4,FALSE),0)</f>
        <v>8995</v>
      </c>
      <c r="AD24" s="38">
        <f>VLOOKUP(A24,'[1]Title IIA'!A22:D347,3,FALSE)</f>
        <v>18614</v>
      </c>
      <c r="AE24" s="40">
        <f>IFERROR(VLOOKUP(A24,'[1]Title III EL'!A:D,4,FALSE),0)</f>
        <v>0</v>
      </c>
      <c r="AF24" s="40">
        <f>IFERROR(VLOOKUP(A24,'[1]Titlle III Imm'!A:D,4,FALSE),0)</f>
        <v>0</v>
      </c>
      <c r="AG24" s="38">
        <f>VLOOKUP(A24,'[1]Title IVA'!A:E,5,FALSE)</f>
        <v>10000</v>
      </c>
      <c r="AH24" s="40">
        <f>IFERROR(VLOOKUP(A24,'[1]Title IVB'!A:I,9,FALSE),0)</f>
        <v>0</v>
      </c>
      <c r="AI24" s="40">
        <f>IFERROR(VLOOKUP(A24,[1]SRSA!A:S,19,FALSE),0)</f>
        <v>38605</v>
      </c>
      <c r="AJ24" s="40">
        <f>IFERROR(VLOOKUP(A24,'[1]Title VB2'!A:E,5,FALSE),0)</f>
        <v>0</v>
      </c>
      <c r="AK24" s="40">
        <f>IFERROR(VLOOKUP(A24,'[1]McKinney Vento'!A:D,4,FALSE),0)</f>
        <v>0</v>
      </c>
      <c r="AL24" s="41">
        <f>VLOOKUP(A24,'[1]IDEA Pt B'!A22:C348,3,FALSE)</f>
        <v>24330</v>
      </c>
      <c r="AM24" s="39">
        <f t="shared" si="0"/>
        <v>6473063</v>
      </c>
      <c r="AN24" s="38">
        <f t="shared" si="1"/>
        <v>12891.979685321649</v>
      </c>
    </row>
    <row r="25" spans="1:40" x14ac:dyDescent="0.3">
      <c r="A25" s="36" t="s">
        <v>120</v>
      </c>
      <c r="B25" s="36" t="s">
        <v>121</v>
      </c>
      <c r="C25" s="37">
        <f>VLOOKUP($A25,'[1]DOM A&amp;L'!$A:$C,3,FALSE)</f>
        <v>755</v>
      </c>
      <c r="D25" s="38">
        <f>VLOOKUP($A25,'[1]DOM A&amp;L'!$A:$D,4,FALSE)</f>
        <v>5467710</v>
      </c>
      <c r="E25" s="38">
        <f>VLOOKUP($A25,[1]TAG!$A:$F,4,FALSE)</f>
        <v>50585</v>
      </c>
      <c r="F25" s="38">
        <f>VLOOKUP($A25,'[1]DOM A&amp;L'!$A:$E,5,FALSE)</f>
        <v>109400</v>
      </c>
      <c r="G25" s="38">
        <f>VLOOKUP($A25,'[1]DOM A&amp;L'!$A:$F,6,FALSE)</f>
        <v>154407</v>
      </c>
      <c r="H25" s="38">
        <f>VLOOKUP($A25,'[1]DOM A&amp;L'!$A:$G,7,FALSE)</f>
        <v>747012</v>
      </c>
      <c r="I25" s="38">
        <f>VLOOKUP($A25,'[1]DOM A&amp;L'!$A:$H,8,FALSE)</f>
        <v>444812</v>
      </c>
      <c r="J25" s="38">
        <f>VLOOKUP($A25,'[1]DOM A&amp;L'!$A:$I,9,FALSE)</f>
        <v>44875</v>
      </c>
      <c r="K25" s="38">
        <f>VLOOKUP($A25,'[1]DOM A&amp;L'!$A:$J,10,FALSE)</f>
        <v>49910</v>
      </c>
      <c r="L25" s="38">
        <f>VLOOKUP($A25,'[1]DOM A&amp;L'!$A:$K,11,FALSE)</f>
        <v>266133</v>
      </c>
      <c r="M25" s="38">
        <f>VLOOKUP($A25,'[1]DOM A&amp;L'!$A:$L,12,FALSE)</f>
        <v>173448</v>
      </c>
      <c r="N25" s="38">
        <f>VLOOKUP($A25,'[1]DOM A&amp;L'!$A:$M,13,FALSE)</f>
        <v>41904</v>
      </c>
      <c r="O25" s="38">
        <f>VLOOKUP($A25,'[1]DOM A&amp;L'!$A:$N,14,FALSE)</f>
        <v>432150</v>
      </c>
      <c r="P25" s="38">
        <f>VLOOKUP($A25,'[1]DOM A&amp;L'!$A:$O,15,FALSE)</f>
        <v>0</v>
      </c>
      <c r="Q25" s="38">
        <f>VLOOKUP($A25,'[1]DOM A&amp;L'!$A:$P,16,FALSE)</f>
        <v>267006</v>
      </c>
      <c r="R25" s="38">
        <f>VLOOKUP($A25,'[1]DOM A&amp;L'!$A:$S,19,FALSE)</f>
        <v>500000</v>
      </c>
      <c r="S25" s="38">
        <f>VLOOKUP(A25,'[1]DOM A&amp;L'!A:T,20,FALSE)</f>
        <v>183394</v>
      </c>
      <c r="T25" s="38">
        <f>VLOOKUP($A25,'[1]DOM A&amp;L'!A:T,17,FALSE)</f>
        <v>0</v>
      </c>
      <c r="U25" s="38">
        <f>VLOOKUP(A25,'[1]DOM A&amp;L'!A:R,18,FALSE)</f>
        <v>555741</v>
      </c>
      <c r="V25" s="38">
        <f>VLOOKUP($A25,'[1]DOM A&amp;L'!A:U,21,FALSE)</f>
        <v>0</v>
      </c>
      <c r="W25" s="38">
        <f>VLOOKUP($A25,'[1]DOM UAB'!$A:$D,4,FALSE)</f>
        <v>61232</v>
      </c>
      <c r="X25" s="38">
        <f>VLOOKUP($A25,'[1]DOM UAB'!$A:$D,3,FALSE)</f>
        <v>533032</v>
      </c>
      <c r="Y25" s="38">
        <f>VLOOKUP(A25,[1]ELI!A:F,6,FALSE)</f>
        <v>18066</v>
      </c>
      <c r="Z25" s="39">
        <f>VLOOKUP(A25,'[1]Title IA Del'!A:E,5,FALSE)</f>
        <v>108830</v>
      </c>
      <c r="AA25" s="40">
        <f>IFERROR(VLOOKUP(A25,'[1]Title ID2'!A:F,6,FALSE),0)</f>
        <v>0</v>
      </c>
      <c r="AB25" s="40">
        <f>IFERROR(VLOOKUP(A25,'[1]Title IC Mig'!A:G,7,FALSE),0)</f>
        <v>0</v>
      </c>
      <c r="AC25" s="38">
        <f>IFERROR(VLOOKUP(A25,[1]Sec1003!$I$2:$L$139,4,FALSE),0)</f>
        <v>0</v>
      </c>
      <c r="AD25" s="38">
        <f>VLOOKUP(A25,'[1]Title IIA'!A23:D348,3,FALSE)</f>
        <v>17045</v>
      </c>
      <c r="AE25" s="40">
        <f>IFERROR(VLOOKUP(A25,'[1]Title III EL'!A:D,4,FALSE),0)</f>
        <v>0</v>
      </c>
      <c r="AF25" s="40">
        <f>IFERROR(VLOOKUP(A25,'[1]Titlle III Imm'!A:D,4,FALSE),0)</f>
        <v>0</v>
      </c>
      <c r="AG25" s="38">
        <f>VLOOKUP(A25,'[1]Title IVA'!A:E,5,FALSE)</f>
        <v>10000</v>
      </c>
      <c r="AH25" s="40">
        <f>IFERROR(VLOOKUP(A25,'[1]Title IVB'!A:I,9,FALSE),0)</f>
        <v>0</v>
      </c>
      <c r="AI25" s="40">
        <f>IFERROR(VLOOKUP(A25,[1]SRSA!A:S,19,FALSE),0)</f>
        <v>0</v>
      </c>
      <c r="AJ25" s="40">
        <f>IFERROR(VLOOKUP(A25,'[1]Title VB2'!A:E,5,FALSE),0)</f>
        <v>0</v>
      </c>
      <c r="AK25" s="40">
        <f>IFERROR(VLOOKUP(A25,'[1]McKinney Vento'!A:D,4,FALSE),0)</f>
        <v>0</v>
      </c>
      <c r="AL25" s="41">
        <f>VLOOKUP(A25,'[1]IDEA Pt B'!A23:C349,3,FALSE)</f>
        <v>34415</v>
      </c>
      <c r="AM25" s="39">
        <f t="shared" si="0"/>
        <v>10271107</v>
      </c>
      <c r="AN25" s="38">
        <f t="shared" si="1"/>
        <v>13604.115231788079</v>
      </c>
    </row>
    <row r="26" spans="1:40" x14ac:dyDescent="0.3">
      <c r="A26" s="36" t="s">
        <v>122</v>
      </c>
      <c r="B26" s="36" t="s">
        <v>123</v>
      </c>
      <c r="C26" s="37">
        <f>VLOOKUP($A26,'[1]DOM A&amp;L'!$A:$C,3,FALSE)</f>
        <v>1644.9</v>
      </c>
      <c r="D26" s="38">
        <f>VLOOKUP($A26,'[1]DOM A&amp;L'!$A:$D,4,FALSE)</f>
        <v>11887692</v>
      </c>
      <c r="E26" s="38">
        <f>VLOOKUP($A26,[1]TAG!$A:$F,4,FALSE)</f>
        <v>110208</v>
      </c>
      <c r="F26" s="38">
        <f>VLOOKUP($A26,'[1]DOM A&amp;L'!$A:$E,5,FALSE)</f>
        <v>0</v>
      </c>
      <c r="G26" s="38">
        <f>VLOOKUP($A26,'[1]DOM A&amp;L'!$A:$F,6,FALSE)</f>
        <v>282590</v>
      </c>
      <c r="H26" s="38">
        <f>VLOOKUP($A26,'[1]DOM A&amp;L'!$A:$G,7,FALSE)</f>
        <v>1102045</v>
      </c>
      <c r="I26" s="38">
        <f>VLOOKUP($A26,'[1]DOM A&amp;L'!$A:$H,8,FALSE)</f>
        <v>946887</v>
      </c>
      <c r="J26" s="38">
        <f>VLOOKUP($A26,'[1]DOM A&amp;L'!$A:$I,9,FALSE)</f>
        <v>101425</v>
      </c>
      <c r="K26" s="38">
        <f>VLOOKUP($A26,'[1]DOM A&amp;L'!$A:$J,10,FALSE)</f>
        <v>119009</v>
      </c>
      <c r="L26" s="38">
        <f>VLOOKUP($A26,'[1]DOM A&amp;L'!$A:$K,11,FALSE)</f>
        <v>574185</v>
      </c>
      <c r="M26" s="38">
        <f>VLOOKUP($A26,'[1]DOM A&amp;L'!$A:$L,12,FALSE)</f>
        <v>455301</v>
      </c>
      <c r="N26" s="38">
        <f>VLOOKUP($A26,'[1]DOM A&amp;L'!$A:$M,13,FALSE)</f>
        <v>0</v>
      </c>
      <c r="O26" s="38">
        <f>VLOOKUP($A26,'[1]DOM A&amp;L'!$A:$N,14,FALSE)</f>
        <v>768777</v>
      </c>
      <c r="P26" s="38">
        <f>VLOOKUP($A26,'[1]DOM A&amp;L'!$A:$O,15,FALSE)</f>
        <v>0</v>
      </c>
      <c r="Q26" s="38">
        <f>VLOOKUP($A26,'[1]DOM A&amp;L'!$A:$P,16,FALSE)</f>
        <v>475323</v>
      </c>
      <c r="R26" s="38">
        <f>VLOOKUP($A26,'[1]DOM A&amp;L'!$A:$S,19,FALSE)</f>
        <v>274299</v>
      </c>
      <c r="S26" s="38">
        <f>VLOOKUP(A26,'[1]DOM A&amp;L'!A:T,20,FALSE)</f>
        <v>187330</v>
      </c>
      <c r="T26" s="38">
        <f>VLOOKUP($A26,'[1]DOM A&amp;L'!A:T,17,FALSE)</f>
        <v>229345</v>
      </c>
      <c r="U26" s="38">
        <f>VLOOKUP(A26,'[1]DOM A&amp;L'!A:R,18,FALSE)</f>
        <v>531330</v>
      </c>
      <c r="V26" s="38">
        <f>VLOOKUP($A26,'[1]DOM A&amp;L'!A:U,21,FALSE)</f>
        <v>0</v>
      </c>
      <c r="W26" s="38">
        <f>VLOOKUP($A26,'[1]DOM UAB'!$A:$D,4,FALSE)</f>
        <v>107078</v>
      </c>
      <c r="X26" s="38">
        <f>VLOOKUP($A26,'[1]DOM UAB'!$A:$D,3,FALSE)</f>
        <v>722997</v>
      </c>
      <c r="Y26" s="38">
        <f>VLOOKUP(A26,[1]ELI!A:F,6,FALSE)</f>
        <v>25257</v>
      </c>
      <c r="Z26" s="39">
        <f>VLOOKUP(A26,'[1]Title IA Del'!A:E,5,FALSE)</f>
        <v>103894</v>
      </c>
      <c r="AA26" s="40">
        <f>IFERROR(VLOOKUP(A26,'[1]Title ID2'!A:F,6,FALSE),0)</f>
        <v>0</v>
      </c>
      <c r="AB26" s="40">
        <f>IFERROR(VLOOKUP(A26,'[1]Title IC Mig'!A:G,7,FALSE),0)</f>
        <v>0</v>
      </c>
      <c r="AC26" s="38">
        <f>IFERROR(VLOOKUP(A26,[1]Sec1003!$I$2:$L$139,4,FALSE),0)</f>
        <v>0</v>
      </c>
      <c r="AD26" s="38">
        <f>VLOOKUP(A26,'[1]Title IIA'!A24:D349,3,FALSE)</f>
        <v>22117</v>
      </c>
      <c r="AE26" s="40">
        <f>IFERROR(VLOOKUP(A26,'[1]Title III EL'!A:D,4,FALSE),0)</f>
        <v>0</v>
      </c>
      <c r="AF26" s="40">
        <f>IFERROR(VLOOKUP(A26,'[1]Titlle III Imm'!A:D,4,FALSE),0)</f>
        <v>0</v>
      </c>
      <c r="AG26" s="38">
        <f>VLOOKUP(A26,'[1]Title IVA'!A:E,5,FALSE)</f>
        <v>10000</v>
      </c>
      <c r="AH26" s="40">
        <f>IFERROR(VLOOKUP(A26,'[1]Title IVB'!A:I,9,FALSE),0)</f>
        <v>0</v>
      </c>
      <c r="AI26" s="40">
        <f>IFERROR(VLOOKUP(A26,[1]SRSA!A:S,19,FALSE),0)</f>
        <v>0</v>
      </c>
      <c r="AJ26" s="40">
        <f>IFERROR(VLOOKUP(A26,'[1]Title VB2'!A:E,5,FALSE),0)</f>
        <v>0</v>
      </c>
      <c r="AK26" s="40">
        <f>IFERROR(VLOOKUP(A26,'[1]McKinney Vento'!A:D,4,FALSE),0)</f>
        <v>0</v>
      </c>
      <c r="AL26" s="41">
        <f>VLOOKUP(A26,'[1]IDEA Pt B'!A24:C350,3,FALSE)</f>
        <v>71446</v>
      </c>
      <c r="AM26" s="39">
        <f t="shared" si="0"/>
        <v>19108535</v>
      </c>
      <c r="AN26" s="38">
        <f t="shared" si="1"/>
        <v>11616.836889780534</v>
      </c>
    </row>
    <row r="27" spans="1:40" x14ac:dyDescent="0.3">
      <c r="A27" s="36" t="s">
        <v>124</v>
      </c>
      <c r="B27" s="36" t="s">
        <v>125</v>
      </c>
      <c r="C27" s="37">
        <f>VLOOKUP($A27,'[1]DOM A&amp;L'!$A:$C,3,FALSE)</f>
        <v>341.3</v>
      </c>
      <c r="D27" s="38">
        <f>VLOOKUP($A27,'[1]DOM A&amp;L'!$A:$D,4,FALSE)</f>
        <v>2466575</v>
      </c>
      <c r="E27" s="38">
        <f>VLOOKUP($A27,[1]TAG!$A:$F,4,FALSE)</f>
        <v>22867</v>
      </c>
      <c r="F27" s="38">
        <f>VLOOKUP($A27,'[1]DOM A&amp;L'!$A:$E,5,FALSE)</f>
        <v>0</v>
      </c>
      <c r="G27" s="38">
        <f>VLOOKUP($A27,'[1]DOM A&amp;L'!$A:$F,6,FALSE)</f>
        <v>148045</v>
      </c>
      <c r="H27" s="38">
        <f>VLOOKUP($A27,'[1]DOM A&amp;L'!$A:$G,7,FALSE)</f>
        <v>266749</v>
      </c>
      <c r="I27" s="38">
        <f>VLOOKUP($A27,'[1]DOM A&amp;L'!$A:$H,8,FALSE)</f>
        <v>224913</v>
      </c>
      <c r="J27" s="38">
        <f>VLOOKUP($A27,'[1]DOM A&amp;L'!$A:$I,9,FALSE)</f>
        <v>22710</v>
      </c>
      <c r="K27" s="38">
        <f>VLOOKUP($A27,'[1]DOM A&amp;L'!$A:$J,10,FALSE)</f>
        <v>24376</v>
      </c>
      <c r="L27" s="38">
        <f>VLOOKUP($A27,'[1]DOM A&amp;L'!$A:$K,11,FALSE)</f>
        <v>119138</v>
      </c>
      <c r="M27" s="38">
        <f>VLOOKUP($A27,'[1]DOM A&amp;L'!$A:$L,12,FALSE)</f>
        <v>90338</v>
      </c>
      <c r="N27" s="38">
        <f>VLOOKUP($A27,'[1]DOM A&amp;L'!$A:$M,13,FALSE)</f>
        <v>141055</v>
      </c>
      <c r="O27" s="38">
        <f>VLOOKUP($A27,'[1]DOM A&amp;L'!$A:$N,14,FALSE)</f>
        <v>34689</v>
      </c>
      <c r="P27" s="38">
        <f>VLOOKUP($A27,'[1]DOM A&amp;L'!$A:$O,15,FALSE)</f>
        <v>0</v>
      </c>
      <c r="Q27" s="38">
        <f>VLOOKUP($A27,'[1]DOM A&amp;L'!$A:$P,16,FALSE)</f>
        <v>89003</v>
      </c>
      <c r="R27" s="38">
        <f>VLOOKUP($A27,'[1]DOM A&amp;L'!$A:$S,19,FALSE)</f>
        <v>195000</v>
      </c>
      <c r="S27" s="38">
        <f>VLOOKUP(A27,'[1]DOM A&amp;L'!A:T,20,FALSE)</f>
        <v>39304</v>
      </c>
      <c r="T27" s="38">
        <f>VLOOKUP($A27,'[1]DOM A&amp;L'!A:T,17,FALSE)</f>
        <v>40301</v>
      </c>
      <c r="U27" s="38">
        <f>VLOOKUP(A27,'[1]DOM A&amp;L'!A:R,18,FALSE)</f>
        <v>39497</v>
      </c>
      <c r="V27" s="38">
        <f>VLOOKUP($A27,'[1]DOM A&amp;L'!A:U,21,FALSE)</f>
        <v>0</v>
      </c>
      <c r="W27" s="38">
        <f>VLOOKUP($A27,'[1]DOM UAB'!$A:$D,4,FALSE)</f>
        <v>128274</v>
      </c>
      <c r="X27" s="38">
        <f>VLOOKUP($A27,'[1]DOM UAB'!$A:$D,3,FALSE)</f>
        <v>2989</v>
      </c>
      <c r="Y27" s="38">
        <f>VLOOKUP(A27,[1]ELI!A:F,6,FALSE)</f>
        <v>14722</v>
      </c>
      <c r="Z27" s="39">
        <f>VLOOKUP(A27,'[1]Title IA Del'!A:E,5,FALSE)</f>
        <v>31542</v>
      </c>
      <c r="AA27" s="40">
        <f>IFERROR(VLOOKUP(A27,'[1]Title ID2'!A:F,6,FALSE),0)</f>
        <v>0</v>
      </c>
      <c r="AB27" s="40">
        <f>IFERROR(VLOOKUP(A27,'[1]Title IC Mig'!A:G,7,FALSE),0)</f>
        <v>0</v>
      </c>
      <c r="AC27" s="38">
        <f>IFERROR(VLOOKUP(A27,[1]Sec1003!$I$2:$L$139,4,FALSE),0)</f>
        <v>49522</v>
      </c>
      <c r="AD27" s="38">
        <f>VLOOKUP(A27,'[1]Title IIA'!A25:D350,3,FALSE)</f>
        <v>7651</v>
      </c>
      <c r="AE27" s="40">
        <f>IFERROR(VLOOKUP(A27,'[1]Title III EL'!A:D,4,FALSE),0)</f>
        <v>0</v>
      </c>
      <c r="AF27" s="40">
        <f>IFERROR(VLOOKUP(A27,'[1]Titlle III Imm'!A:D,4,FALSE),0)</f>
        <v>0</v>
      </c>
      <c r="AG27" s="38">
        <f>VLOOKUP(A27,'[1]Title IVA'!A:E,5,FALSE)</f>
        <v>10000</v>
      </c>
      <c r="AH27" s="40">
        <f>IFERROR(VLOOKUP(A27,'[1]Title IVB'!A:I,9,FALSE),0)</f>
        <v>0</v>
      </c>
      <c r="AI27" s="40">
        <f>IFERROR(VLOOKUP(A27,[1]SRSA!A:S,19,FALSE),0)</f>
        <v>44727</v>
      </c>
      <c r="AJ27" s="40">
        <f>IFERROR(VLOOKUP(A27,'[1]Title VB2'!A:E,5,FALSE),0)</f>
        <v>0</v>
      </c>
      <c r="AK27" s="40">
        <f>IFERROR(VLOOKUP(A27,'[1]McKinney Vento'!A:D,4,FALSE),0)</f>
        <v>0</v>
      </c>
      <c r="AL27" s="41">
        <f>VLOOKUP(A27,'[1]IDEA Pt B'!A25:C351,3,FALSE)</f>
        <v>15743</v>
      </c>
      <c r="AM27" s="39">
        <f t="shared" si="0"/>
        <v>4269730</v>
      </c>
      <c r="AN27" s="38">
        <f t="shared" si="1"/>
        <v>12510.196308233226</v>
      </c>
    </row>
    <row r="28" spans="1:40" x14ac:dyDescent="0.3">
      <c r="A28" s="36" t="s">
        <v>126</v>
      </c>
      <c r="B28" s="36" t="s">
        <v>127</v>
      </c>
      <c r="C28" s="37">
        <f>VLOOKUP($A28,'[1]DOM A&amp;L'!$A:$C,3,FALSE)</f>
        <v>492.1</v>
      </c>
      <c r="D28" s="38">
        <f>VLOOKUP($A28,'[1]DOM A&amp;L'!$A:$D,4,FALSE)</f>
        <v>3581504</v>
      </c>
      <c r="E28" s="38">
        <f>VLOOKUP($A28,[1]TAG!$A:$F,4,FALSE)</f>
        <v>32971</v>
      </c>
      <c r="F28" s="38">
        <f>VLOOKUP($A28,'[1]DOM A&amp;L'!$A:$E,5,FALSE)</f>
        <v>37979</v>
      </c>
      <c r="G28" s="38">
        <f>VLOOKUP($A28,'[1]DOM A&amp;L'!$A:$F,6,FALSE)</f>
        <v>151302</v>
      </c>
      <c r="H28" s="38">
        <f>VLOOKUP($A28,'[1]DOM A&amp;L'!$A:$G,7,FALSE)</f>
        <v>476491</v>
      </c>
      <c r="I28" s="38">
        <f>VLOOKUP($A28,'[1]DOM A&amp;L'!$A:$H,8,FALSE)</f>
        <v>309800</v>
      </c>
      <c r="J28" s="38">
        <f>VLOOKUP($A28,'[1]DOM A&amp;L'!$A:$I,9,FALSE)</f>
        <v>34415</v>
      </c>
      <c r="K28" s="38">
        <f>VLOOKUP($A28,'[1]DOM A&amp;L'!$A:$J,10,FALSE)</f>
        <v>33104</v>
      </c>
      <c r="L28" s="38">
        <f>VLOOKUP($A28,'[1]DOM A&amp;L'!$A:$K,11,FALSE)</f>
        <v>171843</v>
      </c>
      <c r="M28" s="38">
        <f>VLOOKUP($A28,'[1]DOM A&amp;L'!$A:$L,12,FALSE)</f>
        <v>75884</v>
      </c>
      <c r="N28" s="38">
        <f>VLOOKUP($A28,'[1]DOM A&amp;L'!$A:$M,13,FALSE)</f>
        <v>274095</v>
      </c>
      <c r="O28" s="38">
        <f>VLOOKUP($A28,'[1]DOM A&amp;L'!$A:$N,14,FALSE)</f>
        <v>30665</v>
      </c>
      <c r="P28" s="38">
        <f>VLOOKUP($A28,'[1]DOM A&amp;L'!$A:$O,15,FALSE)</f>
        <v>0</v>
      </c>
      <c r="Q28" s="38">
        <f>VLOOKUP($A28,'[1]DOM A&amp;L'!$A:$P,16,FALSE)</f>
        <v>174917</v>
      </c>
      <c r="R28" s="38">
        <f>VLOOKUP($A28,'[1]DOM A&amp;L'!$A:$S,19,FALSE)</f>
        <v>350000</v>
      </c>
      <c r="S28" s="38">
        <f>VLOOKUP(A28,'[1]DOM A&amp;L'!A:T,20,FALSE)</f>
        <v>103063</v>
      </c>
      <c r="T28" s="38">
        <f>VLOOKUP($A28,'[1]DOM A&amp;L'!A:T,17,FALSE)</f>
        <v>0</v>
      </c>
      <c r="U28" s="38">
        <f>VLOOKUP(A28,'[1]DOM A&amp;L'!A:R,18,FALSE)</f>
        <v>209249</v>
      </c>
      <c r="V28" s="38">
        <f>VLOOKUP($A28,'[1]DOM A&amp;L'!A:U,21,FALSE)</f>
        <v>41230</v>
      </c>
      <c r="W28" s="38">
        <f>VLOOKUP($A28,'[1]DOM UAB'!$A:$D,4,FALSE)</f>
        <v>83936</v>
      </c>
      <c r="X28" s="38">
        <f>VLOOKUP($A28,'[1]DOM UAB'!$A:$D,3,FALSE)</f>
        <v>105434</v>
      </c>
      <c r="Y28" s="38">
        <f>VLOOKUP(A28,[1]ELI!A:F,6,FALSE)</f>
        <v>15941</v>
      </c>
      <c r="Z28" s="39">
        <f>VLOOKUP(A28,'[1]Title IA Del'!A:E,5,FALSE)</f>
        <v>71024</v>
      </c>
      <c r="AA28" s="40">
        <f>IFERROR(VLOOKUP(A28,'[1]Title ID2'!A:F,6,FALSE),0)</f>
        <v>0</v>
      </c>
      <c r="AB28" s="40">
        <f>IFERROR(VLOOKUP(A28,'[1]Title IC Mig'!A:G,7,FALSE),0)</f>
        <v>0</v>
      </c>
      <c r="AC28" s="38">
        <f>IFERROR(VLOOKUP(A28,[1]Sec1003!$I$2:$L$139,4,FALSE),0)</f>
        <v>0</v>
      </c>
      <c r="AD28" s="38">
        <f>VLOOKUP(A28,'[1]Title IIA'!A26:D351,3,FALSE)</f>
        <v>11276</v>
      </c>
      <c r="AE28" s="40">
        <f>IFERROR(VLOOKUP(A28,'[1]Title III EL'!A:D,4,FALSE),0)</f>
        <v>0</v>
      </c>
      <c r="AF28" s="40">
        <f>IFERROR(VLOOKUP(A28,'[1]Titlle III Imm'!A:D,4,FALSE),0)</f>
        <v>0</v>
      </c>
      <c r="AG28" s="38">
        <f>VLOOKUP(A28,'[1]Title IVA'!A:E,5,FALSE)</f>
        <v>10000</v>
      </c>
      <c r="AH28" s="40">
        <f>IFERROR(VLOOKUP(A28,'[1]Title IVB'!A:I,9,FALSE),0)</f>
        <v>0</v>
      </c>
      <c r="AI28" s="40">
        <f>IFERROR(VLOOKUP(A28,[1]SRSA!A:S,19,FALSE),0)</f>
        <v>40237</v>
      </c>
      <c r="AJ28" s="40">
        <f>IFERROR(VLOOKUP(A28,'[1]Title VB2'!A:E,5,FALSE),0)</f>
        <v>0</v>
      </c>
      <c r="AK28" s="40">
        <f>IFERROR(VLOOKUP(A28,'[1]McKinney Vento'!A:D,4,FALSE),0)</f>
        <v>0</v>
      </c>
      <c r="AL28" s="41">
        <f>VLOOKUP(A28,'[1]IDEA Pt B'!A26:C352,3,FALSE)</f>
        <v>22851</v>
      </c>
      <c r="AM28" s="39">
        <f t="shared" si="0"/>
        <v>6449211</v>
      </c>
      <c r="AN28" s="38">
        <f t="shared" si="1"/>
        <v>13105.488721804511</v>
      </c>
    </row>
    <row r="29" spans="1:40" x14ac:dyDescent="0.3">
      <c r="A29" s="36" t="s">
        <v>128</v>
      </c>
      <c r="B29" s="36" t="s">
        <v>129</v>
      </c>
      <c r="C29" s="37">
        <f>VLOOKUP($A29,'[1]DOM A&amp;L'!$A:$C,3,FALSE)</f>
        <v>489.5</v>
      </c>
      <c r="D29" s="38">
        <f>VLOOKUP($A29,'[1]DOM A&amp;L'!$A:$D,4,FALSE)</f>
        <v>3537617</v>
      </c>
      <c r="E29" s="38">
        <f>VLOOKUP($A29,[1]TAG!$A:$F,4,FALSE)</f>
        <v>32797</v>
      </c>
      <c r="F29" s="38">
        <f>VLOOKUP($A29,'[1]DOM A&amp;L'!$A:$E,5,FALSE)</f>
        <v>14505</v>
      </c>
      <c r="G29" s="38">
        <f>VLOOKUP($A29,'[1]DOM A&amp;L'!$A:$F,6,FALSE)</f>
        <v>111990</v>
      </c>
      <c r="H29" s="38">
        <f>VLOOKUP($A29,'[1]DOM A&amp;L'!$A:$G,7,FALSE)</f>
        <v>422635</v>
      </c>
      <c r="I29" s="38">
        <f>VLOOKUP($A29,'[1]DOM A&amp;L'!$A:$H,8,FALSE)</f>
        <v>324020</v>
      </c>
      <c r="J29" s="38">
        <f>VLOOKUP($A29,'[1]DOM A&amp;L'!$A:$I,9,FALSE)</f>
        <v>34466</v>
      </c>
      <c r="K29" s="38">
        <f>VLOOKUP($A29,'[1]DOM A&amp;L'!$A:$J,10,FALSE)</f>
        <v>37863</v>
      </c>
      <c r="L29" s="38">
        <f>VLOOKUP($A29,'[1]DOM A&amp;L'!$A:$K,11,FALSE)</f>
        <v>170870</v>
      </c>
      <c r="M29" s="38">
        <f>VLOOKUP($A29,'[1]DOM A&amp;L'!$A:$L,12,FALSE)</f>
        <v>133700</v>
      </c>
      <c r="N29" s="38">
        <f>VLOOKUP($A29,'[1]DOM A&amp;L'!$A:$M,13,FALSE)</f>
        <v>210119</v>
      </c>
      <c r="O29" s="38">
        <f>VLOOKUP($A29,'[1]DOM A&amp;L'!$A:$N,14,FALSE)</f>
        <v>69610</v>
      </c>
      <c r="P29" s="38">
        <f>VLOOKUP($A29,'[1]DOM A&amp;L'!$A:$O,15,FALSE)</f>
        <v>0</v>
      </c>
      <c r="Q29" s="38">
        <f>VLOOKUP($A29,'[1]DOM A&amp;L'!$A:$P,16,FALSE)</f>
        <v>141450</v>
      </c>
      <c r="R29" s="38">
        <f>VLOOKUP($A29,'[1]DOM A&amp;L'!$A:$S,19,FALSE)</f>
        <v>370000</v>
      </c>
      <c r="S29" s="38">
        <f>VLOOKUP(A29,'[1]DOM A&amp;L'!A:T,20,FALSE)</f>
        <v>74535</v>
      </c>
      <c r="T29" s="38">
        <f>VLOOKUP($A29,'[1]DOM A&amp;L'!A:T,17,FALSE)</f>
        <v>0</v>
      </c>
      <c r="U29" s="38">
        <f>VLOOKUP(A29,'[1]DOM A&amp;L'!A:R,18,FALSE)</f>
        <v>302658</v>
      </c>
      <c r="V29" s="38">
        <f>VLOOKUP($A29,'[1]DOM A&amp;L'!A:U,21,FALSE)</f>
        <v>0</v>
      </c>
      <c r="W29" s="38">
        <f>VLOOKUP($A29,'[1]DOM UAB'!$A:$D,4,FALSE)</f>
        <v>44032</v>
      </c>
      <c r="X29" s="38">
        <f>VLOOKUP($A29,'[1]DOM UAB'!$A:$D,3,FALSE)</f>
        <v>65977</v>
      </c>
      <c r="Y29" s="38">
        <f>VLOOKUP(A29,[1]ELI!A:F,6,FALSE)</f>
        <v>15920</v>
      </c>
      <c r="Z29" s="39">
        <f>VLOOKUP(A29,'[1]Title IA Del'!A:E,5,FALSE)</f>
        <v>97007</v>
      </c>
      <c r="AA29" s="40">
        <f>IFERROR(VLOOKUP(A29,'[1]Title ID2'!A:F,6,FALSE),0)</f>
        <v>0</v>
      </c>
      <c r="AB29" s="40">
        <f>IFERROR(VLOOKUP(A29,'[1]Title IC Mig'!A:G,7,FALSE),0)</f>
        <v>0</v>
      </c>
      <c r="AC29" s="38">
        <f>IFERROR(VLOOKUP(A29,[1]Sec1003!$I$2:$L$139,4,FALSE),0)</f>
        <v>0</v>
      </c>
      <c r="AD29" s="38">
        <f>VLOOKUP(A29,'[1]Title IIA'!A27:D352,3,FALSE)</f>
        <v>21817</v>
      </c>
      <c r="AE29" s="40">
        <f>IFERROR(VLOOKUP(A29,'[1]Title III EL'!A:D,4,FALSE),0)</f>
        <v>0</v>
      </c>
      <c r="AF29" s="40">
        <f>IFERROR(VLOOKUP(A29,'[1]Titlle III Imm'!A:D,4,FALSE),0)</f>
        <v>0</v>
      </c>
      <c r="AG29" s="38">
        <f>VLOOKUP(A29,'[1]Title IVA'!A:E,5,FALSE)</f>
        <v>10000</v>
      </c>
      <c r="AH29" s="40">
        <f>IFERROR(VLOOKUP(A29,'[1]Title IVB'!A:I,9,FALSE),0)</f>
        <v>0</v>
      </c>
      <c r="AI29" s="40">
        <f>IFERROR(VLOOKUP(A29,[1]SRSA!A:S,19,FALSE),0)</f>
        <v>36109</v>
      </c>
      <c r="AJ29" s="40">
        <f>IFERROR(VLOOKUP(A29,'[1]Title VB2'!A:E,5,FALSE),0)</f>
        <v>0</v>
      </c>
      <c r="AK29" s="40">
        <f>IFERROR(VLOOKUP(A29,'[1]McKinney Vento'!A:D,4,FALSE),0)</f>
        <v>0</v>
      </c>
      <c r="AL29" s="41">
        <f>VLOOKUP(A29,'[1]IDEA Pt B'!A27:C353,3,FALSE)</f>
        <v>23435</v>
      </c>
      <c r="AM29" s="39">
        <f t="shared" si="0"/>
        <v>6303132</v>
      </c>
      <c r="AN29" s="38">
        <f t="shared" si="1"/>
        <v>12876.674157303371</v>
      </c>
    </row>
    <row r="30" spans="1:40" x14ac:dyDescent="0.3">
      <c r="A30" s="36" t="s">
        <v>130</v>
      </c>
      <c r="B30" s="36" t="s">
        <v>131</v>
      </c>
      <c r="C30" s="37">
        <f>VLOOKUP($A30,'[1]DOM A&amp;L'!$A:$C,3,FALSE)</f>
        <v>468.1</v>
      </c>
      <c r="D30" s="38">
        <f>VLOOKUP($A30,'[1]DOM A&amp;L'!$A:$D,4,FALSE)</f>
        <v>3382959</v>
      </c>
      <c r="E30" s="38">
        <f>VLOOKUP($A30,[1]TAG!$A:$F,4,FALSE)</f>
        <v>31363</v>
      </c>
      <c r="F30" s="38">
        <f>VLOOKUP($A30,'[1]DOM A&amp;L'!$A:$E,5,FALSE)</f>
        <v>64520</v>
      </c>
      <c r="G30" s="38">
        <f>VLOOKUP($A30,'[1]DOM A&amp;L'!$A:$F,6,FALSE)</f>
        <v>185958</v>
      </c>
      <c r="H30" s="38">
        <f>VLOOKUP($A30,'[1]DOM A&amp;L'!$A:$G,7,FALSE)</f>
        <v>228879</v>
      </c>
      <c r="I30" s="38">
        <f>VLOOKUP($A30,'[1]DOM A&amp;L'!$A:$H,8,FALSE)</f>
        <v>288943</v>
      </c>
      <c r="J30" s="38">
        <f>VLOOKUP($A30,'[1]DOM A&amp;L'!$A:$I,9,FALSE)</f>
        <v>28864</v>
      </c>
      <c r="K30" s="38">
        <f>VLOOKUP($A30,'[1]DOM A&amp;L'!$A:$J,10,FALSE)</f>
        <v>29368</v>
      </c>
      <c r="L30" s="38">
        <f>VLOOKUP($A30,'[1]DOM A&amp;L'!$A:$K,11,FALSE)</f>
        <v>165093</v>
      </c>
      <c r="M30" s="38">
        <f>VLOOKUP($A30,'[1]DOM A&amp;L'!$A:$L,12,FALSE)</f>
        <v>79497</v>
      </c>
      <c r="N30" s="38">
        <f>VLOOKUP($A30,'[1]DOM A&amp;L'!$A:$M,13,FALSE)</f>
        <v>90309</v>
      </c>
      <c r="O30" s="38">
        <f>VLOOKUP($A30,'[1]DOM A&amp;L'!$A:$N,14,FALSE)</f>
        <v>164322</v>
      </c>
      <c r="P30" s="38">
        <f>VLOOKUP($A30,'[1]DOM A&amp;L'!$A:$O,15,FALSE)</f>
        <v>0</v>
      </c>
      <c r="Q30" s="38">
        <f>VLOOKUP($A30,'[1]DOM A&amp;L'!$A:$P,16,FALSE)</f>
        <v>25044</v>
      </c>
      <c r="R30" s="38">
        <f>VLOOKUP($A30,'[1]DOM A&amp;L'!$A:$S,19,FALSE)</f>
        <v>350000</v>
      </c>
      <c r="S30" s="38">
        <f>VLOOKUP(A30,'[1]DOM A&amp;L'!A:T,20,FALSE)</f>
        <v>59889</v>
      </c>
      <c r="T30" s="38">
        <f>VLOOKUP($A30,'[1]DOM A&amp;L'!A:T,17,FALSE)</f>
        <v>30103</v>
      </c>
      <c r="U30" s="38">
        <f>VLOOKUP(A30,'[1]DOM A&amp;L'!A:R,18,FALSE)</f>
        <v>213084</v>
      </c>
      <c r="V30" s="38">
        <f>VLOOKUP($A30,'[1]DOM A&amp;L'!A:U,21,FALSE)</f>
        <v>0</v>
      </c>
      <c r="W30" s="38">
        <f>VLOOKUP($A30,'[1]DOM UAB'!$A:$D,4,FALSE)</f>
        <v>36464</v>
      </c>
      <c r="X30" s="38">
        <f>VLOOKUP($A30,'[1]DOM UAB'!$A:$D,3,FALSE)</f>
        <v>221428</v>
      </c>
      <c r="Y30" s="38">
        <f>VLOOKUP(A30,[1]ELI!A:F,6,FALSE)</f>
        <v>15747</v>
      </c>
      <c r="Z30" s="39">
        <f>VLOOKUP(A30,'[1]Title IA Del'!A:E,5,FALSE)</f>
        <v>66855</v>
      </c>
      <c r="AA30" s="40">
        <f>IFERROR(VLOOKUP(A30,'[1]Title ID2'!A:F,6,FALSE),0)</f>
        <v>0</v>
      </c>
      <c r="AB30" s="40">
        <f>IFERROR(VLOOKUP(A30,'[1]Title IC Mig'!A:G,7,FALSE),0)</f>
        <v>0</v>
      </c>
      <c r="AC30" s="38">
        <f>IFERROR(VLOOKUP(A30,[1]Sec1003!$I$2:$L$139,4,FALSE),0)</f>
        <v>0</v>
      </c>
      <c r="AD30" s="38">
        <f>VLOOKUP(A30,'[1]Title IIA'!A28:D353,3,FALSE)</f>
        <v>13460</v>
      </c>
      <c r="AE30" s="40">
        <f>IFERROR(VLOOKUP(A30,'[1]Title III EL'!A:D,4,FALSE),0)</f>
        <v>0</v>
      </c>
      <c r="AF30" s="40">
        <f>IFERROR(VLOOKUP(A30,'[1]Titlle III Imm'!A:D,4,FALSE),0)</f>
        <v>0</v>
      </c>
      <c r="AG30" s="38">
        <f>VLOOKUP(A30,'[1]Title IVA'!A:E,5,FALSE)</f>
        <v>10000</v>
      </c>
      <c r="AH30" s="40">
        <f>IFERROR(VLOOKUP(A30,'[1]Title IVB'!A:I,9,FALSE),0)</f>
        <v>0</v>
      </c>
      <c r="AI30" s="40">
        <f>IFERROR(VLOOKUP(A30,[1]SRSA!A:S,19,FALSE),0)</f>
        <v>33707</v>
      </c>
      <c r="AJ30" s="40">
        <f>IFERROR(VLOOKUP(A30,'[1]Title VB2'!A:E,5,FALSE),0)</f>
        <v>0</v>
      </c>
      <c r="AK30" s="40">
        <f>IFERROR(VLOOKUP(A30,'[1]McKinney Vento'!A:D,4,FALSE),0)</f>
        <v>0</v>
      </c>
      <c r="AL30" s="41">
        <f>VLOOKUP(A30,'[1]IDEA Pt B'!A28:C354,3,FALSE)</f>
        <v>22369</v>
      </c>
      <c r="AM30" s="39">
        <f t="shared" si="0"/>
        <v>5838225</v>
      </c>
      <c r="AN30" s="38">
        <f t="shared" si="1"/>
        <v>12472.174748985259</v>
      </c>
    </row>
    <row r="31" spans="1:40" x14ac:dyDescent="0.3">
      <c r="A31" s="36" t="s">
        <v>132</v>
      </c>
      <c r="B31" s="36" t="s">
        <v>133</v>
      </c>
      <c r="C31" s="37">
        <f>VLOOKUP($A31,'[1]DOM A&amp;L'!$A:$C,3,FALSE)</f>
        <v>590.70000000000005</v>
      </c>
      <c r="D31" s="38">
        <f>VLOOKUP($A31,'[1]DOM A&amp;L'!$A:$D,4,FALSE)</f>
        <v>4284938</v>
      </c>
      <c r="E31" s="38">
        <f>VLOOKUP($A31,[1]TAG!$A:$F,4,FALSE)</f>
        <v>39577</v>
      </c>
      <c r="F31" s="38">
        <f>VLOOKUP($A31,'[1]DOM A&amp;L'!$A:$E,5,FALSE)</f>
        <v>9288</v>
      </c>
      <c r="G31" s="38">
        <f>VLOOKUP($A31,'[1]DOM A&amp;L'!$A:$F,6,FALSE)</f>
        <v>52164</v>
      </c>
      <c r="H31" s="38">
        <f>VLOOKUP($A31,'[1]DOM A&amp;L'!$A:$G,7,FALSE)</f>
        <v>441551</v>
      </c>
      <c r="I31" s="38">
        <f>VLOOKUP($A31,'[1]DOM A&amp;L'!$A:$H,8,FALSE)</f>
        <v>379052</v>
      </c>
      <c r="J31" s="38">
        <f>VLOOKUP($A31,'[1]DOM A&amp;L'!$A:$I,9,FALSE)</f>
        <v>41839</v>
      </c>
      <c r="K31" s="38">
        <f>VLOOKUP($A31,'[1]DOM A&amp;L'!$A:$J,10,FALSE)</f>
        <v>38986</v>
      </c>
      <c r="L31" s="38">
        <f>VLOOKUP($A31,'[1]DOM A&amp;L'!$A:$K,11,FALSE)</f>
        <v>206196</v>
      </c>
      <c r="M31" s="38">
        <f>VLOOKUP($A31,'[1]DOM A&amp;L'!$A:$L,12,FALSE)</f>
        <v>260172</v>
      </c>
      <c r="N31" s="38">
        <f>VLOOKUP($A31,'[1]DOM A&amp;L'!$A:$M,13,FALSE)</f>
        <v>0</v>
      </c>
      <c r="O31" s="38">
        <f>VLOOKUP($A31,'[1]DOM A&amp;L'!$A:$N,14,FALSE)</f>
        <v>345471</v>
      </c>
      <c r="P31" s="38">
        <f>VLOOKUP($A31,'[1]DOM A&amp;L'!$A:$O,15,FALSE)</f>
        <v>0</v>
      </c>
      <c r="Q31" s="38">
        <f>VLOOKUP($A31,'[1]DOM A&amp;L'!$A:$P,16,FALSE)</f>
        <v>154849</v>
      </c>
      <c r="R31" s="38">
        <f>VLOOKUP($A31,'[1]DOM A&amp;L'!$A:$S,19,FALSE)</f>
        <v>225000</v>
      </c>
      <c r="S31" s="38">
        <f>VLOOKUP(A31,'[1]DOM A&amp;L'!A:T,20,FALSE)</f>
        <v>103452</v>
      </c>
      <c r="T31" s="38">
        <f>VLOOKUP($A31,'[1]DOM A&amp;L'!A:T,17,FALSE)</f>
        <v>217284</v>
      </c>
      <c r="U31" s="38">
        <f>VLOOKUP(A31,'[1]DOM A&amp;L'!A:R,18,FALSE)</f>
        <v>202794</v>
      </c>
      <c r="V31" s="38">
        <f>VLOOKUP($A31,'[1]DOM A&amp;L'!A:U,21,FALSE)</f>
        <v>0</v>
      </c>
      <c r="W31" s="38">
        <f>VLOOKUP($A31,'[1]DOM UAB'!$A:$D,4,FALSE)</f>
        <v>29079</v>
      </c>
      <c r="X31" s="38">
        <f>VLOOKUP($A31,'[1]DOM UAB'!$A:$D,3,FALSE)</f>
        <v>0</v>
      </c>
      <c r="Y31" s="38">
        <f>VLOOKUP(A31,[1]ELI!A:F,6,FALSE)</f>
        <v>16738</v>
      </c>
      <c r="Z31" s="39">
        <f>VLOOKUP(A31,'[1]Title IA Del'!A:E,5,FALSE)</f>
        <v>56610</v>
      </c>
      <c r="AA31" s="40">
        <f>IFERROR(VLOOKUP(A31,'[1]Title ID2'!A:F,6,FALSE),0)</f>
        <v>0</v>
      </c>
      <c r="AB31" s="40">
        <f>IFERROR(VLOOKUP(A31,'[1]Title IC Mig'!A:G,7,FALSE),0)</f>
        <v>0</v>
      </c>
      <c r="AC31" s="38">
        <f>IFERROR(VLOOKUP(A31,[1]Sec1003!$I$2:$L$139,4,FALSE),0)</f>
        <v>0</v>
      </c>
      <c r="AD31" s="38">
        <f>VLOOKUP(A31,'[1]Title IIA'!A29:D354,3,FALSE)</f>
        <v>17095</v>
      </c>
      <c r="AE31" s="40">
        <f>IFERROR(VLOOKUP(A31,'[1]Title III EL'!A:D,4,FALSE),0)</f>
        <v>0</v>
      </c>
      <c r="AF31" s="40">
        <f>IFERROR(VLOOKUP(A31,'[1]Titlle III Imm'!A:D,4,FALSE),0)</f>
        <v>0</v>
      </c>
      <c r="AG31" s="38">
        <f>VLOOKUP(A31,'[1]Title IVA'!A:E,5,FALSE)</f>
        <v>7469</v>
      </c>
      <c r="AH31" s="40">
        <f>IFERROR(VLOOKUP(A31,'[1]Title IVB'!A:I,9,FALSE),0)</f>
        <v>0</v>
      </c>
      <c r="AI31" s="40">
        <f>IFERROR(VLOOKUP(A31,[1]SRSA!A:S,19,FALSE),0)</f>
        <v>0</v>
      </c>
      <c r="AJ31" s="40">
        <f>IFERROR(VLOOKUP(A31,'[1]Title VB2'!A:E,5,FALSE),0)</f>
        <v>0</v>
      </c>
      <c r="AK31" s="40">
        <f>IFERROR(VLOOKUP(A31,'[1]McKinney Vento'!A:D,4,FALSE),0)</f>
        <v>0</v>
      </c>
      <c r="AL31" s="41">
        <f>VLOOKUP(A31,'[1]IDEA Pt B'!A29:C355,3,FALSE)</f>
        <v>32272</v>
      </c>
      <c r="AM31" s="39">
        <f t="shared" si="0"/>
        <v>7161876</v>
      </c>
      <c r="AN31" s="38">
        <f t="shared" si="1"/>
        <v>12124.388014220416</v>
      </c>
    </row>
    <row r="32" spans="1:40" x14ac:dyDescent="0.3">
      <c r="A32" s="36" t="s">
        <v>134</v>
      </c>
      <c r="B32" s="36" t="s">
        <v>135</v>
      </c>
      <c r="C32" s="37">
        <f>VLOOKUP($A32,'[1]DOM A&amp;L'!$A:$C,3,FALSE)</f>
        <v>766</v>
      </c>
      <c r="D32" s="38">
        <f>VLOOKUP($A32,'[1]DOM A&amp;L'!$A:$D,4,FALSE)</f>
        <v>5535882</v>
      </c>
      <c r="E32" s="38">
        <f>VLOOKUP($A32,[1]TAG!$A:$F,4,FALSE)</f>
        <v>51322</v>
      </c>
      <c r="F32" s="38">
        <f>VLOOKUP($A32,'[1]DOM A&amp;L'!$A:$E,5,FALSE)</f>
        <v>0</v>
      </c>
      <c r="G32" s="38">
        <f>VLOOKUP($A32,'[1]DOM A&amp;L'!$A:$F,6,FALSE)</f>
        <v>153140</v>
      </c>
      <c r="H32" s="38">
        <f>VLOOKUP($A32,'[1]DOM A&amp;L'!$A:$G,7,FALSE)</f>
        <v>725519</v>
      </c>
      <c r="I32" s="38">
        <f>VLOOKUP($A32,'[1]DOM A&amp;L'!$A:$H,8,FALSE)</f>
        <v>469887</v>
      </c>
      <c r="J32" s="38">
        <f>VLOOKUP($A32,'[1]DOM A&amp;L'!$A:$I,9,FALSE)</f>
        <v>50273</v>
      </c>
      <c r="K32" s="38">
        <f>VLOOKUP($A32,'[1]DOM A&amp;L'!$A:$J,10,FALSE)</f>
        <v>58515</v>
      </c>
      <c r="L32" s="38">
        <f>VLOOKUP($A32,'[1]DOM A&amp;L'!$A:$K,11,FALSE)</f>
        <v>267388</v>
      </c>
      <c r="M32" s="38">
        <f>VLOOKUP($A32,'[1]DOM A&amp;L'!$A:$L,12,FALSE)</f>
        <v>93951</v>
      </c>
      <c r="N32" s="38">
        <f>VLOOKUP($A32,'[1]DOM A&amp;L'!$A:$M,13,FALSE)</f>
        <v>107815</v>
      </c>
      <c r="O32" s="38">
        <f>VLOOKUP($A32,'[1]DOM A&amp;L'!$A:$N,14,FALSE)</f>
        <v>316566</v>
      </c>
      <c r="P32" s="38">
        <f>VLOOKUP($A32,'[1]DOM A&amp;L'!$A:$O,15,FALSE)</f>
        <v>0</v>
      </c>
      <c r="Q32" s="38">
        <f>VLOOKUP($A32,'[1]DOM A&amp;L'!$A:$P,16,FALSE)</f>
        <v>215951</v>
      </c>
      <c r="R32" s="38">
        <f>VLOOKUP($A32,'[1]DOM A&amp;L'!$A:$S,19,FALSE)</f>
        <v>50000</v>
      </c>
      <c r="S32" s="38">
        <f>VLOOKUP(A32,'[1]DOM A&amp;L'!A:T,20,FALSE)</f>
        <v>109451</v>
      </c>
      <c r="T32" s="38">
        <f>VLOOKUP($A32,'[1]DOM A&amp;L'!A:T,17,FALSE)</f>
        <v>0</v>
      </c>
      <c r="U32" s="38">
        <f>VLOOKUP(A32,'[1]DOM A&amp;L'!A:R,18,FALSE)</f>
        <v>222219</v>
      </c>
      <c r="V32" s="38">
        <f>VLOOKUP($A32,'[1]DOM A&amp;L'!A:U,21,FALSE)</f>
        <v>0</v>
      </c>
      <c r="W32" s="38">
        <f>VLOOKUP($A32,'[1]DOM UAB'!$A:$D,4,FALSE)</f>
        <v>160181</v>
      </c>
      <c r="X32" s="38">
        <f>VLOOKUP($A32,'[1]DOM UAB'!$A:$D,3,FALSE)</f>
        <v>734647</v>
      </c>
      <c r="Y32" s="38">
        <f>VLOOKUP(A32,[1]ELI!A:F,6,FALSE)</f>
        <v>18154</v>
      </c>
      <c r="Z32" s="39">
        <f>VLOOKUP(A32,'[1]Title IA Del'!A:E,5,FALSE)</f>
        <v>154708</v>
      </c>
      <c r="AA32" s="40">
        <f>IFERROR(VLOOKUP(A32,'[1]Title ID2'!A:F,6,FALSE),0)</f>
        <v>0</v>
      </c>
      <c r="AB32" s="40">
        <f>IFERROR(VLOOKUP(A32,'[1]Title IC Mig'!A:G,7,FALSE),0)</f>
        <v>0</v>
      </c>
      <c r="AC32" s="38">
        <f>IFERROR(VLOOKUP(A32,[1]Sec1003!$I$2:$L$139,4,FALSE),0)</f>
        <v>10495</v>
      </c>
      <c r="AD32" s="38">
        <f>VLOOKUP(A32,'[1]Title IIA'!A30:D355,3,FALSE)</f>
        <v>24855</v>
      </c>
      <c r="AE32" s="40">
        <f>IFERROR(VLOOKUP(A32,'[1]Title III EL'!A:D,4,FALSE),0)</f>
        <v>0</v>
      </c>
      <c r="AF32" s="40">
        <f>IFERROR(VLOOKUP(A32,'[1]Titlle III Imm'!A:D,4,FALSE),0)</f>
        <v>0</v>
      </c>
      <c r="AG32" s="38">
        <f>VLOOKUP(A32,'[1]Title IVA'!A:E,5,FALSE)</f>
        <v>10350</v>
      </c>
      <c r="AH32" s="40">
        <f>IFERROR(VLOOKUP(A32,'[1]Title IVB'!A:I,9,FALSE),0)</f>
        <v>0</v>
      </c>
      <c r="AI32" s="40">
        <f>IFERROR(VLOOKUP(A32,[1]SRSA!A:S,19,FALSE),0)</f>
        <v>0</v>
      </c>
      <c r="AJ32" s="40">
        <f>IFERROR(VLOOKUP(A32,'[1]Title VB2'!A:E,5,FALSE),0)</f>
        <v>0</v>
      </c>
      <c r="AK32" s="40">
        <f>IFERROR(VLOOKUP(A32,'[1]McKinney Vento'!A:D,4,FALSE),0)</f>
        <v>0</v>
      </c>
      <c r="AL32" s="41">
        <f>VLOOKUP(A32,'[1]IDEA Pt B'!A30:C356,3,FALSE)</f>
        <v>35533</v>
      </c>
      <c r="AM32" s="39">
        <f t="shared" si="0"/>
        <v>9576802</v>
      </c>
      <c r="AN32" s="38">
        <f t="shared" si="1"/>
        <v>12502.352480417754</v>
      </c>
    </row>
    <row r="33" spans="1:40" x14ac:dyDescent="0.3">
      <c r="A33" s="36" t="s">
        <v>136</v>
      </c>
      <c r="B33" s="36" t="s">
        <v>137</v>
      </c>
      <c r="C33" s="37">
        <f>VLOOKUP($A33,'[1]DOM A&amp;L'!$A:$C,3,FALSE)</f>
        <v>202.1</v>
      </c>
      <c r="D33" s="38">
        <f>VLOOKUP($A33,'[1]DOM A&amp;L'!$A:$D,4,FALSE)</f>
        <v>1480989</v>
      </c>
      <c r="E33" s="38">
        <f>VLOOKUP($A33,[1]TAG!$A:$F,4,FALSE)</f>
        <v>13541</v>
      </c>
      <c r="F33" s="38">
        <f>VLOOKUP($A33,'[1]DOM A&amp;L'!$A:$E,5,FALSE)</f>
        <v>0</v>
      </c>
      <c r="G33" s="38">
        <f>VLOOKUP($A33,'[1]DOM A&amp;L'!$A:$F,6,FALSE)</f>
        <v>173461</v>
      </c>
      <c r="H33" s="38">
        <f>VLOOKUP($A33,'[1]DOM A&amp;L'!$A:$G,7,FALSE)</f>
        <v>200128</v>
      </c>
      <c r="I33" s="38">
        <f>VLOOKUP($A33,'[1]DOM A&amp;L'!$A:$H,8,FALSE)</f>
        <v>117976</v>
      </c>
      <c r="J33" s="38">
        <f>VLOOKUP($A33,'[1]DOM A&amp;L'!$A:$I,9,FALSE)</f>
        <v>8929</v>
      </c>
      <c r="K33" s="38">
        <f>VLOOKUP($A33,'[1]DOM A&amp;L'!$A:$J,10,FALSE)</f>
        <v>14353</v>
      </c>
      <c r="L33" s="38">
        <f>VLOOKUP($A33,'[1]DOM A&amp;L'!$A:$K,11,FALSE)</f>
        <v>70547</v>
      </c>
      <c r="M33" s="38">
        <f>VLOOKUP($A33,'[1]DOM A&amp;L'!$A:$L,12,FALSE)</f>
        <v>25295</v>
      </c>
      <c r="N33" s="38">
        <f>VLOOKUP($A33,'[1]DOM A&amp;L'!$A:$M,13,FALSE)</f>
        <v>15362</v>
      </c>
      <c r="O33" s="38">
        <f>VLOOKUP($A33,'[1]DOM A&amp;L'!$A:$N,14,FALSE)</f>
        <v>108760</v>
      </c>
      <c r="P33" s="38">
        <f>VLOOKUP($A33,'[1]DOM A&amp;L'!$A:$O,15,FALSE)</f>
        <v>0</v>
      </c>
      <c r="Q33" s="38">
        <f>VLOOKUP($A33,'[1]DOM A&amp;L'!$A:$P,16,FALSE)</f>
        <v>242</v>
      </c>
      <c r="R33" s="38">
        <f>VLOOKUP($A33,'[1]DOM A&amp;L'!$A:$S,19,FALSE)</f>
        <v>150000</v>
      </c>
      <c r="S33" s="38">
        <f>VLOOKUP(A33,'[1]DOM A&amp;L'!A:T,20,FALSE)</f>
        <v>40751</v>
      </c>
      <c r="T33" s="38">
        <f>VLOOKUP($A33,'[1]DOM A&amp;L'!A:T,17,FALSE)</f>
        <v>0</v>
      </c>
      <c r="U33" s="38">
        <f>VLOOKUP(A33,'[1]DOM A&amp;L'!A:R,18,FALSE)</f>
        <v>82737</v>
      </c>
      <c r="V33" s="38">
        <f>VLOOKUP($A33,'[1]DOM A&amp;L'!A:U,21,FALSE)</f>
        <v>0</v>
      </c>
      <c r="W33" s="38">
        <f>VLOOKUP($A33,'[1]DOM UAB'!$A:$D,4,FALSE)</f>
        <v>71636</v>
      </c>
      <c r="X33" s="38">
        <f>VLOOKUP($A33,'[1]DOM UAB'!$A:$D,3,FALSE)</f>
        <v>0</v>
      </c>
      <c r="Y33" s="38">
        <f>VLOOKUP(A33,[1]ELI!A:F,6,FALSE)</f>
        <v>13598</v>
      </c>
      <c r="Z33" s="39">
        <f>VLOOKUP(A33,'[1]Title IA Del'!A:E,5,FALSE)</f>
        <v>39715</v>
      </c>
      <c r="AA33" s="40">
        <f>IFERROR(VLOOKUP(A33,'[1]Title ID2'!A:F,6,FALSE),0)</f>
        <v>0</v>
      </c>
      <c r="AB33" s="40">
        <f>IFERROR(VLOOKUP(A33,'[1]Title IC Mig'!A:G,7,FALSE),0)</f>
        <v>0</v>
      </c>
      <c r="AC33" s="38">
        <f>IFERROR(VLOOKUP(A33,[1]Sec1003!$I$2:$L$139,4,FALSE),0)</f>
        <v>7995</v>
      </c>
      <c r="AD33" s="38">
        <f>VLOOKUP(A33,'[1]Title IIA'!A31:D356,3,FALSE)</f>
        <v>5123</v>
      </c>
      <c r="AE33" s="40">
        <f>IFERROR(VLOOKUP(A33,'[1]Title III EL'!A:D,4,FALSE),0)</f>
        <v>0</v>
      </c>
      <c r="AF33" s="40">
        <f>IFERROR(VLOOKUP(A33,'[1]Titlle III Imm'!A:D,4,FALSE),0)</f>
        <v>0</v>
      </c>
      <c r="AG33" s="38">
        <f>VLOOKUP(A33,'[1]Title IVA'!A:E,5,FALSE)</f>
        <v>10000</v>
      </c>
      <c r="AH33" s="40">
        <f>IFERROR(VLOOKUP(A33,'[1]Title IVB'!A:I,9,FALSE),0)</f>
        <v>0</v>
      </c>
      <c r="AI33" s="40">
        <f>IFERROR(VLOOKUP(A33,[1]SRSA!A:S,19,FALSE),0)</f>
        <v>8430</v>
      </c>
      <c r="AJ33" s="40">
        <f>IFERROR(VLOOKUP(A33,'[1]Title VB2'!A:E,5,FALSE),0)</f>
        <v>0</v>
      </c>
      <c r="AK33" s="40">
        <f>IFERROR(VLOOKUP(A33,'[1]McKinney Vento'!A:D,4,FALSE),0)</f>
        <v>0</v>
      </c>
      <c r="AL33" s="41">
        <f>VLOOKUP(A33,'[1]IDEA Pt B'!A31:C357,3,FALSE)</f>
        <v>8979</v>
      </c>
      <c r="AM33" s="39">
        <f t="shared" si="0"/>
        <v>2668547</v>
      </c>
      <c r="AN33" s="38">
        <f t="shared" si="1"/>
        <v>13204.09203364671</v>
      </c>
    </row>
    <row r="34" spans="1:40" x14ac:dyDescent="0.3">
      <c r="A34" s="36" t="s">
        <v>138</v>
      </c>
      <c r="B34" s="36" t="s">
        <v>139</v>
      </c>
      <c r="C34" s="37">
        <f>VLOOKUP($A34,'[1]DOM A&amp;L'!$A:$C,3,FALSE)</f>
        <v>1500.9</v>
      </c>
      <c r="D34" s="38">
        <f>VLOOKUP($A34,'[1]DOM A&amp;L'!$A:$D,4,FALSE)</f>
        <v>10899536</v>
      </c>
      <c r="E34" s="38">
        <f>VLOOKUP($A34,[1]TAG!$A:$F,4,FALSE)</f>
        <v>100560</v>
      </c>
      <c r="F34" s="38">
        <f>VLOOKUP($A34,'[1]DOM A&amp;L'!$A:$E,5,FALSE)</f>
        <v>6115</v>
      </c>
      <c r="G34" s="38">
        <f>VLOOKUP($A34,'[1]DOM A&amp;L'!$A:$F,6,FALSE)</f>
        <v>136649</v>
      </c>
      <c r="H34" s="38">
        <f>VLOOKUP($A34,'[1]DOM A&amp;L'!$A:$G,7,FALSE)</f>
        <v>1154658</v>
      </c>
      <c r="I34" s="38">
        <f>VLOOKUP($A34,'[1]DOM A&amp;L'!$A:$H,8,FALSE)</f>
        <v>918926</v>
      </c>
      <c r="J34" s="38">
        <f>VLOOKUP($A34,'[1]DOM A&amp;L'!$A:$I,9,FALSE)</f>
        <v>101266</v>
      </c>
      <c r="K34" s="38">
        <f>VLOOKUP($A34,'[1]DOM A&amp;L'!$A:$J,10,FALSE)</f>
        <v>95787</v>
      </c>
      <c r="L34" s="38">
        <f>VLOOKUP($A34,'[1]DOM A&amp;L'!$A:$K,11,FALSE)</f>
        <v>523919</v>
      </c>
      <c r="M34" s="38">
        <f>VLOOKUP($A34,'[1]DOM A&amp;L'!$A:$L,12,FALSE)</f>
        <v>364964</v>
      </c>
      <c r="N34" s="38">
        <f>VLOOKUP($A34,'[1]DOM A&amp;L'!$A:$M,13,FALSE)</f>
        <v>448454</v>
      </c>
      <c r="O34" s="38">
        <f>VLOOKUP($A34,'[1]DOM A&amp;L'!$A:$N,14,FALSE)</f>
        <v>416255</v>
      </c>
      <c r="P34" s="38">
        <f>VLOOKUP($A34,'[1]DOM A&amp;L'!$A:$O,15,FALSE)</f>
        <v>0</v>
      </c>
      <c r="Q34" s="38">
        <f>VLOOKUP($A34,'[1]DOM A&amp;L'!$A:$P,16,FALSE)</f>
        <v>266147</v>
      </c>
      <c r="R34" s="38">
        <f>VLOOKUP($A34,'[1]DOM A&amp;L'!$A:$S,19,FALSE)</f>
        <v>425000</v>
      </c>
      <c r="S34" s="38">
        <f>VLOOKUP(A34,'[1]DOM A&amp;L'!A:T,20,FALSE)</f>
        <v>242335</v>
      </c>
      <c r="T34" s="38">
        <f>VLOOKUP($A34,'[1]DOM A&amp;L'!A:T,17,FALSE)</f>
        <v>0</v>
      </c>
      <c r="U34" s="38">
        <f>VLOOKUP(A34,'[1]DOM A&amp;L'!A:R,18,FALSE)</f>
        <v>0</v>
      </c>
      <c r="V34" s="38">
        <f>VLOOKUP($A34,'[1]DOM A&amp;L'!A:U,21,FALSE)</f>
        <v>0</v>
      </c>
      <c r="W34" s="38">
        <f>VLOOKUP($A34,'[1]DOM UAB'!$A:$D,4,FALSE)</f>
        <v>150084</v>
      </c>
      <c r="X34" s="38">
        <f>VLOOKUP($A34,'[1]DOM UAB'!$A:$D,3,FALSE)</f>
        <v>247839</v>
      </c>
      <c r="Y34" s="38">
        <f>VLOOKUP(A34,[1]ELI!A:F,6,FALSE)</f>
        <v>24093</v>
      </c>
      <c r="Z34" s="39">
        <f>VLOOKUP(A34,'[1]Title IA Del'!A:E,5,FALSE)</f>
        <v>128129</v>
      </c>
      <c r="AA34" s="40">
        <f>IFERROR(VLOOKUP(A34,'[1]Title ID2'!A:F,6,FALSE),0)</f>
        <v>0</v>
      </c>
      <c r="AB34" s="40">
        <f>IFERROR(VLOOKUP(A34,'[1]Title IC Mig'!A:G,7,FALSE),0)</f>
        <v>0</v>
      </c>
      <c r="AC34" s="38">
        <f>IFERROR(VLOOKUP(A34,[1]Sec1003!$I$2:$L$139,4,FALSE),0)</f>
        <v>19490</v>
      </c>
      <c r="AD34" s="38">
        <f>VLOOKUP(A34,'[1]Title IIA'!A32:D357,3,FALSE)</f>
        <v>30114</v>
      </c>
      <c r="AE34" s="40">
        <f>IFERROR(VLOOKUP(A34,'[1]Title III EL'!A:D,4,FALSE),0)</f>
        <v>0</v>
      </c>
      <c r="AF34" s="40">
        <f>IFERROR(VLOOKUP(A34,'[1]Titlle III Imm'!A:D,4,FALSE),0)</f>
        <v>0</v>
      </c>
      <c r="AG34" s="38">
        <f>VLOOKUP(A34,'[1]Title IVA'!A:E,5,FALSE)</f>
        <v>10000</v>
      </c>
      <c r="AH34" s="40">
        <f>IFERROR(VLOOKUP(A34,'[1]Title IVB'!A:I,9,FALSE),0)</f>
        <v>0</v>
      </c>
      <c r="AI34" s="40">
        <f>IFERROR(VLOOKUP(A34,[1]SRSA!A:S,19,FALSE),0)</f>
        <v>0</v>
      </c>
      <c r="AJ34" s="40">
        <f>IFERROR(VLOOKUP(A34,'[1]Title VB2'!A:E,5,FALSE),0)</f>
        <v>0</v>
      </c>
      <c r="AK34" s="40">
        <f>IFERROR(VLOOKUP(A34,'[1]McKinney Vento'!A:D,4,FALSE),0)</f>
        <v>0</v>
      </c>
      <c r="AL34" s="41">
        <f>VLOOKUP(A34,'[1]IDEA Pt B'!A32:C358,3,FALSE)</f>
        <v>71470</v>
      </c>
      <c r="AM34" s="39">
        <f t="shared" si="0"/>
        <v>16781790</v>
      </c>
      <c r="AN34" s="38">
        <f t="shared" si="1"/>
        <v>11181.151309214471</v>
      </c>
    </row>
    <row r="35" spans="1:40" x14ac:dyDescent="0.3">
      <c r="A35" s="36" t="s">
        <v>140</v>
      </c>
      <c r="B35" s="36" t="s">
        <v>141</v>
      </c>
      <c r="C35" s="37">
        <f>VLOOKUP($A35,'[1]DOM A&amp;L'!$A:$C,3,FALSE)</f>
        <v>4071.1</v>
      </c>
      <c r="D35" s="38">
        <f>VLOOKUP($A35,'[1]DOM A&amp;L'!$A:$D,4,FALSE)</f>
        <v>29600968</v>
      </c>
      <c r="E35" s="38">
        <f>VLOOKUP($A35,[1]TAG!$A:$F,4,FALSE)</f>
        <v>272764</v>
      </c>
      <c r="F35" s="38">
        <f>VLOOKUP($A35,'[1]DOM A&amp;L'!$A:$E,5,FALSE)</f>
        <v>317698</v>
      </c>
      <c r="G35" s="38">
        <f>VLOOKUP($A35,'[1]DOM A&amp;L'!$A:$F,6,FALSE)</f>
        <v>373264</v>
      </c>
      <c r="H35" s="38">
        <f>VLOOKUP($A35,'[1]DOM A&amp;L'!$A:$G,7,FALSE)</f>
        <v>3491825</v>
      </c>
      <c r="I35" s="38">
        <f>VLOOKUP($A35,'[1]DOM A&amp;L'!$A:$H,8,FALSE)</f>
        <v>2460532</v>
      </c>
      <c r="J35" s="38">
        <f>VLOOKUP($A35,'[1]DOM A&amp;L'!$A:$I,9,FALSE)</f>
        <v>281459</v>
      </c>
      <c r="K35" s="38">
        <f>VLOOKUP($A35,'[1]DOM A&amp;L'!$A:$J,10,FALSE)</f>
        <v>284163</v>
      </c>
      <c r="L35" s="38">
        <f>VLOOKUP($A35,'[1]DOM A&amp;L'!$A:$K,11,FALSE)</f>
        <v>1421852</v>
      </c>
      <c r="M35" s="38">
        <f>VLOOKUP($A35,'[1]DOM A&amp;L'!$A:$L,12,FALSE)</f>
        <v>823878</v>
      </c>
      <c r="N35" s="38">
        <f>VLOOKUP($A35,'[1]DOM A&amp;L'!$A:$M,13,FALSE)</f>
        <v>0</v>
      </c>
      <c r="O35" s="38">
        <f>VLOOKUP($A35,'[1]DOM A&amp;L'!$A:$N,14,FALSE)</f>
        <v>2240609</v>
      </c>
      <c r="P35" s="38">
        <f>VLOOKUP($A35,'[1]DOM A&amp;L'!$A:$O,15,FALSE)</f>
        <v>0</v>
      </c>
      <c r="Q35" s="38">
        <f>VLOOKUP($A35,'[1]DOM A&amp;L'!$A:$P,16,FALSE)</f>
        <v>1329996</v>
      </c>
      <c r="R35" s="38">
        <f>VLOOKUP($A35,'[1]DOM A&amp;L'!$A:$S,19,FALSE)</f>
        <v>1150000</v>
      </c>
      <c r="S35" s="38">
        <f>VLOOKUP(A35,'[1]DOM A&amp;L'!A:T,20,FALSE)</f>
        <v>555883</v>
      </c>
      <c r="T35" s="38">
        <f>VLOOKUP($A35,'[1]DOM A&amp;L'!A:T,17,FALSE)</f>
        <v>0</v>
      </c>
      <c r="U35" s="38">
        <f>VLOOKUP(A35,'[1]DOM A&amp;L'!A:R,18,FALSE)</f>
        <v>2257221</v>
      </c>
      <c r="V35" s="38">
        <f>VLOOKUP($A35,'[1]DOM A&amp;L'!A:U,21,FALSE)</f>
        <v>0</v>
      </c>
      <c r="W35" s="38">
        <f>VLOOKUP($A35,'[1]DOM UAB'!$A:$D,4,FALSE)</f>
        <v>377769</v>
      </c>
      <c r="X35" s="38">
        <f>VLOOKUP($A35,'[1]DOM UAB'!$A:$D,3,FALSE)</f>
        <v>587664</v>
      </c>
      <c r="Y35" s="38">
        <f>VLOOKUP(A35,[1]ELI!A:F,6,FALSE)</f>
        <v>44862</v>
      </c>
      <c r="Z35" s="39">
        <f>VLOOKUP(A35,'[1]Title IA Del'!A:E,5,FALSE)</f>
        <v>439112</v>
      </c>
      <c r="AA35" s="40">
        <f>IFERROR(VLOOKUP(A35,'[1]Title ID2'!A:F,6,FALSE),0)</f>
        <v>0</v>
      </c>
      <c r="AB35" s="40">
        <f>IFERROR(VLOOKUP(A35,'[1]Title IC Mig'!A:G,7,FALSE),0)</f>
        <v>0</v>
      </c>
      <c r="AC35" s="38">
        <f>IFERROR(VLOOKUP(A35,[1]Sec1003!$I$2:$L$139,4,FALSE),0)</f>
        <v>10495</v>
      </c>
      <c r="AD35" s="38">
        <f>VLOOKUP(A35,'[1]Title IIA'!A33:D358,3,FALSE)</f>
        <v>90705</v>
      </c>
      <c r="AE35" s="40">
        <f>IFERROR(VLOOKUP(A35,'[1]Title III EL'!A:D,4,FALSE),0)</f>
        <v>0</v>
      </c>
      <c r="AF35" s="40">
        <f>IFERROR(VLOOKUP(A35,'[1]Titlle III Imm'!A:D,4,FALSE),0)</f>
        <v>0</v>
      </c>
      <c r="AG35" s="38">
        <f>VLOOKUP(A35,'[1]Title IVA'!A:E,5,FALSE)</f>
        <v>29428</v>
      </c>
      <c r="AH35" s="40">
        <f>IFERROR(VLOOKUP(A35,'[1]Title IVB'!A:I,9,FALSE),0)</f>
        <v>90454</v>
      </c>
      <c r="AI35" s="40">
        <f>IFERROR(VLOOKUP(A35,[1]SRSA!A:S,19,FALSE),0)</f>
        <v>0</v>
      </c>
      <c r="AJ35" s="40">
        <f>IFERROR(VLOOKUP(A35,'[1]Title VB2'!A:E,5,FALSE),0)</f>
        <v>0</v>
      </c>
      <c r="AK35" s="40">
        <f>IFERROR(VLOOKUP(A35,'[1]McKinney Vento'!A:D,4,FALSE),0)</f>
        <v>39023</v>
      </c>
      <c r="AL35" s="41">
        <f>VLOOKUP(A35,'[1]IDEA Pt B'!A33:C359,3,FALSE)</f>
        <v>201676</v>
      </c>
      <c r="AM35" s="39">
        <f t="shared" si="0"/>
        <v>48773300</v>
      </c>
      <c r="AN35" s="38">
        <f t="shared" si="1"/>
        <v>11980.373854732137</v>
      </c>
    </row>
    <row r="36" spans="1:40" x14ac:dyDescent="0.3">
      <c r="A36" s="36" t="s">
        <v>142</v>
      </c>
      <c r="B36" s="36" t="s">
        <v>143</v>
      </c>
      <c r="C36" s="37">
        <f>VLOOKUP($A36,'[1]DOM A&amp;L'!$A:$C,3,FALSE)</f>
        <v>870.9</v>
      </c>
      <c r="D36" s="38">
        <f>VLOOKUP($A36,'[1]DOM A&amp;L'!$A:$D,4,FALSE)</f>
        <v>6293994</v>
      </c>
      <c r="E36" s="38">
        <f>VLOOKUP($A36,[1]TAG!$A:$F,4,FALSE)</f>
        <v>58350</v>
      </c>
      <c r="F36" s="38">
        <f>VLOOKUP($A36,'[1]DOM A&amp;L'!$A:$E,5,FALSE)</f>
        <v>0</v>
      </c>
      <c r="G36" s="38">
        <f>VLOOKUP($A36,'[1]DOM A&amp;L'!$A:$F,6,FALSE)</f>
        <v>243658</v>
      </c>
      <c r="H36" s="38">
        <f>VLOOKUP($A36,'[1]DOM A&amp;L'!$A:$G,7,FALSE)</f>
        <v>630845</v>
      </c>
      <c r="I36" s="38">
        <f>VLOOKUP($A36,'[1]DOM A&amp;L'!$A:$H,8,FALSE)</f>
        <v>552421</v>
      </c>
      <c r="J36" s="38">
        <f>VLOOKUP($A36,'[1]DOM A&amp;L'!$A:$I,9,FALSE)</f>
        <v>58699</v>
      </c>
      <c r="K36" s="38">
        <f>VLOOKUP($A36,'[1]DOM A&amp;L'!$A:$J,10,FALSE)</f>
        <v>71048</v>
      </c>
      <c r="L36" s="38">
        <f>VLOOKUP($A36,'[1]DOM A&amp;L'!$A:$K,11,FALSE)</f>
        <v>304005</v>
      </c>
      <c r="M36" s="38">
        <f>VLOOKUP($A36,'[1]DOM A&amp;L'!$A:$L,12,FALSE)</f>
        <v>155381</v>
      </c>
      <c r="N36" s="38">
        <f>VLOOKUP($A36,'[1]DOM A&amp;L'!$A:$M,13,FALSE)</f>
        <v>211930</v>
      </c>
      <c r="O36" s="38">
        <f>VLOOKUP($A36,'[1]DOM A&amp;L'!$A:$N,14,FALSE)</f>
        <v>317017</v>
      </c>
      <c r="P36" s="38">
        <f>VLOOKUP($A36,'[1]DOM A&amp;L'!$A:$O,15,FALSE)</f>
        <v>0</v>
      </c>
      <c r="Q36" s="38">
        <f>VLOOKUP($A36,'[1]DOM A&amp;L'!$A:$P,16,FALSE)</f>
        <v>277232</v>
      </c>
      <c r="R36" s="38">
        <f>VLOOKUP($A36,'[1]DOM A&amp;L'!$A:$S,19,FALSE)</f>
        <v>550000</v>
      </c>
      <c r="S36" s="38">
        <f>VLOOKUP(A36,'[1]DOM A&amp;L'!A:T,20,FALSE)</f>
        <v>163555</v>
      </c>
      <c r="T36" s="38">
        <f>VLOOKUP($A36,'[1]DOM A&amp;L'!A:T,17,FALSE)</f>
        <v>0</v>
      </c>
      <c r="U36" s="38">
        <f>VLOOKUP(A36,'[1]DOM A&amp;L'!A:R,18,FALSE)</f>
        <v>716949</v>
      </c>
      <c r="V36" s="38">
        <f>VLOOKUP($A36,'[1]DOM A&amp;L'!A:U,21,FALSE)</f>
        <v>0</v>
      </c>
      <c r="W36" s="38">
        <f>VLOOKUP($A36,'[1]DOM UAB'!$A:$D,4,FALSE)</f>
        <v>214874</v>
      </c>
      <c r="X36" s="38">
        <f>VLOOKUP($A36,'[1]DOM UAB'!$A:$D,3,FALSE)</f>
        <v>169309</v>
      </c>
      <c r="Y36" s="38">
        <f>VLOOKUP(A36,[1]ELI!A:F,6,FALSE)</f>
        <v>19002</v>
      </c>
      <c r="Z36" s="39">
        <f>VLOOKUP(A36,'[1]Title IA Del'!A:E,5,FALSE)</f>
        <v>142439</v>
      </c>
      <c r="AA36" s="40">
        <f>IFERROR(VLOOKUP(A36,'[1]Title ID2'!A:F,6,FALSE),0)</f>
        <v>0</v>
      </c>
      <c r="AB36" s="40">
        <f>IFERROR(VLOOKUP(A36,'[1]Title IC Mig'!A:G,7,FALSE),0)</f>
        <v>0</v>
      </c>
      <c r="AC36" s="38">
        <f>IFERROR(VLOOKUP(A36,[1]Sec1003!$I$2:$L$139,4,FALSE),0)</f>
        <v>8995</v>
      </c>
      <c r="AD36" s="38">
        <f>VLOOKUP(A36,'[1]Title IIA'!A34:D359,3,FALSE)</f>
        <v>24994</v>
      </c>
      <c r="AE36" s="40">
        <f>IFERROR(VLOOKUP(A36,'[1]Title III EL'!A:D,4,FALSE),0)</f>
        <v>0</v>
      </c>
      <c r="AF36" s="40">
        <f>IFERROR(VLOOKUP(A36,'[1]Titlle III Imm'!A:D,4,FALSE),0)</f>
        <v>0</v>
      </c>
      <c r="AG36" s="38">
        <f>VLOOKUP(A36,'[1]Title IVA'!A:E,5,FALSE)</f>
        <v>10000</v>
      </c>
      <c r="AH36" s="40">
        <f>IFERROR(VLOOKUP(A36,'[1]Title IVB'!A:I,9,FALSE),0)</f>
        <v>0</v>
      </c>
      <c r="AI36" s="40">
        <f>IFERROR(VLOOKUP(A36,[1]SRSA!A:S,19,FALSE),0)</f>
        <v>0</v>
      </c>
      <c r="AJ36" s="40">
        <f>IFERROR(VLOOKUP(A36,'[1]Title VB2'!A:E,5,FALSE),0)</f>
        <v>0</v>
      </c>
      <c r="AK36" s="40">
        <f>IFERROR(VLOOKUP(A36,'[1]McKinney Vento'!A:D,4,FALSE),0)</f>
        <v>0</v>
      </c>
      <c r="AL36" s="41">
        <f>VLOOKUP(A36,'[1]IDEA Pt B'!A34:C360,3,FALSE)</f>
        <v>42253</v>
      </c>
      <c r="AM36" s="39">
        <f t="shared" si="0"/>
        <v>11236950</v>
      </c>
      <c r="AN36" s="38">
        <f t="shared" si="1"/>
        <v>12902.686875645884</v>
      </c>
    </row>
    <row r="37" spans="1:40" x14ac:dyDescent="0.3">
      <c r="A37" s="36" t="s">
        <v>144</v>
      </c>
      <c r="B37" s="36" t="s">
        <v>145</v>
      </c>
      <c r="C37" s="37">
        <f>VLOOKUP($A37,'[1]DOM A&amp;L'!$A:$C,3,FALSE)</f>
        <v>2311.3000000000002</v>
      </c>
      <c r="D37" s="38">
        <f>VLOOKUP($A37,'[1]DOM A&amp;L'!$A:$D,4,FALSE)</f>
        <v>16703765</v>
      </c>
      <c r="E37" s="38">
        <f>VLOOKUP($A37,[1]TAG!$A:$F,4,FALSE)</f>
        <v>154857</v>
      </c>
      <c r="F37" s="38">
        <f>VLOOKUP($A37,'[1]DOM A&amp;L'!$A:$E,5,FALSE)</f>
        <v>0</v>
      </c>
      <c r="G37" s="38">
        <f>VLOOKUP($A37,'[1]DOM A&amp;L'!$A:$F,6,FALSE)</f>
        <v>234523</v>
      </c>
      <c r="H37" s="38">
        <f>VLOOKUP($A37,'[1]DOM A&amp;L'!$A:$G,7,FALSE)</f>
        <v>1666908</v>
      </c>
      <c r="I37" s="38">
        <f>VLOOKUP($A37,'[1]DOM A&amp;L'!$A:$H,8,FALSE)</f>
        <v>1367504</v>
      </c>
      <c r="J37" s="38">
        <f>VLOOKUP($A37,'[1]DOM A&amp;L'!$A:$I,9,FALSE)</f>
        <v>142469</v>
      </c>
      <c r="K37" s="38">
        <f>VLOOKUP($A37,'[1]DOM A&amp;L'!$A:$J,10,FALSE)</f>
        <v>166044</v>
      </c>
      <c r="L37" s="38">
        <f>VLOOKUP($A37,'[1]DOM A&amp;L'!$A:$K,11,FALSE)</f>
        <v>806805</v>
      </c>
      <c r="M37" s="38">
        <f>VLOOKUP($A37,'[1]DOM A&amp;L'!$A:$L,12,FALSE)</f>
        <v>368577</v>
      </c>
      <c r="N37" s="38">
        <f>VLOOKUP($A37,'[1]DOM A&amp;L'!$A:$M,13,FALSE)</f>
        <v>130416</v>
      </c>
      <c r="O37" s="38">
        <f>VLOOKUP($A37,'[1]DOM A&amp;L'!$A:$N,14,FALSE)</f>
        <v>885674</v>
      </c>
      <c r="P37" s="38">
        <f>VLOOKUP($A37,'[1]DOM A&amp;L'!$A:$O,15,FALSE)</f>
        <v>0</v>
      </c>
      <c r="Q37" s="38">
        <f>VLOOKUP($A37,'[1]DOM A&amp;L'!$A:$P,16,FALSE)</f>
        <v>342447</v>
      </c>
      <c r="R37" s="38">
        <f>VLOOKUP($A37,'[1]DOM A&amp;L'!$A:$S,19,FALSE)</f>
        <v>1000000</v>
      </c>
      <c r="S37" s="38">
        <f>VLOOKUP(A37,'[1]DOM A&amp;L'!A:T,20,FALSE)</f>
        <v>221498</v>
      </c>
      <c r="T37" s="38">
        <f>VLOOKUP($A37,'[1]DOM A&amp;L'!A:T,17,FALSE)</f>
        <v>0</v>
      </c>
      <c r="U37" s="38">
        <f>VLOOKUP(A37,'[1]DOM A&amp;L'!A:R,18,FALSE)</f>
        <v>899417</v>
      </c>
      <c r="V37" s="38">
        <f>VLOOKUP($A37,'[1]DOM A&amp;L'!A:U,21,FALSE)</f>
        <v>0</v>
      </c>
      <c r="W37" s="38">
        <f>VLOOKUP($A37,'[1]DOM UAB'!$A:$D,4,FALSE)</f>
        <v>317301</v>
      </c>
      <c r="X37" s="38">
        <f>VLOOKUP($A37,'[1]DOM UAB'!$A:$D,3,FALSE)</f>
        <v>263656</v>
      </c>
      <c r="Y37" s="38">
        <f>VLOOKUP(A37,[1]ELI!A:F,6,FALSE)</f>
        <v>30642</v>
      </c>
      <c r="Z37" s="39">
        <f>VLOOKUP(A37,'[1]Title IA Del'!A:E,5,FALSE)</f>
        <v>121552</v>
      </c>
      <c r="AA37" s="40">
        <f>IFERROR(VLOOKUP(A37,'[1]Title ID2'!A:F,6,FALSE),0)</f>
        <v>0</v>
      </c>
      <c r="AB37" s="40">
        <f>IFERROR(VLOOKUP(A37,'[1]Title IC Mig'!A:G,7,FALSE),0)</f>
        <v>0</v>
      </c>
      <c r="AC37" s="38">
        <f>IFERROR(VLOOKUP(A37,[1]Sec1003!$I$2:$L$139,4,FALSE),0)</f>
        <v>0</v>
      </c>
      <c r="AD37" s="38">
        <f>VLOOKUP(A37,'[1]Title IIA'!A35:D360,3,FALSE)</f>
        <v>18283</v>
      </c>
      <c r="AE37" s="40">
        <f>IFERROR(VLOOKUP(A37,'[1]Title III EL'!A:D,4,FALSE),0)</f>
        <v>0</v>
      </c>
      <c r="AF37" s="40">
        <f>IFERROR(VLOOKUP(A37,'[1]Titlle III Imm'!A:D,4,FALSE),0)</f>
        <v>0</v>
      </c>
      <c r="AG37" s="38">
        <f>VLOOKUP(A37,'[1]Title IVA'!A:E,5,FALSE)</f>
        <v>10000</v>
      </c>
      <c r="AH37" s="40">
        <f>IFERROR(VLOOKUP(A37,'[1]Title IVB'!A:I,9,FALSE),0)</f>
        <v>0</v>
      </c>
      <c r="AI37" s="40">
        <f>IFERROR(VLOOKUP(A37,[1]SRSA!A:S,19,FALSE),0)</f>
        <v>0</v>
      </c>
      <c r="AJ37" s="40">
        <f>IFERROR(VLOOKUP(A37,'[1]Title VB2'!A:E,5,FALSE),0)</f>
        <v>0</v>
      </c>
      <c r="AK37" s="40">
        <f>IFERROR(VLOOKUP(A37,'[1]McKinney Vento'!A:D,4,FALSE),0)</f>
        <v>0</v>
      </c>
      <c r="AL37" s="41">
        <f>VLOOKUP(A37,'[1]IDEA Pt B'!A35:C361,3,FALSE)</f>
        <v>102146</v>
      </c>
      <c r="AM37" s="39">
        <f t="shared" si="0"/>
        <v>25954484</v>
      </c>
      <c r="AN37" s="38">
        <f t="shared" si="1"/>
        <v>11229.387790420975</v>
      </c>
    </row>
    <row r="38" spans="1:40" x14ac:dyDescent="0.3">
      <c r="A38" s="36" t="s">
        <v>146</v>
      </c>
      <c r="B38" s="36" t="s">
        <v>147</v>
      </c>
      <c r="C38" s="37">
        <f>VLOOKUP($A38,'[1]DOM A&amp;L'!$A:$C,3,FALSE)</f>
        <v>2021</v>
      </c>
      <c r="D38" s="38">
        <f>VLOOKUP($A38,'[1]DOM A&amp;L'!$A:$D,4,FALSE)</f>
        <v>14605767</v>
      </c>
      <c r="E38" s="38">
        <f>VLOOKUP($A38,[1]TAG!$A:$F,4,FALSE)</f>
        <v>135407</v>
      </c>
      <c r="F38" s="38">
        <f>VLOOKUP($A38,'[1]DOM A&amp;L'!$A:$E,5,FALSE)</f>
        <v>306025</v>
      </c>
      <c r="G38" s="38">
        <f>VLOOKUP($A38,'[1]DOM A&amp;L'!$A:$F,6,FALSE)</f>
        <v>195924</v>
      </c>
      <c r="H38" s="38">
        <f>VLOOKUP($A38,'[1]DOM A&amp;L'!$A:$G,7,FALSE)</f>
        <v>2628604</v>
      </c>
      <c r="I38" s="38">
        <f>VLOOKUP($A38,'[1]DOM A&amp;L'!$A:$H,8,FALSE)</f>
        <v>1287736</v>
      </c>
      <c r="J38" s="38">
        <f>VLOOKUP($A38,'[1]DOM A&amp;L'!$A:$I,9,FALSE)</f>
        <v>159896</v>
      </c>
      <c r="K38" s="38">
        <f>VLOOKUP($A38,'[1]DOM A&amp;L'!$A:$J,10,FALSE)</f>
        <v>147767</v>
      </c>
      <c r="L38" s="38">
        <f>VLOOKUP($A38,'[1]DOM A&amp;L'!$A:$K,11,FALSE)</f>
        <v>714096</v>
      </c>
      <c r="M38" s="38">
        <f>VLOOKUP($A38,'[1]DOM A&amp;L'!$A:$L,12,FALSE)</f>
        <v>325215</v>
      </c>
      <c r="N38" s="38">
        <f>VLOOKUP($A38,'[1]DOM A&amp;L'!$A:$M,13,FALSE)</f>
        <v>139909</v>
      </c>
      <c r="O38" s="38">
        <f>VLOOKUP($A38,'[1]DOM A&amp;L'!$A:$N,14,FALSE)</f>
        <v>848146</v>
      </c>
      <c r="P38" s="38">
        <f>VLOOKUP($A38,'[1]DOM A&amp;L'!$A:$O,15,FALSE)</f>
        <v>0</v>
      </c>
      <c r="Q38" s="38">
        <f>VLOOKUP($A38,'[1]DOM A&amp;L'!$A:$P,16,FALSE)</f>
        <v>712200</v>
      </c>
      <c r="R38" s="38">
        <f>VLOOKUP($A38,'[1]DOM A&amp;L'!$A:$S,19,FALSE)</f>
        <v>575000</v>
      </c>
      <c r="S38" s="38">
        <f>VLOOKUP(A38,'[1]DOM A&amp;L'!A:T,20,FALSE)</f>
        <v>205891</v>
      </c>
      <c r="T38" s="38">
        <f>VLOOKUP($A38,'[1]DOM A&amp;L'!A:T,17,FALSE)</f>
        <v>0</v>
      </c>
      <c r="U38" s="38">
        <f>VLOOKUP(A38,'[1]DOM A&amp;L'!A:R,18,FALSE)</f>
        <v>836040</v>
      </c>
      <c r="V38" s="38">
        <f>VLOOKUP($A38,'[1]DOM A&amp;L'!A:U,21,FALSE)</f>
        <v>79295</v>
      </c>
      <c r="W38" s="38">
        <f>VLOOKUP($A38,'[1]DOM UAB'!$A:$D,4,FALSE)</f>
        <v>202960</v>
      </c>
      <c r="X38" s="38">
        <f>VLOOKUP($A38,'[1]DOM UAB'!$A:$D,3,FALSE)</f>
        <v>657726</v>
      </c>
      <c r="Y38" s="38">
        <f>VLOOKUP(A38,[1]ELI!A:F,6,FALSE)</f>
        <v>28296</v>
      </c>
      <c r="Z38" s="39">
        <f>VLOOKUP(A38,'[1]Title IA Del'!A:E,5,FALSE)</f>
        <v>321429</v>
      </c>
      <c r="AA38" s="40">
        <f>IFERROR(VLOOKUP(A38,'[1]Title ID2'!A:F,6,FALSE),0)</f>
        <v>0</v>
      </c>
      <c r="AB38" s="40">
        <f>IFERROR(VLOOKUP(A38,'[1]Title IC Mig'!A:G,7,FALSE),0)</f>
        <v>0</v>
      </c>
      <c r="AC38" s="38">
        <f>IFERROR(VLOOKUP(A38,[1]Sec1003!$I$2:$L$139,4,FALSE),0)</f>
        <v>10495</v>
      </c>
      <c r="AD38" s="38">
        <f>VLOOKUP(A38,'[1]Title IIA'!A36:D361,3,FALSE)</f>
        <v>53623</v>
      </c>
      <c r="AE38" s="40">
        <f>IFERROR(VLOOKUP(A38,'[1]Title III EL'!A:D,4,FALSE),0)</f>
        <v>0</v>
      </c>
      <c r="AF38" s="40">
        <f>IFERROR(VLOOKUP(A38,'[1]Titlle III Imm'!A:D,4,FALSE),0)</f>
        <v>0</v>
      </c>
      <c r="AG38" s="38">
        <f>VLOOKUP(A38,'[1]Title IVA'!A:E,5,FALSE)</f>
        <v>18874</v>
      </c>
      <c r="AH38" s="40">
        <f>IFERROR(VLOOKUP(A38,'[1]Title IVB'!A:I,9,FALSE),0)</f>
        <v>0</v>
      </c>
      <c r="AI38" s="40">
        <f>IFERROR(VLOOKUP(A38,[1]SRSA!A:S,19,FALSE),0)</f>
        <v>0</v>
      </c>
      <c r="AJ38" s="40">
        <f>IFERROR(VLOOKUP(A38,'[1]Title VB2'!A:E,5,FALSE),0)</f>
        <v>0</v>
      </c>
      <c r="AK38" s="40">
        <f>IFERROR(VLOOKUP(A38,'[1]McKinney Vento'!A:D,4,FALSE),0)</f>
        <v>20029</v>
      </c>
      <c r="AL38" s="41">
        <f>VLOOKUP(A38,'[1]IDEA Pt B'!A36:C362,3,FALSE)</f>
        <v>100386</v>
      </c>
      <c r="AM38" s="39">
        <f t="shared" si="0"/>
        <v>25316736</v>
      </c>
      <c r="AN38" s="38">
        <f t="shared" si="1"/>
        <v>12526.836219693221</v>
      </c>
    </row>
    <row r="39" spans="1:40" x14ac:dyDescent="0.3">
      <c r="A39" s="36" t="s">
        <v>148</v>
      </c>
      <c r="B39" s="36" t="s">
        <v>149</v>
      </c>
      <c r="C39" s="37">
        <f>VLOOKUP($A39,'[1]DOM A&amp;L'!$A:$C,3,FALSE)</f>
        <v>594.29999999999995</v>
      </c>
      <c r="D39" s="38">
        <f>VLOOKUP($A39,'[1]DOM A&amp;L'!$A:$D,4,FALSE)</f>
        <v>4295006</v>
      </c>
      <c r="E39" s="38">
        <f>VLOOKUP($A39,[1]TAG!$A:$F,4,FALSE)</f>
        <v>39818</v>
      </c>
      <c r="F39" s="38">
        <f>VLOOKUP($A39,'[1]DOM A&amp;L'!$A:$E,5,FALSE)</f>
        <v>0</v>
      </c>
      <c r="G39" s="38">
        <f>VLOOKUP($A39,'[1]DOM A&amp;L'!$A:$F,6,FALSE)</f>
        <v>332702</v>
      </c>
      <c r="H39" s="38">
        <f>VLOOKUP($A39,'[1]DOM A&amp;L'!$A:$G,7,FALSE)</f>
        <v>571005</v>
      </c>
      <c r="I39" s="38">
        <f>VLOOKUP($A39,'[1]DOM A&amp;L'!$A:$H,8,FALSE)</f>
        <v>365120</v>
      </c>
      <c r="J39" s="38">
        <f>VLOOKUP($A39,'[1]DOM A&amp;L'!$A:$I,9,FALSE)</f>
        <v>40127</v>
      </c>
      <c r="K39" s="38">
        <f>VLOOKUP($A39,'[1]DOM A&amp;L'!$A:$J,10,FALSE)</f>
        <v>48560</v>
      </c>
      <c r="L39" s="38">
        <f>VLOOKUP($A39,'[1]DOM A&amp;L'!$A:$K,11,FALSE)</f>
        <v>207452</v>
      </c>
      <c r="M39" s="38">
        <f>VLOOKUP($A39,'[1]DOM A&amp;L'!$A:$L,12,FALSE)</f>
        <v>227651</v>
      </c>
      <c r="N39" s="38">
        <f>VLOOKUP($A39,'[1]DOM A&amp;L'!$A:$M,13,FALSE)</f>
        <v>208835</v>
      </c>
      <c r="O39" s="38">
        <f>VLOOKUP($A39,'[1]DOM A&amp;L'!$A:$N,14,FALSE)</f>
        <v>129784</v>
      </c>
      <c r="P39" s="38">
        <f>VLOOKUP($A39,'[1]DOM A&amp;L'!$A:$O,15,FALSE)</f>
        <v>0</v>
      </c>
      <c r="Q39" s="38">
        <f>VLOOKUP($A39,'[1]DOM A&amp;L'!$A:$P,16,FALSE)</f>
        <v>134036</v>
      </c>
      <c r="R39" s="38">
        <f>VLOOKUP($A39,'[1]DOM A&amp;L'!$A:$S,19,FALSE)</f>
        <v>140000</v>
      </c>
      <c r="S39" s="38">
        <f>VLOOKUP(A39,'[1]DOM A&amp;L'!A:T,20,FALSE)</f>
        <v>108743</v>
      </c>
      <c r="T39" s="38">
        <f>VLOOKUP($A39,'[1]DOM A&amp;L'!A:T,17,FALSE)</f>
        <v>0</v>
      </c>
      <c r="U39" s="38">
        <f>VLOOKUP(A39,'[1]DOM A&amp;L'!A:R,18,FALSE)</f>
        <v>441564</v>
      </c>
      <c r="V39" s="38">
        <f>VLOOKUP($A39,'[1]DOM A&amp;L'!A:U,21,FALSE)</f>
        <v>0</v>
      </c>
      <c r="W39" s="38">
        <f>VLOOKUP($A39,'[1]DOM UAB'!$A:$D,4,FALSE)</f>
        <v>84780</v>
      </c>
      <c r="X39" s="38">
        <f>VLOOKUP($A39,'[1]DOM UAB'!$A:$D,3,FALSE)</f>
        <v>213281</v>
      </c>
      <c r="Y39" s="38">
        <f>VLOOKUP(A39,[1]ELI!A:F,6,FALSE)</f>
        <v>16767</v>
      </c>
      <c r="Z39" s="39">
        <f>VLOOKUP(A39,'[1]Title IA Del'!A:E,5,FALSE)</f>
        <v>90691</v>
      </c>
      <c r="AA39" s="40">
        <f>IFERROR(VLOOKUP(A39,'[1]Title ID2'!A:F,6,FALSE),0)</f>
        <v>0</v>
      </c>
      <c r="AB39" s="40">
        <f>IFERROR(VLOOKUP(A39,'[1]Title IC Mig'!A:G,7,FALSE),0)</f>
        <v>0</v>
      </c>
      <c r="AC39" s="38">
        <f>IFERROR(VLOOKUP(A39,[1]Sec1003!$I$2:$L$139,4,FALSE),0)</f>
        <v>0</v>
      </c>
      <c r="AD39" s="38">
        <f>VLOOKUP(A39,'[1]Title IIA'!A37:D362,3,FALSE)</f>
        <v>18070</v>
      </c>
      <c r="AE39" s="40">
        <f>IFERROR(VLOOKUP(A39,'[1]Title III EL'!A:D,4,FALSE),0)</f>
        <v>0</v>
      </c>
      <c r="AF39" s="40">
        <f>IFERROR(VLOOKUP(A39,'[1]Titlle III Imm'!A:D,4,FALSE),0)</f>
        <v>1987</v>
      </c>
      <c r="AG39" s="38">
        <f>VLOOKUP(A39,'[1]Title IVA'!A:E,5,FALSE)</f>
        <v>5855</v>
      </c>
      <c r="AH39" s="40">
        <f>IFERROR(VLOOKUP(A39,'[1]Title IVB'!A:I,9,FALSE),0)</f>
        <v>0</v>
      </c>
      <c r="AI39" s="40">
        <f>IFERROR(VLOOKUP(A39,[1]SRSA!A:S,19,FALSE),0)</f>
        <v>44168</v>
      </c>
      <c r="AJ39" s="40">
        <f>IFERROR(VLOOKUP(A39,'[1]Title VB2'!A:E,5,FALSE),0)</f>
        <v>0</v>
      </c>
      <c r="AK39" s="40">
        <f>IFERROR(VLOOKUP(A39,'[1]McKinney Vento'!A:D,4,FALSE),0)</f>
        <v>0</v>
      </c>
      <c r="AL39" s="41">
        <f>VLOOKUP(A39,'[1]IDEA Pt B'!A37:C363,3,FALSE)</f>
        <v>41088</v>
      </c>
      <c r="AM39" s="39">
        <f t="shared" si="0"/>
        <v>7807090</v>
      </c>
      <c r="AN39" s="38">
        <f t="shared" si="1"/>
        <v>13136.614504459028</v>
      </c>
    </row>
    <row r="40" spans="1:40" x14ac:dyDescent="0.3">
      <c r="A40" s="36" t="s">
        <v>150</v>
      </c>
      <c r="B40" s="36" t="s">
        <v>151</v>
      </c>
      <c r="C40" s="37">
        <f>VLOOKUP($A40,'[1]DOM A&amp;L'!$A:$C,3,FALSE)</f>
        <v>566.4</v>
      </c>
      <c r="D40" s="38">
        <f>VLOOKUP($A40,'[1]DOM A&amp;L'!$A:$D,4,FALSE)</f>
        <v>4093373</v>
      </c>
      <c r="E40" s="38">
        <f>VLOOKUP($A40,[1]TAG!$A:$F,4,FALSE)</f>
        <v>37949</v>
      </c>
      <c r="F40" s="38">
        <f>VLOOKUP($A40,'[1]DOM A&amp;L'!$A:$E,5,FALSE)</f>
        <v>0</v>
      </c>
      <c r="G40" s="38">
        <f>VLOOKUP($A40,'[1]DOM A&amp;L'!$A:$F,6,FALSE)</f>
        <v>239922</v>
      </c>
      <c r="H40" s="38">
        <f>VLOOKUP($A40,'[1]DOM A&amp;L'!$A:$G,7,FALSE)</f>
        <v>285250</v>
      </c>
      <c r="I40" s="38">
        <f>VLOOKUP($A40,'[1]DOM A&amp;L'!$A:$H,8,FALSE)</f>
        <v>354176</v>
      </c>
      <c r="J40" s="38">
        <f>VLOOKUP($A40,'[1]DOM A&amp;L'!$A:$I,9,FALSE)</f>
        <v>36589</v>
      </c>
      <c r="K40" s="38">
        <f>VLOOKUP($A40,'[1]DOM A&amp;L'!$A:$J,10,FALSE)</f>
        <v>40945</v>
      </c>
      <c r="L40" s="38">
        <f>VLOOKUP($A40,'[1]DOM A&amp;L'!$A:$K,11,FALSE)</f>
        <v>197713</v>
      </c>
      <c r="M40" s="38">
        <f>VLOOKUP($A40,'[1]DOM A&amp;L'!$A:$L,12,FALSE)</f>
        <v>148154</v>
      </c>
      <c r="N40" s="38">
        <f>VLOOKUP($A40,'[1]DOM A&amp;L'!$A:$M,13,FALSE)</f>
        <v>292730</v>
      </c>
      <c r="O40" s="38">
        <f>VLOOKUP($A40,'[1]DOM A&amp;L'!$A:$N,14,FALSE)</f>
        <v>45710</v>
      </c>
      <c r="P40" s="38">
        <f>VLOOKUP($A40,'[1]DOM A&amp;L'!$A:$O,15,FALSE)</f>
        <v>0</v>
      </c>
      <c r="Q40" s="38">
        <f>VLOOKUP($A40,'[1]DOM A&amp;L'!$A:$P,16,FALSE)</f>
        <v>152201</v>
      </c>
      <c r="R40" s="38">
        <f>VLOOKUP($A40,'[1]DOM A&amp;L'!$A:$S,19,FALSE)</f>
        <v>250000</v>
      </c>
      <c r="S40" s="38">
        <f>VLOOKUP(A40,'[1]DOM A&amp;L'!A:T,20,FALSE)</f>
        <v>105839</v>
      </c>
      <c r="T40" s="38">
        <f>VLOOKUP($A40,'[1]DOM A&amp;L'!A:T,17,FALSE)</f>
        <v>65051</v>
      </c>
      <c r="U40" s="38">
        <f>VLOOKUP(A40,'[1]DOM A&amp;L'!A:R,18,FALSE)</f>
        <v>149835</v>
      </c>
      <c r="V40" s="38">
        <f>VLOOKUP($A40,'[1]DOM A&amp;L'!A:U,21,FALSE)</f>
        <v>43298</v>
      </c>
      <c r="W40" s="38">
        <f>VLOOKUP($A40,'[1]DOM UAB'!$A:$D,4,FALSE)</f>
        <v>79799</v>
      </c>
      <c r="X40" s="38">
        <f>VLOOKUP($A40,'[1]DOM UAB'!$A:$D,3,FALSE)</f>
        <v>71937</v>
      </c>
      <c r="Y40" s="38">
        <f>VLOOKUP(A40,[1]ELI!A:F,6,FALSE)</f>
        <v>16541</v>
      </c>
      <c r="Z40" s="39">
        <f>VLOOKUP(A40,'[1]Title IA Del'!A:E,5,FALSE)</f>
        <v>70823</v>
      </c>
      <c r="AA40" s="40">
        <f>IFERROR(VLOOKUP(A40,'[1]Title ID2'!A:F,6,FALSE),0)</f>
        <v>0</v>
      </c>
      <c r="AB40" s="40">
        <f>IFERROR(VLOOKUP(A40,'[1]Title IC Mig'!A:G,7,FALSE),0)</f>
        <v>0</v>
      </c>
      <c r="AC40" s="38">
        <f>IFERROR(VLOOKUP(A40,[1]Sec1003!$I$2:$L$139,4,FALSE),0)</f>
        <v>0</v>
      </c>
      <c r="AD40" s="38">
        <f>VLOOKUP(A40,'[1]Title IIA'!A38:D363,3,FALSE)</f>
        <v>15850</v>
      </c>
      <c r="AE40" s="40">
        <f>IFERROR(VLOOKUP(A40,'[1]Title III EL'!A:D,4,FALSE),0)</f>
        <v>0</v>
      </c>
      <c r="AF40" s="40">
        <f>IFERROR(VLOOKUP(A40,'[1]Titlle III Imm'!A:D,4,FALSE),0)</f>
        <v>0</v>
      </c>
      <c r="AG40" s="38">
        <f>VLOOKUP(A40,'[1]Title IVA'!A:E,5,FALSE)</f>
        <v>10000</v>
      </c>
      <c r="AH40" s="40">
        <f>IFERROR(VLOOKUP(A40,'[1]Title IVB'!A:I,9,FALSE),0)</f>
        <v>0</v>
      </c>
      <c r="AI40" s="40">
        <f>IFERROR(VLOOKUP(A40,[1]SRSA!A:S,19,FALSE),0)</f>
        <v>41481</v>
      </c>
      <c r="AJ40" s="40">
        <f>IFERROR(VLOOKUP(A40,'[1]Title VB2'!A:E,5,FALSE),0)</f>
        <v>0</v>
      </c>
      <c r="AK40" s="40">
        <f>IFERROR(VLOOKUP(A40,'[1]McKinney Vento'!A:D,4,FALSE),0)</f>
        <v>0</v>
      </c>
      <c r="AL40" s="41">
        <f>VLOOKUP(A40,'[1]IDEA Pt B'!A38:C364,3,FALSE)</f>
        <v>26320</v>
      </c>
      <c r="AM40" s="39">
        <f t="shared" si="0"/>
        <v>6871486</v>
      </c>
      <c r="AN40" s="38">
        <f t="shared" si="1"/>
        <v>12131.860875706216</v>
      </c>
    </row>
    <row r="41" spans="1:40" x14ac:dyDescent="0.3">
      <c r="A41" s="36" t="s">
        <v>152</v>
      </c>
      <c r="B41" s="36" t="s">
        <v>153</v>
      </c>
      <c r="C41" s="37">
        <f>VLOOKUP($A41,'[1]DOM A&amp;L'!$A:$C,3,FALSE)</f>
        <v>536.70000000000005</v>
      </c>
      <c r="D41" s="38">
        <f>VLOOKUP($A41,'[1]DOM A&amp;L'!$A:$D,4,FALSE)</f>
        <v>3878731</v>
      </c>
      <c r="E41" s="38">
        <f>VLOOKUP($A41,[1]TAG!$A:$F,4,FALSE)</f>
        <v>35959</v>
      </c>
      <c r="F41" s="38">
        <f>VLOOKUP($A41,'[1]DOM A&amp;L'!$A:$E,5,FALSE)</f>
        <v>0</v>
      </c>
      <c r="G41" s="38">
        <f>VLOOKUP($A41,'[1]DOM A&amp;L'!$A:$F,6,FALSE)</f>
        <v>193460</v>
      </c>
      <c r="H41" s="38">
        <f>VLOOKUP($A41,'[1]DOM A&amp;L'!$A:$G,7,FALSE)</f>
        <v>462022</v>
      </c>
      <c r="I41" s="38">
        <f>VLOOKUP($A41,'[1]DOM A&amp;L'!$A:$H,8,FALSE)</f>
        <v>348549</v>
      </c>
      <c r="J41" s="38">
        <f>VLOOKUP($A41,'[1]DOM A&amp;L'!$A:$I,9,FALSE)</f>
        <v>35385</v>
      </c>
      <c r="K41" s="38">
        <f>VLOOKUP($A41,'[1]DOM A&amp;L'!$A:$J,10,FALSE)</f>
        <v>37805</v>
      </c>
      <c r="L41" s="38">
        <f>VLOOKUP($A41,'[1]DOM A&amp;L'!$A:$K,11,FALSE)</f>
        <v>187346</v>
      </c>
      <c r="M41" s="38">
        <f>VLOOKUP($A41,'[1]DOM A&amp;L'!$A:$L,12,FALSE)</f>
        <v>133700</v>
      </c>
      <c r="N41" s="38">
        <f>VLOOKUP($A41,'[1]DOM A&amp;L'!$A:$M,13,FALSE)</f>
        <v>35161</v>
      </c>
      <c r="O41" s="38">
        <f>VLOOKUP($A41,'[1]DOM A&amp;L'!$A:$N,14,FALSE)</f>
        <v>271685</v>
      </c>
      <c r="P41" s="38">
        <f>VLOOKUP($A41,'[1]DOM A&amp;L'!$A:$O,15,FALSE)</f>
        <v>0</v>
      </c>
      <c r="Q41" s="38">
        <f>VLOOKUP($A41,'[1]DOM A&amp;L'!$A:$P,16,FALSE)</f>
        <v>90281</v>
      </c>
      <c r="R41" s="38">
        <f>VLOOKUP($A41,'[1]DOM A&amp;L'!$A:$S,19,FALSE)</f>
        <v>500000</v>
      </c>
      <c r="S41" s="38">
        <f>VLOOKUP(A41,'[1]DOM A&amp;L'!A:T,20,FALSE)</f>
        <v>94375</v>
      </c>
      <c r="T41" s="38">
        <f>VLOOKUP($A41,'[1]DOM A&amp;L'!A:T,17,FALSE)</f>
        <v>35161</v>
      </c>
      <c r="U41" s="38">
        <f>VLOOKUP(A41,'[1]DOM A&amp;L'!A:R,18,FALSE)</f>
        <v>348059</v>
      </c>
      <c r="V41" s="38">
        <f>VLOOKUP($A41,'[1]DOM A&amp;L'!A:U,21,FALSE)</f>
        <v>0</v>
      </c>
      <c r="W41" s="38">
        <f>VLOOKUP($A41,'[1]DOM UAB'!$A:$D,4,FALSE)</f>
        <v>30621</v>
      </c>
      <c r="X41" s="38">
        <f>VLOOKUP($A41,'[1]DOM UAB'!$A:$D,3,FALSE)</f>
        <v>0</v>
      </c>
      <c r="Y41" s="38">
        <f>VLOOKUP(A41,[1]ELI!A:F,6,FALSE)</f>
        <v>16301</v>
      </c>
      <c r="Z41" s="39">
        <f>VLOOKUP(A41,'[1]Title IA Del'!A:E,5,FALSE)</f>
        <v>78704</v>
      </c>
      <c r="AA41" s="40">
        <f>IFERROR(VLOOKUP(A41,'[1]Title ID2'!A:F,6,FALSE),0)</f>
        <v>0</v>
      </c>
      <c r="AB41" s="40">
        <f>IFERROR(VLOOKUP(A41,'[1]Title IC Mig'!A:G,7,FALSE),0)</f>
        <v>0</v>
      </c>
      <c r="AC41" s="38">
        <f>IFERROR(VLOOKUP(A41,[1]Sec1003!$I$2:$L$139,4,FALSE),0)</f>
        <v>9495</v>
      </c>
      <c r="AD41" s="38">
        <f>VLOOKUP(A41,'[1]Title IIA'!A39:D364,3,FALSE)</f>
        <v>13659</v>
      </c>
      <c r="AE41" s="40">
        <f>IFERROR(VLOOKUP(A41,'[1]Title III EL'!A:D,4,FALSE),0)</f>
        <v>0</v>
      </c>
      <c r="AF41" s="40">
        <f>IFERROR(VLOOKUP(A41,'[1]Titlle III Imm'!A:D,4,FALSE),0)</f>
        <v>0</v>
      </c>
      <c r="AG41" s="38">
        <f>VLOOKUP(A41,'[1]Title IVA'!A:E,5,FALSE)</f>
        <v>10000</v>
      </c>
      <c r="AH41" s="40">
        <f>IFERROR(VLOOKUP(A41,'[1]Title IVB'!A:I,9,FALSE),0)</f>
        <v>0</v>
      </c>
      <c r="AI41" s="40">
        <f>IFERROR(VLOOKUP(A41,[1]SRSA!A:S,19,FALSE),0)</f>
        <v>40865</v>
      </c>
      <c r="AJ41" s="40">
        <f>IFERROR(VLOOKUP(A41,'[1]Title VB2'!A:E,5,FALSE),0)</f>
        <v>0</v>
      </c>
      <c r="AK41" s="40">
        <f>IFERROR(VLOOKUP(A41,'[1]McKinney Vento'!A:D,4,FALSE),0)</f>
        <v>0</v>
      </c>
      <c r="AL41" s="41">
        <f>VLOOKUP(A41,'[1]IDEA Pt B'!A39:C365,3,FALSE)</f>
        <v>25160</v>
      </c>
      <c r="AM41" s="39">
        <f t="shared" si="0"/>
        <v>6912484</v>
      </c>
      <c r="AN41" s="38">
        <f t="shared" si="1"/>
        <v>12879.604993478664</v>
      </c>
    </row>
    <row r="42" spans="1:40" x14ac:dyDescent="0.3">
      <c r="A42" s="36" t="s">
        <v>154</v>
      </c>
      <c r="B42" s="36" t="s">
        <v>155</v>
      </c>
      <c r="C42" s="37">
        <f>VLOOKUP($A42,'[1]DOM A&amp;L'!$A:$C,3,FALSE)</f>
        <v>414.6</v>
      </c>
      <c r="D42" s="38">
        <f>VLOOKUP($A42,'[1]DOM A&amp;L'!$A:$D,4,FALSE)</f>
        <v>3029068</v>
      </c>
      <c r="E42" s="38">
        <f>VLOOKUP($A42,[1]TAG!$A:$F,4,FALSE)</f>
        <v>27778</v>
      </c>
      <c r="F42" s="38">
        <f>VLOOKUP($A42,'[1]DOM A&amp;L'!$A:$E,5,FALSE)</f>
        <v>180098</v>
      </c>
      <c r="G42" s="38">
        <f>VLOOKUP($A42,'[1]DOM A&amp;L'!$A:$F,6,FALSE)</f>
        <v>185529</v>
      </c>
      <c r="H42" s="38">
        <f>VLOOKUP($A42,'[1]DOM A&amp;L'!$A:$G,7,FALSE)</f>
        <v>347400</v>
      </c>
      <c r="I42" s="38">
        <f>VLOOKUP($A42,'[1]DOM A&amp;L'!$A:$H,8,FALSE)</f>
        <v>286268</v>
      </c>
      <c r="J42" s="38">
        <f>VLOOKUP($A42,'[1]DOM A&amp;L'!$A:$I,9,FALSE)</f>
        <v>31240</v>
      </c>
      <c r="K42" s="38">
        <f>VLOOKUP($A42,'[1]DOM A&amp;L'!$A:$J,10,FALSE)</f>
        <v>29775</v>
      </c>
      <c r="L42" s="38">
        <f>VLOOKUP($A42,'[1]DOM A&amp;L'!$A:$K,11,FALSE)</f>
        <v>151764</v>
      </c>
      <c r="M42" s="38">
        <f>VLOOKUP($A42,'[1]DOM A&amp;L'!$A:$L,12,FALSE)</f>
        <v>108405</v>
      </c>
      <c r="N42" s="38">
        <f>VLOOKUP($A42,'[1]DOM A&amp;L'!$A:$M,13,FALSE)</f>
        <v>25603</v>
      </c>
      <c r="O42" s="38">
        <f>VLOOKUP($A42,'[1]DOM A&amp;L'!$A:$N,14,FALSE)</f>
        <v>258954</v>
      </c>
      <c r="P42" s="38">
        <f>VLOOKUP($A42,'[1]DOM A&amp;L'!$A:$O,15,FALSE)</f>
        <v>0</v>
      </c>
      <c r="Q42" s="38">
        <f>VLOOKUP($A42,'[1]DOM A&amp;L'!$A:$P,16,FALSE)</f>
        <v>118360</v>
      </c>
      <c r="R42" s="38">
        <f>VLOOKUP($A42,'[1]DOM A&amp;L'!$A:$S,19,FALSE)</f>
        <v>300000</v>
      </c>
      <c r="S42" s="38">
        <f>VLOOKUP(A42,'[1]DOM A&amp;L'!A:T,20,FALSE)</f>
        <v>146635</v>
      </c>
      <c r="T42" s="38">
        <f>VLOOKUP($A42,'[1]DOM A&amp;L'!A:T,17,FALSE)</f>
        <v>25603</v>
      </c>
      <c r="U42" s="38">
        <f>VLOOKUP(A42,'[1]DOM A&amp;L'!A:R,18,FALSE)</f>
        <v>418747</v>
      </c>
      <c r="V42" s="38">
        <f>VLOOKUP($A42,'[1]DOM A&amp;L'!A:U,21,FALSE)</f>
        <v>48447</v>
      </c>
      <c r="W42" s="38">
        <f>VLOOKUP($A42,'[1]DOM UAB'!$A:$D,4,FALSE)</f>
        <v>108792</v>
      </c>
      <c r="X42" s="38">
        <f>VLOOKUP($A42,'[1]DOM UAB'!$A:$D,3,FALSE)</f>
        <v>184783</v>
      </c>
      <c r="Y42" s="38">
        <f>VLOOKUP(A42,[1]ELI!A:F,6,FALSE)</f>
        <v>15315</v>
      </c>
      <c r="Z42" s="39">
        <f>VLOOKUP(A42,'[1]Title IA Del'!A:E,5,FALSE)</f>
        <v>69760</v>
      </c>
      <c r="AA42" s="40">
        <f>IFERROR(VLOOKUP(A42,'[1]Title ID2'!A:F,6,FALSE),0)</f>
        <v>0</v>
      </c>
      <c r="AB42" s="40">
        <f>IFERROR(VLOOKUP(A42,'[1]Title IC Mig'!A:G,7,FALSE),0)</f>
        <v>0</v>
      </c>
      <c r="AC42" s="38">
        <f>IFERROR(VLOOKUP(A42,[1]Sec1003!$I$2:$L$139,4,FALSE),0)</f>
        <v>0</v>
      </c>
      <c r="AD42" s="38">
        <f>VLOOKUP(A42,'[1]Title IIA'!A40:D365,3,FALSE)</f>
        <v>14123</v>
      </c>
      <c r="AE42" s="40">
        <f>IFERROR(VLOOKUP(A42,'[1]Title III EL'!A:D,4,FALSE),0)</f>
        <v>0</v>
      </c>
      <c r="AF42" s="40">
        <f>IFERROR(VLOOKUP(A42,'[1]Titlle III Imm'!A:D,4,FALSE),0)</f>
        <v>0</v>
      </c>
      <c r="AG42" s="38">
        <f>VLOOKUP(A42,'[1]Title IVA'!A:E,5,FALSE)</f>
        <v>10000</v>
      </c>
      <c r="AH42" s="40">
        <f>IFERROR(VLOOKUP(A42,'[1]Title IVB'!A:I,9,FALSE),0)</f>
        <v>0</v>
      </c>
      <c r="AI42" s="40">
        <f>IFERROR(VLOOKUP(A42,[1]SRSA!A:S,19,FALSE),0)</f>
        <v>39001</v>
      </c>
      <c r="AJ42" s="40">
        <f>IFERROR(VLOOKUP(A42,'[1]Title VB2'!A:E,5,FALSE),0)</f>
        <v>0</v>
      </c>
      <c r="AK42" s="40">
        <f>IFERROR(VLOOKUP(A42,'[1]McKinney Vento'!A:D,4,FALSE),0)</f>
        <v>0</v>
      </c>
      <c r="AL42" s="41">
        <f>VLOOKUP(A42,'[1]IDEA Pt B'!A40:C366,3,FALSE)</f>
        <v>20413</v>
      </c>
      <c r="AM42" s="39">
        <f t="shared" si="0"/>
        <v>6181861</v>
      </c>
      <c r="AN42" s="38">
        <f t="shared" si="1"/>
        <v>14910.422093584177</v>
      </c>
    </row>
    <row r="43" spans="1:40" x14ac:dyDescent="0.3">
      <c r="A43" s="36" t="s">
        <v>156</v>
      </c>
      <c r="B43" s="36" t="s">
        <v>157</v>
      </c>
      <c r="C43" s="37">
        <f>VLOOKUP($A43,'[1]DOM A&amp;L'!$A:$C,3,FALSE)</f>
        <v>3913.1</v>
      </c>
      <c r="D43" s="38">
        <f>VLOOKUP($A43,'[1]DOM A&amp;L'!$A:$D,4,FALSE)</f>
        <v>28279974</v>
      </c>
      <c r="E43" s="38">
        <f>VLOOKUP($A43,[1]TAG!$A:$F,4,FALSE)</f>
        <v>262178</v>
      </c>
      <c r="F43" s="38">
        <f>VLOOKUP($A43,'[1]DOM A&amp;L'!$A:$E,5,FALSE)</f>
        <v>803288</v>
      </c>
      <c r="G43" s="38">
        <f>VLOOKUP($A43,'[1]DOM A&amp;L'!$A:$F,6,FALSE)</f>
        <v>273376</v>
      </c>
      <c r="H43" s="38">
        <f>VLOOKUP($A43,'[1]DOM A&amp;L'!$A:$G,7,FALSE)</f>
        <v>5570572</v>
      </c>
      <c r="I43" s="38">
        <f>VLOOKUP($A43,'[1]DOM A&amp;L'!$A:$H,8,FALSE)</f>
        <v>2434037</v>
      </c>
      <c r="J43" s="38">
        <f>VLOOKUP($A43,'[1]DOM A&amp;L'!$A:$I,9,FALSE)</f>
        <v>267893</v>
      </c>
      <c r="K43" s="38">
        <f>VLOOKUP($A43,'[1]DOM A&amp;L'!$A:$J,10,FALSE)</f>
        <v>332118</v>
      </c>
      <c r="L43" s="38">
        <f>VLOOKUP($A43,'[1]DOM A&amp;L'!$A:$K,11,FALSE)</f>
        <v>1392740</v>
      </c>
      <c r="M43" s="38">
        <f>VLOOKUP($A43,'[1]DOM A&amp;L'!$A:$L,12,FALSE)</f>
        <v>411939</v>
      </c>
      <c r="N43" s="38">
        <f>VLOOKUP($A43,'[1]DOM A&amp;L'!$A:$M,13,FALSE)</f>
        <v>0</v>
      </c>
      <c r="O43" s="38">
        <f>VLOOKUP($A43,'[1]DOM A&amp;L'!$A:$N,14,FALSE)</f>
        <v>1825847</v>
      </c>
      <c r="P43" s="38">
        <f>VLOOKUP($A43,'[1]DOM A&amp;L'!$A:$O,15,FALSE)</f>
        <v>0</v>
      </c>
      <c r="Q43" s="38">
        <f>VLOOKUP($A43,'[1]DOM A&amp;L'!$A:$P,16,FALSE)</f>
        <v>910124</v>
      </c>
      <c r="R43" s="38">
        <f>VLOOKUP($A43,'[1]DOM A&amp;L'!$A:$S,19,FALSE)</f>
        <v>1700000</v>
      </c>
      <c r="S43" s="38">
        <f>VLOOKUP(A43,'[1]DOM A&amp;L'!A:T,20,FALSE)</f>
        <v>382474</v>
      </c>
      <c r="T43" s="38">
        <f>VLOOKUP($A43,'[1]DOM A&amp;L'!A:T,17,FALSE)</f>
        <v>0</v>
      </c>
      <c r="U43" s="38">
        <f>VLOOKUP(A43,'[1]DOM A&amp;L'!A:R,18,FALSE)</f>
        <v>776538</v>
      </c>
      <c r="V43" s="38">
        <f>VLOOKUP($A43,'[1]DOM A&amp;L'!A:U,21,FALSE)</f>
        <v>0</v>
      </c>
      <c r="W43" s="38">
        <f>VLOOKUP($A43,'[1]DOM UAB'!$A:$D,4,FALSE)</f>
        <v>743738</v>
      </c>
      <c r="X43" s="38">
        <f>VLOOKUP($A43,'[1]DOM UAB'!$A:$D,3,FALSE)</f>
        <v>0</v>
      </c>
      <c r="Y43" s="38">
        <f>VLOOKUP(A43,[1]ELI!A:F,6,FALSE)</f>
        <v>43585</v>
      </c>
      <c r="Z43" s="39">
        <f>VLOOKUP(A43,'[1]Title IA Del'!A:E,5,FALSE)</f>
        <v>1678630</v>
      </c>
      <c r="AA43" s="40">
        <f>IFERROR(VLOOKUP(A43,'[1]Title ID2'!A:F,6,FALSE),0)</f>
        <v>0</v>
      </c>
      <c r="AB43" s="40">
        <f>IFERROR(VLOOKUP(A43,'[1]Title IC Mig'!A:G,7,FALSE),0)</f>
        <v>0</v>
      </c>
      <c r="AC43" s="38">
        <f>IFERROR(VLOOKUP(A43,[1]Sec1003!$I$2:$L$139,4,FALSE),0)</f>
        <v>226056</v>
      </c>
      <c r="AD43" s="38">
        <f>VLOOKUP(A43,'[1]Title IIA'!A41:D366,3,FALSE)</f>
        <v>230900</v>
      </c>
      <c r="AE43" s="40">
        <f>IFERROR(VLOOKUP(A43,'[1]Title III EL'!A:D,4,FALSE),0)</f>
        <v>0</v>
      </c>
      <c r="AF43" s="40">
        <f>IFERROR(VLOOKUP(A43,'[1]Titlle III Imm'!A:D,4,FALSE),0)</f>
        <v>0</v>
      </c>
      <c r="AG43" s="38">
        <f>VLOOKUP(A43,'[1]Title IVA'!A:E,5,FALSE)</f>
        <v>83082</v>
      </c>
      <c r="AH43" s="40">
        <f>IFERROR(VLOOKUP(A43,'[1]Title IVB'!A:I,9,FALSE),0)</f>
        <v>368875</v>
      </c>
      <c r="AI43" s="40">
        <f>IFERROR(VLOOKUP(A43,[1]SRSA!A:S,19,FALSE),0)</f>
        <v>0</v>
      </c>
      <c r="AJ43" s="40">
        <f>IFERROR(VLOOKUP(A43,'[1]Title VB2'!A:E,5,FALSE),0)</f>
        <v>81367</v>
      </c>
      <c r="AK43" s="40">
        <f>IFERROR(VLOOKUP(A43,'[1]McKinney Vento'!A:D,4,FALSE),0)</f>
        <v>0</v>
      </c>
      <c r="AL43" s="41">
        <f>VLOOKUP(A43,'[1]IDEA Pt B'!A41:C367,3,FALSE)</f>
        <v>211654</v>
      </c>
      <c r="AM43" s="39">
        <f t="shared" si="0"/>
        <v>49290985</v>
      </c>
      <c r="AN43" s="38">
        <f t="shared" si="1"/>
        <v>12596.40310751067</v>
      </c>
    </row>
    <row r="44" spans="1:40" x14ac:dyDescent="0.3">
      <c r="A44" s="36" t="s">
        <v>158</v>
      </c>
      <c r="B44" s="36" t="s">
        <v>159</v>
      </c>
      <c r="C44" s="37">
        <f>VLOOKUP($A44,'[1]DOM A&amp;L'!$A:$C,3,FALSE)</f>
        <v>494.2</v>
      </c>
      <c r="D44" s="38">
        <f>VLOOKUP($A44,'[1]DOM A&amp;L'!$A:$D,4,FALSE)</f>
        <v>3581467</v>
      </c>
      <c r="E44" s="38">
        <f>VLOOKUP($A44,[1]TAG!$A:$F,4,FALSE)</f>
        <v>33111</v>
      </c>
      <c r="F44" s="38">
        <f>VLOOKUP($A44,'[1]DOM A&amp;L'!$A:$E,5,FALSE)</f>
        <v>35101</v>
      </c>
      <c r="G44" s="38">
        <f>VLOOKUP($A44,'[1]DOM A&amp;L'!$A:$F,6,FALSE)</f>
        <v>192611</v>
      </c>
      <c r="H44" s="38">
        <f>VLOOKUP($A44,'[1]DOM A&amp;L'!$A:$G,7,FALSE)</f>
        <v>350682</v>
      </c>
      <c r="I44" s="38">
        <f>VLOOKUP($A44,'[1]DOM A&amp;L'!$A:$H,8,FALSE)</f>
        <v>331253</v>
      </c>
      <c r="J44" s="38">
        <f>VLOOKUP($A44,'[1]DOM A&amp;L'!$A:$I,9,FALSE)</f>
        <v>33576</v>
      </c>
      <c r="K44" s="38">
        <f>VLOOKUP($A44,'[1]DOM A&amp;L'!$A:$J,10,FALSE)</f>
        <v>34500</v>
      </c>
      <c r="L44" s="38">
        <f>VLOOKUP($A44,'[1]DOM A&amp;L'!$A:$K,11,FALSE)</f>
        <v>172510</v>
      </c>
      <c r="M44" s="38">
        <f>VLOOKUP($A44,'[1]DOM A&amp;L'!$A:$L,12,FALSE)</f>
        <v>101178</v>
      </c>
      <c r="N44" s="38">
        <f>VLOOKUP($A44,'[1]DOM A&amp;L'!$A:$M,13,FALSE)</f>
        <v>225051</v>
      </c>
      <c r="O44" s="38">
        <f>VLOOKUP($A44,'[1]DOM A&amp;L'!$A:$N,14,FALSE)</f>
        <v>95666</v>
      </c>
      <c r="P44" s="38">
        <f>VLOOKUP($A44,'[1]DOM A&amp;L'!$A:$O,15,FALSE)</f>
        <v>0</v>
      </c>
      <c r="Q44" s="38">
        <f>VLOOKUP($A44,'[1]DOM A&amp;L'!$A:$P,16,FALSE)</f>
        <v>160906</v>
      </c>
      <c r="R44" s="38">
        <f>VLOOKUP($A44,'[1]DOM A&amp;L'!$A:$S,19,FALSE)</f>
        <v>365000</v>
      </c>
      <c r="S44" s="38">
        <f>VLOOKUP(A44,'[1]DOM A&amp;L'!A:T,20,FALSE)</f>
        <v>159968</v>
      </c>
      <c r="T44" s="38">
        <f>VLOOKUP($A44,'[1]DOM A&amp;L'!A:T,17,FALSE)</f>
        <v>0</v>
      </c>
      <c r="U44" s="38">
        <f>VLOOKUP(A44,'[1]DOM A&amp;L'!A:R,18,FALSE)</f>
        <v>649566</v>
      </c>
      <c r="V44" s="38">
        <f>VLOOKUP($A44,'[1]DOM A&amp;L'!A:U,21,FALSE)</f>
        <v>0</v>
      </c>
      <c r="W44" s="38">
        <f>VLOOKUP($A44,'[1]DOM UAB'!$A:$D,4,FALSE)</f>
        <v>20640</v>
      </c>
      <c r="X44" s="38">
        <f>VLOOKUP($A44,'[1]DOM UAB'!$A:$D,3,FALSE)</f>
        <v>179634</v>
      </c>
      <c r="Y44" s="38">
        <f>VLOOKUP(A44,[1]ELI!A:F,6,FALSE)</f>
        <v>15958</v>
      </c>
      <c r="Z44" s="39">
        <f>VLOOKUP(A44,'[1]Title IA Del'!A:E,5,FALSE)</f>
        <v>78233</v>
      </c>
      <c r="AA44" s="40">
        <f>IFERROR(VLOOKUP(A44,'[1]Title ID2'!A:F,6,FALSE),0)</f>
        <v>0</v>
      </c>
      <c r="AB44" s="40">
        <f>IFERROR(VLOOKUP(A44,'[1]Title IC Mig'!A:G,7,FALSE),0)</f>
        <v>0</v>
      </c>
      <c r="AC44" s="38">
        <f>IFERROR(VLOOKUP(A44,[1]Sec1003!$I$2:$L$139,4,FALSE),0)</f>
        <v>0</v>
      </c>
      <c r="AD44" s="38">
        <f>VLOOKUP(A44,'[1]Title IIA'!A42:D367,3,FALSE)</f>
        <v>16142</v>
      </c>
      <c r="AE44" s="40">
        <f>IFERROR(VLOOKUP(A44,'[1]Title III EL'!A:D,4,FALSE),0)</f>
        <v>0</v>
      </c>
      <c r="AF44" s="40">
        <f>IFERROR(VLOOKUP(A44,'[1]Titlle III Imm'!A:D,4,FALSE),0)</f>
        <v>0</v>
      </c>
      <c r="AG44" s="38">
        <f>VLOOKUP(A44,'[1]Title IVA'!A:E,5,FALSE)</f>
        <v>10000</v>
      </c>
      <c r="AH44" s="40">
        <f>IFERROR(VLOOKUP(A44,'[1]Title IVB'!A:I,9,FALSE),0)</f>
        <v>0</v>
      </c>
      <c r="AI44" s="40">
        <f>IFERROR(VLOOKUP(A44,[1]SRSA!A:S,19,FALSE),0)</f>
        <v>0</v>
      </c>
      <c r="AJ44" s="40">
        <f>IFERROR(VLOOKUP(A44,'[1]Title VB2'!A:E,5,FALSE),0)</f>
        <v>0</v>
      </c>
      <c r="AK44" s="40">
        <f>IFERROR(VLOOKUP(A44,'[1]McKinney Vento'!A:D,4,FALSE),0)</f>
        <v>0</v>
      </c>
      <c r="AL44" s="41">
        <f>VLOOKUP(A44,'[1]IDEA Pt B'!A42:C368,3,FALSE)</f>
        <v>24387</v>
      </c>
      <c r="AM44" s="39">
        <f t="shared" si="0"/>
        <v>6867140</v>
      </c>
      <c r="AN44" s="38">
        <f t="shared" si="1"/>
        <v>13895.467422096317</v>
      </c>
    </row>
    <row r="45" spans="1:40" x14ac:dyDescent="0.3">
      <c r="A45" s="36" t="s">
        <v>160</v>
      </c>
      <c r="B45" s="36" t="s">
        <v>161</v>
      </c>
      <c r="C45" s="37">
        <f>VLOOKUP($A45,'[1]DOM A&amp;L'!$A:$C,3,FALSE)</f>
        <v>248.8</v>
      </c>
      <c r="D45" s="38">
        <f>VLOOKUP($A45,'[1]DOM A&amp;L'!$A:$D,4,FALSE)</f>
        <v>1832910</v>
      </c>
      <c r="E45" s="38">
        <f>VLOOKUP($A45,[1]TAG!$A:$F,4,FALSE)</f>
        <v>16670</v>
      </c>
      <c r="F45" s="38">
        <f>VLOOKUP($A45,'[1]DOM A&amp;L'!$A:$E,5,FALSE)</f>
        <v>0</v>
      </c>
      <c r="G45" s="38">
        <f>VLOOKUP($A45,'[1]DOM A&amp;L'!$A:$F,6,FALSE)</f>
        <v>243892</v>
      </c>
      <c r="H45" s="38">
        <f>VLOOKUP($A45,'[1]DOM A&amp;L'!$A:$G,7,FALSE)</f>
        <v>213127</v>
      </c>
      <c r="I45" s="38">
        <f>VLOOKUP($A45,'[1]DOM A&amp;L'!$A:$H,8,FALSE)</f>
        <v>173180</v>
      </c>
      <c r="J45" s="38">
        <f>VLOOKUP($A45,'[1]DOM A&amp;L'!$A:$I,9,FALSE)</f>
        <v>19108</v>
      </c>
      <c r="K45" s="38">
        <f>VLOOKUP($A45,'[1]DOM A&amp;L'!$A:$J,10,FALSE)</f>
        <v>19648</v>
      </c>
      <c r="L45" s="38">
        <f>VLOOKUP($A45,'[1]DOM A&amp;L'!$A:$K,11,FALSE)</f>
        <v>86849</v>
      </c>
      <c r="M45" s="38">
        <f>VLOOKUP($A45,'[1]DOM A&amp;L'!$A:$L,12,FALSE)</f>
        <v>65043</v>
      </c>
      <c r="N45" s="38">
        <f>VLOOKUP($A45,'[1]DOM A&amp;L'!$A:$M,13,FALSE)</f>
        <v>94759</v>
      </c>
      <c r="O45" s="38">
        <f>VLOOKUP($A45,'[1]DOM A&amp;L'!$A:$N,14,FALSE)</f>
        <v>58216</v>
      </c>
      <c r="P45" s="38">
        <f>VLOOKUP($A45,'[1]DOM A&amp;L'!$A:$O,15,FALSE)</f>
        <v>0</v>
      </c>
      <c r="Q45" s="38">
        <f>VLOOKUP($A45,'[1]DOM A&amp;L'!$A:$P,16,FALSE)</f>
        <v>80589</v>
      </c>
      <c r="R45" s="38">
        <f>VLOOKUP($A45,'[1]DOM A&amp;L'!$A:$S,19,FALSE)</f>
        <v>50000</v>
      </c>
      <c r="S45" s="38">
        <f>VLOOKUP(A45,'[1]DOM A&amp;L'!A:T,20,FALSE)</f>
        <v>48682</v>
      </c>
      <c r="T45" s="38">
        <f>VLOOKUP($A45,'[1]DOM A&amp;L'!A:T,17,FALSE)</f>
        <v>35534</v>
      </c>
      <c r="U45" s="38">
        <f>VLOOKUP(A45,'[1]DOM A&amp;L'!A:R,18,FALSE)</f>
        <v>119364</v>
      </c>
      <c r="V45" s="38">
        <f>VLOOKUP($A45,'[1]DOM A&amp;L'!A:U,21,FALSE)</f>
        <v>0</v>
      </c>
      <c r="W45" s="38">
        <f>VLOOKUP($A45,'[1]DOM UAB'!$A:$D,4,FALSE)</f>
        <v>73964</v>
      </c>
      <c r="X45" s="38">
        <f>VLOOKUP($A45,'[1]DOM UAB'!$A:$D,3,FALSE)</f>
        <v>0</v>
      </c>
      <c r="Y45" s="38">
        <f>VLOOKUP(A45,[1]ELI!A:F,6,FALSE)</f>
        <v>13975</v>
      </c>
      <c r="Z45" s="39">
        <f>VLOOKUP(A45,'[1]Title IA Del'!A:E,5,FALSE)</f>
        <v>65948</v>
      </c>
      <c r="AA45" s="40">
        <f>IFERROR(VLOOKUP(A45,'[1]Title ID2'!A:F,6,FALSE),0)</f>
        <v>0</v>
      </c>
      <c r="AB45" s="40">
        <f>IFERROR(VLOOKUP(A45,'[1]Title IC Mig'!A:G,7,FALSE),0)</f>
        <v>0</v>
      </c>
      <c r="AC45" s="38">
        <f>IFERROR(VLOOKUP(A45,[1]Sec1003!$I$2:$L$139,4,FALSE),0)</f>
        <v>0</v>
      </c>
      <c r="AD45" s="38">
        <f>VLOOKUP(A45,'[1]Title IIA'!A43:D368,3,FALSE)</f>
        <v>8198</v>
      </c>
      <c r="AE45" s="40">
        <f>IFERROR(VLOOKUP(A45,'[1]Title III EL'!A:D,4,FALSE),0)</f>
        <v>0</v>
      </c>
      <c r="AF45" s="40">
        <f>IFERROR(VLOOKUP(A45,'[1]Titlle III Imm'!A:D,4,FALSE),0)</f>
        <v>0</v>
      </c>
      <c r="AG45" s="38">
        <f>VLOOKUP(A45,'[1]Title IVA'!A:E,5,FALSE)</f>
        <v>8954</v>
      </c>
      <c r="AH45" s="40">
        <f>IFERROR(VLOOKUP(A45,'[1]Title IVB'!A:I,9,FALSE),0)</f>
        <v>0</v>
      </c>
      <c r="AI45" s="40">
        <f>IFERROR(VLOOKUP(A45,[1]SRSA!A:S,19,FALSE),0)</f>
        <v>10123</v>
      </c>
      <c r="AJ45" s="40">
        <f>IFERROR(VLOOKUP(A45,'[1]Title VB2'!A:E,5,FALSE),0)</f>
        <v>0</v>
      </c>
      <c r="AK45" s="40">
        <f>IFERROR(VLOOKUP(A45,'[1]McKinney Vento'!A:D,4,FALSE),0)</f>
        <v>0</v>
      </c>
      <c r="AL45" s="41">
        <f>VLOOKUP(A45,'[1]IDEA Pt B'!A43:C369,3,FALSE)</f>
        <v>12501</v>
      </c>
      <c r="AM45" s="39">
        <f t="shared" si="0"/>
        <v>3351234</v>
      </c>
      <c r="AN45" s="38">
        <f t="shared" si="1"/>
        <v>13469.590032154339</v>
      </c>
    </row>
    <row r="46" spans="1:40" x14ac:dyDescent="0.3">
      <c r="A46" s="36" t="s">
        <v>162</v>
      </c>
      <c r="B46" s="36" t="s">
        <v>163</v>
      </c>
      <c r="C46" s="37">
        <f>VLOOKUP($A46,'[1]DOM A&amp;L'!$A:$C,3,FALSE)</f>
        <v>392.2</v>
      </c>
      <c r="D46" s="38">
        <f>VLOOKUP($A46,'[1]DOM A&amp;L'!$A:$D,4,FALSE)</f>
        <v>2845803</v>
      </c>
      <c r="E46" s="38">
        <f>VLOOKUP($A46,[1]TAG!$A:$F,4,FALSE)</f>
        <v>26277</v>
      </c>
      <c r="F46" s="38">
        <f>VLOOKUP($A46,'[1]DOM A&amp;L'!$A:$E,5,FALSE)</f>
        <v>81766</v>
      </c>
      <c r="G46" s="38">
        <f>VLOOKUP($A46,'[1]DOM A&amp;L'!$A:$F,6,FALSE)</f>
        <v>138328</v>
      </c>
      <c r="H46" s="38">
        <f>VLOOKUP($A46,'[1]DOM A&amp;L'!$A:$G,7,FALSE)</f>
        <v>362437</v>
      </c>
      <c r="I46" s="38">
        <f>VLOOKUP($A46,'[1]DOM A&amp;L'!$A:$H,8,FALSE)</f>
        <v>272668</v>
      </c>
      <c r="J46" s="38">
        <f>VLOOKUP($A46,'[1]DOM A&amp;L'!$A:$I,9,FALSE)</f>
        <v>29853</v>
      </c>
      <c r="K46" s="38">
        <f>VLOOKUP($A46,'[1]DOM A&amp;L'!$A:$J,10,FALSE)</f>
        <v>31419</v>
      </c>
      <c r="L46" s="38">
        <f>VLOOKUP($A46,'[1]DOM A&amp;L'!$A:$K,11,FALSE)</f>
        <v>139424</v>
      </c>
      <c r="M46" s="38">
        <f>VLOOKUP($A46,'[1]DOM A&amp;L'!$A:$L,12,FALSE)</f>
        <v>101178</v>
      </c>
      <c r="N46" s="38">
        <f>VLOOKUP($A46,'[1]DOM A&amp;L'!$A:$M,13,FALSE)</f>
        <v>140422</v>
      </c>
      <c r="O46" s="38">
        <f>VLOOKUP($A46,'[1]DOM A&amp;L'!$A:$N,14,FALSE)</f>
        <v>96126</v>
      </c>
      <c r="P46" s="38">
        <f>VLOOKUP($A46,'[1]DOM A&amp;L'!$A:$O,15,FALSE)</f>
        <v>0</v>
      </c>
      <c r="Q46" s="38">
        <f>VLOOKUP($A46,'[1]DOM A&amp;L'!$A:$P,16,FALSE)</f>
        <v>45736</v>
      </c>
      <c r="R46" s="38">
        <f>VLOOKUP($A46,'[1]DOM A&amp;L'!$A:$S,19,FALSE)</f>
        <v>75000</v>
      </c>
      <c r="S46" s="38">
        <f>VLOOKUP(A46,'[1]DOM A&amp;L'!A:T,20,FALSE)</f>
        <v>66099</v>
      </c>
      <c r="T46" s="38">
        <f>VLOOKUP($A46,'[1]DOM A&amp;L'!A:T,17,FALSE)</f>
        <v>0</v>
      </c>
      <c r="U46" s="38">
        <f>VLOOKUP(A46,'[1]DOM A&amp;L'!A:R,18,FALSE)</f>
        <v>134202</v>
      </c>
      <c r="V46" s="38">
        <f>VLOOKUP($A46,'[1]DOM A&amp;L'!A:U,21,FALSE)</f>
        <v>0</v>
      </c>
      <c r="W46" s="38">
        <f>VLOOKUP($A46,'[1]DOM UAB'!$A:$D,4,FALSE)</f>
        <v>41280</v>
      </c>
      <c r="X46" s="38">
        <f>VLOOKUP($A46,'[1]DOM UAB'!$A:$D,3,FALSE)</f>
        <v>158301</v>
      </c>
      <c r="Y46" s="38">
        <f>VLOOKUP(A46,[1]ELI!A:F,6,FALSE)</f>
        <v>15134</v>
      </c>
      <c r="Z46" s="39">
        <f>VLOOKUP(A46,'[1]Title IA Del'!A:E,5,FALSE)</f>
        <v>57536</v>
      </c>
      <c r="AA46" s="40">
        <f>IFERROR(VLOOKUP(A46,'[1]Title ID2'!A:F,6,FALSE),0)</f>
        <v>0</v>
      </c>
      <c r="AB46" s="40">
        <f>IFERROR(VLOOKUP(A46,'[1]Title IC Mig'!A:G,7,FALSE),0)</f>
        <v>0</v>
      </c>
      <c r="AC46" s="38">
        <f>IFERROR(VLOOKUP(A46,[1]Sec1003!$I$2:$L$139,4,FALSE),0)</f>
        <v>0</v>
      </c>
      <c r="AD46" s="38">
        <f>VLOOKUP(A46,'[1]Title IIA'!A44:D369,3,FALSE)</f>
        <v>13703</v>
      </c>
      <c r="AE46" s="40">
        <f>IFERROR(VLOOKUP(A46,'[1]Title III EL'!A:D,4,FALSE),0)</f>
        <v>0</v>
      </c>
      <c r="AF46" s="40">
        <f>IFERROR(VLOOKUP(A46,'[1]Titlle III Imm'!A:D,4,FALSE),0)</f>
        <v>0</v>
      </c>
      <c r="AG46" s="38">
        <f>VLOOKUP(A46,'[1]Title IVA'!A:E,5,FALSE)</f>
        <v>10000</v>
      </c>
      <c r="AH46" s="40">
        <f>IFERROR(VLOOKUP(A46,'[1]Title IVB'!A:I,9,FALSE),0)</f>
        <v>0</v>
      </c>
      <c r="AI46" s="40">
        <f>IFERROR(VLOOKUP(A46,[1]SRSA!A:S,19,FALSE),0)</f>
        <v>39031</v>
      </c>
      <c r="AJ46" s="40">
        <f>IFERROR(VLOOKUP(A46,'[1]Title VB2'!A:E,5,FALSE),0)</f>
        <v>0</v>
      </c>
      <c r="AK46" s="40">
        <f>IFERROR(VLOOKUP(A46,'[1]McKinney Vento'!A:D,4,FALSE),0)</f>
        <v>0</v>
      </c>
      <c r="AL46" s="41">
        <f>VLOOKUP(A46,'[1]IDEA Pt B'!A44:C370,3,FALSE)</f>
        <v>18034</v>
      </c>
      <c r="AM46" s="39">
        <f t="shared" si="0"/>
        <v>4939757</v>
      </c>
      <c r="AN46" s="38">
        <f t="shared" si="1"/>
        <v>12594.994900560938</v>
      </c>
    </row>
    <row r="47" spans="1:40" x14ac:dyDescent="0.3">
      <c r="A47" s="36" t="s">
        <v>164</v>
      </c>
      <c r="B47" s="36" t="s">
        <v>165</v>
      </c>
      <c r="C47" s="37">
        <f>VLOOKUP($A47,'[1]DOM A&amp;L'!$A:$C,3,FALSE)</f>
        <v>812.1</v>
      </c>
      <c r="D47" s="38">
        <f>VLOOKUP($A47,'[1]DOM A&amp;L'!$A:$D,4,FALSE)</f>
        <v>5869047</v>
      </c>
      <c r="E47" s="38">
        <f>VLOOKUP($A47,[1]TAG!$A:$F,4,FALSE)</f>
        <v>54411</v>
      </c>
      <c r="F47" s="38">
        <f>VLOOKUP($A47,'[1]DOM A&amp;L'!$A:$E,5,FALSE)</f>
        <v>53528</v>
      </c>
      <c r="G47" s="38">
        <f>VLOOKUP($A47,'[1]DOM A&amp;L'!$A:$F,6,FALSE)</f>
        <v>87627</v>
      </c>
      <c r="H47" s="38">
        <f>VLOOKUP($A47,'[1]DOM A&amp;L'!$A:$G,7,FALSE)</f>
        <v>623618</v>
      </c>
      <c r="I47" s="38">
        <f>VLOOKUP($A47,'[1]DOM A&amp;L'!$A:$H,8,FALSE)</f>
        <v>514193</v>
      </c>
      <c r="J47" s="38">
        <f>VLOOKUP($A47,'[1]DOM A&amp;L'!$A:$I,9,FALSE)</f>
        <v>54126</v>
      </c>
      <c r="K47" s="38">
        <f>VLOOKUP($A47,'[1]DOM A&amp;L'!$A:$J,10,FALSE)</f>
        <v>64047</v>
      </c>
      <c r="L47" s="38">
        <f>VLOOKUP($A47,'[1]DOM A&amp;L'!$A:$K,11,FALSE)</f>
        <v>283620</v>
      </c>
      <c r="M47" s="38">
        <f>VLOOKUP($A47,'[1]DOM A&amp;L'!$A:$L,12,FALSE)</f>
        <v>166221</v>
      </c>
      <c r="N47" s="38">
        <f>VLOOKUP($A47,'[1]DOM A&amp;L'!$A:$M,13,FALSE)</f>
        <v>0</v>
      </c>
      <c r="O47" s="38">
        <f>VLOOKUP($A47,'[1]DOM A&amp;L'!$A:$N,14,FALSE)</f>
        <v>453610</v>
      </c>
      <c r="P47" s="38">
        <f>VLOOKUP($A47,'[1]DOM A&amp;L'!$A:$O,15,FALSE)</f>
        <v>0</v>
      </c>
      <c r="Q47" s="38">
        <f>VLOOKUP($A47,'[1]DOM A&amp;L'!$A:$P,16,FALSE)</f>
        <v>143092</v>
      </c>
      <c r="R47" s="38">
        <f>VLOOKUP($A47,'[1]DOM A&amp;L'!$A:$S,19,FALSE)</f>
        <v>200000</v>
      </c>
      <c r="S47" s="38">
        <f>VLOOKUP(A47,'[1]DOM A&amp;L'!A:T,20,FALSE)</f>
        <v>115731</v>
      </c>
      <c r="T47" s="38">
        <f>VLOOKUP($A47,'[1]DOM A&amp;L'!A:T,17,FALSE)</f>
        <v>0</v>
      </c>
      <c r="U47" s="38">
        <f>VLOOKUP(A47,'[1]DOM A&amp;L'!A:R,18,FALSE)</f>
        <v>469937</v>
      </c>
      <c r="V47" s="38">
        <f>VLOOKUP($A47,'[1]DOM A&amp;L'!A:U,21,FALSE)</f>
        <v>0</v>
      </c>
      <c r="W47" s="38">
        <f>VLOOKUP($A47,'[1]DOM UAB'!$A:$D,4,FALSE)</f>
        <v>116960</v>
      </c>
      <c r="X47" s="38">
        <f>VLOOKUP($A47,'[1]DOM UAB'!$A:$D,3,FALSE)</f>
        <v>75222</v>
      </c>
      <c r="Y47" s="38">
        <f>VLOOKUP(A47,[1]ELI!A:F,6,FALSE)</f>
        <v>18527</v>
      </c>
      <c r="Z47" s="39">
        <f>VLOOKUP(A47,'[1]Title IA Del'!A:E,5,FALSE)</f>
        <v>118217</v>
      </c>
      <c r="AA47" s="40">
        <f>IFERROR(VLOOKUP(A47,'[1]Title ID2'!A:F,6,FALSE),0)</f>
        <v>0</v>
      </c>
      <c r="AB47" s="40">
        <f>IFERROR(VLOOKUP(A47,'[1]Title IC Mig'!A:G,7,FALSE),0)</f>
        <v>0</v>
      </c>
      <c r="AC47" s="38">
        <f>IFERROR(VLOOKUP(A47,[1]Sec1003!$I$2:$L$139,4,FALSE),0)</f>
        <v>0</v>
      </c>
      <c r="AD47" s="38">
        <f>VLOOKUP(A47,'[1]Title IIA'!A45:D370,3,FALSE)</f>
        <v>23467</v>
      </c>
      <c r="AE47" s="40">
        <f>IFERROR(VLOOKUP(A47,'[1]Title III EL'!A:D,4,FALSE),0)</f>
        <v>0</v>
      </c>
      <c r="AF47" s="40">
        <f>IFERROR(VLOOKUP(A47,'[1]Titlle III Imm'!A:D,4,FALSE),0)</f>
        <v>0</v>
      </c>
      <c r="AG47" s="38">
        <f>VLOOKUP(A47,'[1]Title IVA'!A:E,5,FALSE)</f>
        <v>10000</v>
      </c>
      <c r="AH47" s="40">
        <f>IFERROR(VLOOKUP(A47,'[1]Title IVB'!A:I,9,FALSE),0)</f>
        <v>0</v>
      </c>
      <c r="AI47" s="40">
        <f>IFERROR(VLOOKUP(A47,[1]SRSA!A:S,19,FALSE),0)</f>
        <v>0</v>
      </c>
      <c r="AJ47" s="40">
        <f>IFERROR(VLOOKUP(A47,'[1]Title VB2'!A:E,5,FALSE),0)</f>
        <v>0</v>
      </c>
      <c r="AK47" s="40">
        <f>IFERROR(VLOOKUP(A47,'[1]McKinney Vento'!A:D,4,FALSE),0)</f>
        <v>0</v>
      </c>
      <c r="AL47" s="41">
        <f>VLOOKUP(A47,'[1]IDEA Pt B'!A45:C371,3,FALSE)</f>
        <v>39320</v>
      </c>
      <c r="AM47" s="39">
        <f t="shared" si="0"/>
        <v>9554521</v>
      </c>
      <c r="AN47" s="38">
        <f t="shared" si="1"/>
        <v>11765.202561260929</v>
      </c>
    </row>
    <row r="48" spans="1:40" x14ac:dyDescent="0.3">
      <c r="A48" s="36" t="s">
        <v>166</v>
      </c>
      <c r="B48" s="36" t="s">
        <v>167</v>
      </c>
      <c r="C48" s="37">
        <f>VLOOKUP($A48,'[1]DOM A&amp;L'!$A:$C,3,FALSE)</f>
        <v>591</v>
      </c>
      <c r="D48" s="38">
        <f>VLOOKUP($A48,'[1]DOM A&amp;L'!$A:$D,4,FALSE)</f>
        <v>4271157</v>
      </c>
      <c r="E48" s="38">
        <f>VLOOKUP($A48,[1]TAG!$A:$F,4,FALSE)</f>
        <v>39597</v>
      </c>
      <c r="F48" s="38">
        <f>VLOOKUP($A48,'[1]DOM A&amp;L'!$A:$E,5,FALSE)</f>
        <v>0</v>
      </c>
      <c r="G48" s="38">
        <f>VLOOKUP($A48,'[1]DOM A&amp;L'!$A:$F,6,FALSE)</f>
        <v>200947</v>
      </c>
      <c r="H48" s="38">
        <f>VLOOKUP($A48,'[1]DOM A&amp;L'!$A:$G,7,FALSE)</f>
        <v>672183</v>
      </c>
      <c r="I48" s="38">
        <f>VLOOKUP($A48,'[1]DOM A&amp;L'!$A:$H,8,FALSE)</f>
        <v>383665</v>
      </c>
      <c r="J48" s="38">
        <f>VLOOKUP($A48,'[1]DOM A&amp;L'!$A:$I,9,FALSE)</f>
        <v>36228</v>
      </c>
      <c r="K48" s="38">
        <f>VLOOKUP($A48,'[1]DOM A&amp;L'!$A:$J,10,FALSE)</f>
        <v>47670</v>
      </c>
      <c r="L48" s="38">
        <f>VLOOKUP($A48,'[1]DOM A&amp;L'!$A:$K,11,FALSE)</f>
        <v>206300</v>
      </c>
      <c r="M48" s="38">
        <f>VLOOKUP($A48,'[1]DOM A&amp;L'!$A:$L,12,FALSE)</f>
        <v>220424</v>
      </c>
      <c r="N48" s="38">
        <f>VLOOKUP($A48,'[1]DOM A&amp;L'!$A:$M,13,FALSE)</f>
        <v>271052</v>
      </c>
      <c r="O48" s="38">
        <f>VLOOKUP($A48,'[1]DOM A&amp;L'!$A:$N,14,FALSE)</f>
        <v>14005</v>
      </c>
      <c r="P48" s="38">
        <f>VLOOKUP($A48,'[1]DOM A&amp;L'!$A:$O,15,FALSE)</f>
        <v>0</v>
      </c>
      <c r="Q48" s="38">
        <f>VLOOKUP($A48,'[1]DOM A&amp;L'!$A:$P,16,FALSE)</f>
        <v>158284</v>
      </c>
      <c r="R48" s="38">
        <f>VLOOKUP($A48,'[1]DOM A&amp;L'!$A:$S,19,FALSE)</f>
        <v>250000</v>
      </c>
      <c r="S48" s="38">
        <f>VLOOKUP(A48,'[1]DOM A&amp;L'!A:T,20,FALSE)</f>
        <v>57489</v>
      </c>
      <c r="T48" s="38">
        <f>VLOOKUP($A48,'[1]DOM A&amp;L'!A:T,17,FALSE)</f>
        <v>0</v>
      </c>
      <c r="U48" s="38">
        <f>VLOOKUP(A48,'[1]DOM A&amp;L'!A:R,18,FALSE)</f>
        <v>233439</v>
      </c>
      <c r="V48" s="38">
        <f>VLOOKUP($A48,'[1]DOM A&amp;L'!A:U,21,FALSE)</f>
        <v>0</v>
      </c>
      <c r="W48" s="38">
        <f>VLOOKUP($A48,'[1]DOM UAB'!$A:$D,4,FALSE)</f>
        <v>58866</v>
      </c>
      <c r="X48" s="38">
        <f>VLOOKUP($A48,'[1]DOM UAB'!$A:$D,3,FALSE)</f>
        <v>0</v>
      </c>
      <c r="Y48" s="38">
        <f>VLOOKUP(A48,[1]ELI!A:F,6,FALSE)</f>
        <v>16740</v>
      </c>
      <c r="Z48" s="39">
        <f>VLOOKUP(A48,'[1]Title IA Del'!A:E,5,FALSE)</f>
        <v>146348</v>
      </c>
      <c r="AA48" s="40">
        <f>IFERROR(VLOOKUP(A48,'[1]Title ID2'!A:F,6,FALSE),0)</f>
        <v>4196</v>
      </c>
      <c r="AB48" s="40">
        <f>IFERROR(VLOOKUP(A48,'[1]Title IC Mig'!A:G,7,FALSE),0)</f>
        <v>0</v>
      </c>
      <c r="AC48" s="38">
        <f>IFERROR(VLOOKUP(A48,[1]Sec1003!$I$2:$L$139,4,FALSE),0)</f>
        <v>0</v>
      </c>
      <c r="AD48" s="38">
        <f>VLOOKUP(A48,'[1]Title IIA'!A46:D371,3,FALSE)</f>
        <v>20567</v>
      </c>
      <c r="AE48" s="40">
        <f>IFERROR(VLOOKUP(A48,'[1]Title III EL'!A:D,4,FALSE),0)</f>
        <v>0</v>
      </c>
      <c r="AF48" s="40">
        <f>IFERROR(VLOOKUP(A48,'[1]Titlle III Imm'!A:D,4,FALSE),0)</f>
        <v>0</v>
      </c>
      <c r="AG48" s="38">
        <f>VLOOKUP(A48,'[1]Title IVA'!A:E,5,FALSE)</f>
        <v>10000</v>
      </c>
      <c r="AH48" s="40">
        <f>IFERROR(VLOOKUP(A48,'[1]Title IVB'!A:I,9,FALSE),0)</f>
        <v>0</v>
      </c>
      <c r="AI48" s="40">
        <f>IFERROR(VLOOKUP(A48,[1]SRSA!A:S,19,FALSE),0)</f>
        <v>0</v>
      </c>
      <c r="AJ48" s="40">
        <f>IFERROR(VLOOKUP(A48,'[1]Title VB2'!A:E,5,FALSE),0)</f>
        <v>0</v>
      </c>
      <c r="AK48" s="40">
        <f>IFERROR(VLOOKUP(A48,'[1]McKinney Vento'!A:D,4,FALSE),0)</f>
        <v>0</v>
      </c>
      <c r="AL48" s="41">
        <f>VLOOKUP(A48,'[1]IDEA Pt B'!A46:C372,3,FALSE)</f>
        <v>33341</v>
      </c>
      <c r="AM48" s="39">
        <f t="shared" si="0"/>
        <v>7352498</v>
      </c>
      <c r="AN48" s="38">
        <f t="shared" si="1"/>
        <v>12440.774957698815</v>
      </c>
    </row>
    <row r="49" spans="1:40" x14ac:dyDescent="0.3">
      <c r="A49" s="36" t="s">
        <v>168</v>
      </c>
      <c r="B49" s="36" t="s">
        <v>169</v>
      </c>
      <c r="C49" s="37">
        <f>VLOOKUP($A49,'[1]DOM A&amp;L'!$A:$C,3,FALSE)</f>
        <v>1952.4</v>
      </c>
      <c r="D49" s="38">
        <f>VLOOKUP($A49,'[1]DOM A&amp;L'!$A:$D,4,FALSE)</f>
        <v>14109995</v>
      </c>
      <c r="E49" s="38">
        <f>VLOOKUP($A49,[1]TAG!$A:$F,4,FALSE)</f>
        <v>130811</v>
      </c>
      <c r="F49" s="38">
        <f>VLOOKUP($A49,'[1]DOM A&amp;L'!$A:$E,5,FALSE)</f>
        <v>0</v>
      </c>
      <c r="G49" s="38">
        <f>VLOOKUP($A49,'[1]DOM A&amp;L'!$A:$F,6,FALSE)</f>
        <v>251977</v>
      </c>
      <c r="H49" s="38">
        <f>VLOOKUP($A49,'[1]DOM A&amp;L'!$A:$G,7,FALSE)</f>
        <v>1569488</v>
      </c>
      <c r="I49" s="38">
        <f>VLOOKUP($A49,'[1]DOM A&amp;L'!$A:$H,8,FALSE)</f>
        <v>1176711</v>
      </c>
      <c r="J49" s="38">
        <f>VLOOKUP($A49,'[1]DOM A&amp;L'!$A:$I,9,FALSE)</f>
        <v>121049</v>
      </c>
      <c r="K49" s="38">
        <f>VLOOKUP($A49,'[1]DOM A&amp;L'!$A:$J,10,FALSE)</f>
        <v>143560</v>
      </c>
      <c r="L49" s="38">
        <f>VLOOKUP($A49,'[1]DOM A&amp;L'!$A:$K,11,FALSE)</f>
        <v>681524</v>
      </c>
      <c r="M49" s="38">
        <f>VLOOKUP($A49,'[1]DOM A&amp;L'!$A:$L,12,FALSE)</f>
        <v>375804</v>
      </c>
      <c r="N49" s="38">
        <f>VLOOKUP($A49,'[1]DOM A&amp;L'!$A:$M,13,FALSE)</f>
        <v>0</v>
      </c>
      <c r="O49" s="38">
        <f>VLOOKUP($A49,'[1]DOM A&amp;L'!$A:$N,14,FALSE)</f>
        <v>652745</v>
      </c>
      <c r="P49" s="38">
        <f>VLOOKUP($A49,'[1]DOM A&amp;L'!$A:$O,15,FALSE)</f>
        <v>0</v>
      </c>
      <c r="Q49" s="38">
        <f>VLOOKUP($A49,'[1]DOM A&amp;L'!$A:$P,16,FALSE)</f>
        <v>352707</v>
      </c>
      <c r="R49" s="38">
        <f>VLOOKUP($A49,'[1]DOM A&amp;L'!$A:$S,19,FALSE)</f>
        <v>399921</v>
      </c>
      <c r="S49" s="38">
        <f>VLOOKUP(A49,'[1]DOM A&amp;L'!A:T,20,FALSE)</f>
        <v>139737</v>
      </c>
      <c r="T49" s="38">
        <f>VLOOKUP($A49,'[1]DOM A&amp;L'!A:T,17,FALSE)</f>
        <v>0</v>
      </c>
      <c r="U49" s="38">
        <f>VLOOKUP(A49,'[1]DOM A&amp;L'!A:R,18,FALSE)</f>
        <v>567416</v>
      </c>
      <c r="V49" s="38">
        <f>VLOOKUP($A49,'[1]DOM A&amp;L'!A:U,21,FALSE)</f>
        <v>0</v>
      </c>
      <c r="W49" s="38">
        <f>VLOOKUP($A49,'[1]DOM UAB'!$A:$D,4,FALSE)</f>
        <v>115446</v>
      </c>
      <c r="X49" s="38">
        <f>VLOOKUP($A49,'[1]DOM UAB'!$A:$D,3,FALSE)</f>
        <v>366694</v>
      </c>
      <c r="Y49" s="38">
        <f>VLOOKUP(A49,[1]ELI!A:F,6,FALSE)</f>
        <v>27741</v>
      </c>
      <c r="Z49" s="39">
        <f>VLOOKUP(A49,'[1]Title IA Del'!A:E,5,FALSE)</f>
        <v>166668</v>
      </c>
      <c r="AA49" s="40">
        <f>IFERROR(VLOOKUP(A49,'[1]Title ID2'!A:F,6,FALSE),0)</f>
        <v>0</v>
      </c>
      <c r="AB49" s="40">
        <f>IFERROR(VLOOKUP(A49,'[1]Title IC Mig'!A:G,7,FALSE),0)</f>
        <v>0</v>
      </c>
      <c r="AC49" s="38">
        <f>IFERROR(VLOOKUP(A49,[1]Sec1003!$I$2:$L$139,4,FALSE),0)</f>
        <v>10495</v>
      </c>
      <c r="AD49" s="38">
        <f>VLOOKUP(A49,'[1]Title IIA'!A47:D372,3,FALSE)</f>
        <v>35747</v>
      </c>
      <c r="AE49" s="40">
        <f>IFERROR(VLOOKUP(A49,'[1]Title III EL'!A:D,4,FALSE),0)</f>
        <v>0</v>
      </c>
      <c r="AF49" s="40">
        <f>IFERROR(VLOOKUP(A49,'[1]Titlle III Imm'!A:D,4,FALSE),0)</f>
        <v>0</v>
      </c>
      <c r="AG49" s="38">
        <f>VLOOKUP(A49,'[1]Title IVA'!A:E,5,FALSE)</f>
        <v>10834</v>
      </c>
      <c r="AH49" s="40">
        <f>IFERROR(VLOOKUP(A49,'[1]Title IVB'!A:I,9,FALSE),0)</f>
        <v>0</v>
      </c>
      <c r="AI49" s="40">
        <f>IFERROR(VLOOKUP(A49,[1]SRSA!A:S,19,FALSE),0)</f>
        <v>0</v>
      </c>
      <c r="AJ49" s="40">
        <f>IFERROR(VLOOKUP(A49,'[1]Title VB2'!A:E,5,FALSE),0)</f>
        <v>0</v>
      </c>
      <c r="AK49" s="40">
        <f>IFERROR(VLOOKUP(A49,'[1]McKinney Vento'!A:D,4,FALSE),0)</f>
        <v>0</v>
      </c>
      <c r="AL49" s="41">
        <f>VLOOKUP(A49,'[1]IDEA Pt B'!A47:C373,3,FALSE)</f>
        <v>90965</v>
      </c>
      <c r="AM49" s="39">
        <f t="shared" si="0"/>
        <v>21498035</v>
      </c>
      <c r="AN49" s="38">
        <f t="shared" si="1"/>
        <v>11011.08123335382</v>
      </c>
    </row>
    <row r="50" spans="1:40" x14ac:dyDescent="0.3">
      <c r="A50" s="36" t="s">
        <v>170</v>
      </c>
      <c r="B50" s="36" t="s">
        <v>171</v>
      </c>
      <c r="C50" s="37">
        <f>VLOOKUP($A50,'[1]DOM A&amp;L'!$A:$C,3,FALSE)</f>
        <v>1707.1</v>
      </c>
      <c r="D50" s="38">
        <f>VLOOKUP($A50,'[1]DOM A&amp;L'!$A:$D,4,FALSE)</f>
        <v>12337212</v>
      </c>
      <c r="E50" s="38">
        <f>VLOOKUP($A50,[1]TAG!$A:$F,4,FALSE)</f>
        <v>114376</v>
      </c>
      <c r="F50" s="38">
        <f>VLOOKUP($A50,'[1]DOM A&amp;L'!$A:$E,5,FALSE)</f>
        <v>0</v>
      </c>
      <c r="G50" s="38">
        <f>VLOOKUP($A50,'[1]DOM A&amp;L'!$A:$F,6,FALSE)</f>
        <v>267862</v>
      </c>
      <c r="H50" s="38">
        <f>VLOOKUP($A50,'[1]DOM A&amp;L'!$A:$G,7,FALSE)</f>
        <v>1852497</v>
      </c>
      <c r="I50" s="38">
        <f>VLOOKUP($A50,'[1]DOM A&amp;L'!$A:$H,8,FALSE)</f>
        <v>1027999</v>
      </c>
      <c r="J50" s="38">
        <f>VLOOKUP($A50,'[1]DOM A&amp;L'!$A:$I,9,FALSE)</f>
        <v>118148</v>
      </c>
      <c r="K50" s="38">
        <f>VLOOKUP($A50,'[1]DOM A&amp;L'!$A:$J,10,FALSE)</f>
        <v>119634</v>
      </c>
      <c r="L50" s="38">
        <f>VLOOKUP($A50,'[1]DOM A&amp;L'!$A:$K,11,FALSE)</f>
        <v>595897</v>
      </c>
      <c r="M50" s="38">
        <f>VLOOKUP($A50,'[1]DOM A&amp;L'!$A:$L,12,FALSE)</f>
        <v>607068</v>
      </c>
      <c r="N50" s="38">
        <f>VLOOKUP($A50,'[1]DOM A&amp;L'!$A:$M,13,FALSE)</f>
        <v>497385</v>
      </c>
      <c r="O50" s="38">
        <f>VLOOKUP($A50,'[1]DOM A&amp;L'!$A:$N,14,FALSE)</f>
        <v>539558</v>
      </c>
      <c r="P50" s="38">
        <f>VLOOKUP($A50,'[1]DOM A&amp;L'!$A:$O,15,FALSE)</f>
        <v>0</v>
      </c>
      <c r="Q50" s="38">
        <f>VLOOKUP($A50,'[1]DOM A&amp;L'!$A:$P,16,FALSE)</f>
        <v>358688</v>
      </c>
      <c r="R50" s="38">
        <f>VLOOKUP($A50,'[1]DOM A&amp;L'!$A:$S,19,FALSE)</f>
        <v>500000</v>
      </c>
      <c r="S50" s="38">
        <f>VLOOKUP(A50,'[1]DOM A&amp;L'!A:T,20,FALSE)</f>
        <v>367669</v>
      </c>
      <c r="T50" s="38">
        <f>VLOOKUP($A50,'[1]DOM A&amp;L'!A:T,17,FALSE)</f>
        <v>0</v>
      </c>
      <c r="U50" s="38">
        <f>VLOOKUP(A50,'[1]DOM A&amp;L'!A:R,18,FALSE)</f>
        <v>746480</v>
      </c>
      <c r="V50" s="38">
        <f>VLOOKUP($A50,'[1]DOM A&amp;L'!A:U,21,FALSE)</f>
        <v>0</v>
      </c>
      <c r="W50" s="38">
        <f>VLOOKUP($A50,'[1]DOM UAB'!$A:$D,4,FALSE)</f>
        <v>147054</v>
      </c>
      <c r="X50" s="38">
        <f>VLOOKUP($A50,'[1]DOM UAB'!$A:$D,3,FALSE)</f>
        <v>524971</v>
      </c>
      <c r="Y50" s="38">
        <f>VLOOKUP(A50,[1]ELI!A:F,6,FALSE)</f>
        <v>25759</v>
      </c>
      <c r="Z50" s="39">
        <f>VLOOKUP(A50,'[1]Title IA Del'!A:E,5,FALSE)</f>
        <v>261137</v>
      </c>
      <c r="AA50" s="40">
        <f>IFERROR(VLOOKUP(A50,'[1]Title ID2'!A:F,6,FALSE),0)</f>
        <v>0</v>
      </c>
      <c r="AB50" s="40">
        <f>IFERROR(VLOOKUP(A50,'[1]Title IC Mig'!A:G,7,FALSE),0)</f>
        <v>0</v>
      </c>
      <c r="AC50" s="38">
        <f>IFERROR(VLOOKUP(A50,[1]Sec1003!$I$2:$L$139,4,FALSE),0)</f>
        <v>0</v>
      </c>
      <c r="AD50" s="38">
        <f>VLOOKUP(A50,'[1]Title IIA'!A48:D373,3,FALSE)</f>
        <v>54411</v>
      </c>
      <c r="AE50" s="40">
        <f>IFERROR(VLOOKUP(A50,'[1]Title III EL'!A:D,4,FALSE),0)</f>
        <v>0</v>
      </c>
      <c r="AF50" s="40">
        <f>IFERROR(VLOOKUP(A50,'[1]Titlle III Imm'!A:D,4,FALSE),0)</f>
        <v>0</v>
      </c>
      <c r="AG50" s="38">
        <f>VLOOKUP(A50,'[1]Title IVA'!A:E,5,FALSE)</f>
        <v>10349</v>
      </c>
      <c r="AH50" s="40">
        <f>IFERROR(VLOOKUP(A50,'[1]Title IVB'!A:I,9,FALSE),0)</f>
        <v>0</v>
      </c>
      <c r="AI50" s="40">
        <f>IFERROR(VLOOKUP(A50,[1]SRSA!A:S,19,FALSE),0)</f>
        <v>0</v>
      </c>
      <c r="AJ50" s="40">
        <f>IFERROR(VLOOKUP(A50,'[1]Title VB2'!A:E,5,FALSE),0)</f>
        <v>0</v>
      </c>
      <c r="AK50" s="40">
        <f>IFERROR(VLOOKUP(A50,'[1]McKinney Vento'!A:D,4,FALSE),0)</f>
        <v>0</v>
      </c>
      <c r="AL50" s="41">
        <f>VLOOKUP(A50,'[1]IDEA Pt B'!A48:C374,3,FALSE)</f>
        <v>113713</v>
      </c>
      <c r="AM50" s="39">
        <f t="shared" si="0"/>
        <v>21187867</v>
      </c>
      <c r="AN50" s="38">
        <f t="shared" si="1"/>
        <v>12411.614433835161</v>
      </c>
    </row>
    <row r="51" spans="1:40" x14ac:dyDescent="0.3">
      <c r="A51" s="36" t="s">
        <v>172</v>
      </c>
      <c r="B51" s="36" t="s">
        <v>173</v>
      </c>
      <c r="C51" s="37">
        <f>VLOOKUP($A51,'[1]DOM A&amp;L'!$A:$C,3,FALSE)</f>
        <v>5456.4</v>
      </c>
      <c r="D51" s="38">
        <f>VLOOKUP($A51,'[1]DOM A&amp;L'!$A:$D,4,FALSE)</f>
        <v>39433403</v>
      </c>
      <c r="E51" s="38">
        <f>VLOOKUP($A51,[1]TAG!$A:$F,4,FALSE)</f>
        <v>365579</v>
      </c>
      <c r="F51" s="38">
        <f>VLOOKUP($A51,'[1]DOM A&amp;L'!$A:$E,5,FALSE)</f>
        <v>0</v>
      </c>
      <c r="G51" s="38">
        <f>VLOOKUP($A51,'[1]DOM A&amp;L'!$A:$F,6,FALSE)</f>
        <v>603968</v>
      </c>
      <c r="H51" s="38">
        <f>VLOOKUP($A51,'[1]DOM A&amp;L'!$A:$G,7,FALSE)</f>
        <v>5496061</v>
      </c>
      <c r="I51" s="38">
        <f>VLOOKUP($A51,'[1]DOM A&amp;L'!$A:$H,8,FALSE)</f>
        <v>3322129</v>
      </c>
      <c r="J51" s="38">
        <f>VLOOKUP($A51,'[1]DOM A&amp;L'!$A:$I,9,FALSE)</f>
        <v>393243</v>
      </c>
      <c r="K51" s="38">
        <f>VLOOKUP($A51,'[1]DOM A&amp;L'!$A:$J,10,FALSE)</f>
        <v>394716</v>
      </c>
      <c r="L51" s="38">
        <f>VLOOKUP($A51,'[1]DOM A&amp;L'!$A:$K,11,FALSE)</f>
        <v>1904666</v>
      </c>
      <c r="M51" s="38">
        <f>VLOOKUP($A51,'[1]DOM A&amp;L'!$A:$L,12,FALSE)</f>
        <v>617909</v>
      </c>
      <c r="N51" s="38">
        <f>VLOOKUP($A51,'[1]DOM A&amp;L'!$A:$M,13,FALSE)</f>
        <v>0</v>
      </c>
      <c r="O51" s="38">
        <f>VLOOKUP($A51,'[1]DOM A&amp;L'!$A:$N,14,FALSE)</f>
        <v>2929113</v>
      </c>
      <c r="P51" s="38">
        <f>VLOOKUP($A51,'[1]DOM A&amp;L'!$A:$O,15,FALSE)</f>
        <v>0</v>
      </c>
      <c r="Q51" s="38">
        <f>VLOOKUP($A51,'[1]DOM A&amp;L'!$A:$P,16,FALSE)</f>
        <v>961418</v>
      </c>
      <c r="R51" s="38">
        <f>VLOOKUP($A51,'[1]DOM A&amp;L'!$A:$S,19,FALSE)</f>
        <v>750000</v>
      </c>
      <c r="S51" s="38">
        <f>VLOOKUP(A51,'[1]DOM A&amp;L'!A:T,20,FALSE)</f>
        <v>756541</v>
      </c>
      <c r="T51" s="38">
        <f>VLOOKUP($A51,'[1]DOM A&amp;L'!A:T,17,FALSE)</f>
        <v>0</v>
      </c>
      <c r="U51" s="38">
        <f>VLOOKUP(A51,'[1]DOM A&amp;L'!A:R,18,FALSE)</f>
        <v>3072017</v>
      </c>
      <c r="V51" s="38">
        <f>VLOOKUP($A51,'[1]DOM A&amp;L'!A:U,21,FALSE)</f>
        <v>0</v>
      </c>
      <c r="W51" s="38">
        <f>VLOOKUP($A51,'[1]DOM UAB'!$A:$D,4,FALSE)</f>
        <v>625440</v>
      </c>
      <c r="X51" s="38">
        <f>VLOOKUP($A51,'[1]DOM UAB'!$A:$D,3,FALSE)</f>
        <v>1152754</v>
      </c>
      <c r="Y51" s="38">
        <f>VLOOKUP(A51,[1]ELI!A:F,6,FALSE)</f>
        <v>56057</v>
      </c>
      <c r="Z51" s="39">
        <f>VLOOKUP(A51,'[1]Title IA Del'!A:E,5,FALSE)</f>
        <v>462464</v>
      </c>
      <c r="AA51" s="40">
        <f>IFERROR(VLOOKUP(A51,'[1]Title ID2'!A:F,6,FALSE),0)</f>
        <v>0</v>
      </c>
      <c r="AB51" s="40">
        <f>IFERROR(VLOOKUP(A51,'[1]Title IC Mig'!A:G,7,FALSE),0)</f>
        <v>0</v>
      </c>
      <c r="AC51" s="38">
        <f>IFERROR(VLOOKUP(A51,[1]Sec1003!$I$2:$L$139,4,FALSE),0)</f>
        <v>28485</v>
      </c>
      <c r="AD51" s="38">
        <f>VLOOKUP(A51,'[1]Title IIA'!A49:D374,3,FALSE)</f>
        <v>92883</v>
      </c>
      <c r="AE51" s="40">
        <f>IFERROR(VLOOKUP(A51,'[1]Title III EL'!A:D,4,FALSE),0)</f>
        <v>0</v>
      </c>
      <c r="AF51" s="40">
        <f>IFERROR(VLOOKUP(A51,'[1]Titlle III Imm'!A:D,4,FALSE),0)</f>
        <v>0</v>
      </c>
      <c r="AG51" s="38">
        <f>VLOOKUP(A51,'[1]Title IVA'!A:E,5,FALSE)</f>
        <v>31955</v>
      </c>
      <c r="AH51" s="40">
        <f>IFERROR(VLOOKUP(A51,'[1]Title IVB'!A:I,9,FALSE),0)</f>
        <v>0</v>
      </c>
      <c r="AI51" s="40">
        <f>IFERROR(VLOOKUP(A51,[1]SRSA!A:S,19,FALSE),0)</f>
        <v>0</v>
      </c>
      <c r="AJ51" s="40">
        <f>IFERROR(VLOOKUP(A51,'[1]Title VB2'!A:E,5,FALSE),0)</f>
        <v>0</v>
      </c>
      <c r="AK51" s="40">
        <f>IFERROR(VLOOKUP(A51,'[1]McKinney Vento'!A:D,4,FALSE),0)</f>
        <v>0</v>
      </c>
      <c r="AL51" s="41">
        <f>VLOOKUP(A51,'[1]IDEA Pt B'!A49:C375,3,FALSE)</f>
        <v>250135</v>
      </c>
      <c r="AM51" s="39">
        <f t="shared" si="0"/>
        <v>63700936</v>
      </c>
      <c r="AN51" s="38">
        <f t="shared" si="1"/>
        <v>11674.535591232316</v>
      </c>
    </row>
    <row r="52" spans="1:40" x14ac:dyDescent="0.3">
      <c r="A52" s="36" t="s">
        <v>174</v>
      </c>
      <c r="B52" s="36" t="s">
        <v>175</v>
      </c>
      <c r="C52" s="37">
        <f>VLOOKUP($A52,'[1]DOM A&amp;L'!$A:$C,3,FALSE)</f>
        <v>16236.8</v>
      </c>
      <c r="D52" s="38">
        <f>VLOOKUP($A52,'[1]DOM A&amp;L'!$A:$D,4,FALSE)</f>
        <v>117343354</v>
      </c>
      <c r="E52" s="38">
        <f>VLOOKUP($A52,[1]TAG!$A:$F,4,FALSE)</f>
        <v>1087866</v>
      </c>
      <c r="F52" s="38">
        <f>VLOOKUP($A52,'[1]DOM A&amp;L'!$A:$E,5,FALSE)</f>
        <v>2613712</v>
      </c>
      <c r="G52" s="38">
        <f>VLOOKUP($A52,'[1]DOM A&amp;L'!$A:$F,6,FALSE)</f>
        <v>2412257</v>
      </c>
      <c r="H52" s="38">
        <f>VLOOKUP($A52,'[1]DOM A&amp;L'!$A:$G,7,FALSE)</f>
        <v>17814627</v>
      </c>
      <c r="I52" s="38">
        <f>VLOOKUP($A52,'[1]DOM A&amp;L'!$A:$H,8,FALSE)</f>
        <v>10018722</v>
      </c>
      <c r="J52" s="38">
        <f>VLOOKUP($A52,'[1]DOM A&amp;L'!$A:$I,9,FALSE)</f>
        <v>1179774</v>
      </c>
      <c r="K52" s="38">
        <f>VLOOKUP($A52,'[1]DOM A&amp;L'!$A:$J,10,FALSE)</f>
        <v>1287455</v>
      </c>
      <c r="L52" s="38">
        <f>VLOOKUP($A52,'[1]DOM A&amp;L'!$A:$K,11,FALSE)</f>
        <v>5744508</v>
      </c>
      <c r="M52" s="38">
        <f>VLOOKUP($A52,'[1]DOM A&amp;L'!$A:$L,12,FALSE)</f>
        <v>2439202</v>
      </c>
      <c r="N52" s="38">
        <f>VLOOKUP($A52,'[1]DOM A&amp;L'!$A:$M,13,FALSE)</f>
        <v>7754594</v>
      </c>
      <c r="O52" s="38">
        <f>VLOOKUP($A52,'[1]DOM A&amp;L'!$A:$N,14,FALSE)</f>
        <v>981879</v>
      </c>
      <c r="P52" s="38">
        <f>VLOOKUP($A52,'[1]DOM A&amp;L'!$A:$O,15,FALSE)</f>
        <v>0</v>
      </c>
      <c r="Q52" s="38">
        <f>VLOOKUP($A52,'[1]DOM A&amp;L'!$A:$P,16,FALSE)</f>
        <v>5721848</v>
      </c>
      <c r="R52" s="38">
        <f>VLOOKUP($A52,'[1]DOM A&amp;L'!$A:$S,19,FALSE)</f>
        <v>8475000</v>
      </c>
      <c r="S52" s="38">
        <f>VLOOKUP(A52,'[1]DOM A&amp;L'!A:T,20,FALSE)</f>
        <v>2126697</v>
      </c>
      <c r="T52" s="38">
        <f>VLOOKUP($A52,'[1]DOM A&amp;L'!A:T,17,FALSE)</f>
        <v>0</v>
      </c>
      <c r="U52" s="38">
        <f>VLOOKUP(A52,'[1]DOM A&amp;L'!A:R,18,FALSE)</f>
        <v>8635680</v>
      </c>
      <c r="V52" s="38">
        <f>VLOOKUP($A52,'[1]DOM A&amp;L'!A:U,21,FALSE)</f>
        <v>0</v>
      </c>
      <c r="W52" s="38">
        <f>VLOOKUP($A52,'[1]DOM UAB'!$A:$D,4,FALSE)</f>
        <v>2342988</v>
      </c>
      <c r="X52" s="38">
        <f>VLOOKUP($A52,'[1]DOM UAB'!$A:$D,3,FALSE)</f>
        <v>13511193</v>
      </c>
      <c r="Y52" s="38">
        <f>VLOOKUP(A52,[1]ELI!A:F,6,FALSE)</f>
        <v>143171</v>
      </c>
      <c r="Z52" s="39">
        <f>VLOOKUP(A52,'[1]Title IA Del'!A:E,5,FALSE)</f>
        <v>5231306</v>
      </c>
      <c r="AA52" s="40">
        <f>IFERROR(VLOOKUP(A52,'[1]Title ID2'!A:F,6,FALSE),0)</f>
        <v>97496</v>
      </c>
      <c r="AB52" s="40">
        <f>IFERROR(VLOOKUP(A52,'[1]Title IC Mig'!A:G,7,FALSE),0)</f>
        <v>0</v>
      </c>
      <c r="AC52" s="38">
        <f>IFERROR(VLOOKUP(A52,[1]Sec1003!$I$2:$L$139,4,FALSE),0)</f>
        <v>174987</v>
      </c>
      <c r="AD52" s="38">
        <f>VLOOKUP(A52,'[1]Title IIA'!A50:D375,3,FALSE)</f>
        <v>667245</v>
      </c>
      <c r="AE52" s="40">
        <f>IFERROR(VLOOKUP(A52,'[1]Title III EL'!A:D,4,FALSE),0)</f>
        <v>0</v>
      </c>
      <c r="AF52" s="40">
        <f>IFERROR(VLOOKUP(A52,'[1]Titlle III Imm'!A:D,4,FALSE),0)</f>
        <v>0</v>
      </c>
      <c r="AG52" s="38">
        <f>VLOOKUP(A52,'[1]Title IVA'!A:E,5,FALSE)</f>
        <v>237077</v>
      </c>
      <c r="AH52" s="40">
        <f>IFERROR(VLOOKUP(A52,'[1]Title IVB'!A:I,9,FALSE),0)</f>
        <v>272000</v>
      </c>
      <c r="AI52" s="40">
        <f>IFERROR(VLOOKUP(A52,[1]SRSA!A:S,19,FALSE),0)</f>
        <v>0</v>
      </c>
      <c r="AJ52" s="40">
        <f>IFERROR(VLOOKUP(A52,'[1]Title VB2'!A:E,5,FALSE),0)</f>
        <v>0</v>
      </c>
      <c r="AK52" s="40">
        <f>IFERROR(VLOOKUP(A52,'[1]McKinney Vento'!A:D,4,FALSE),0)</f>
        <v>39023</v>
      </c>
      <c r="AL52" s="41">
        <f>VLOOKUP(A52,'[1]IDEA Pt B'!A50:C376,3,FALSE)</f>
        <v>872364</v>
      </c>
      <c r="AM52" s="39">
        <f t="shared" si="0"/>
        <v>219226025</v>
      </c>
      <c r="AN52" s="38">
        <f t="shared" si="1"/>
        <v>13501.799923630273</v>
      </c>
    </row>
    <row r="53" spans="1:40" x14ac:dyDescent="0.3">
      <c r="A53" s="36" t="s">
        <v>176</v>
      </c>
      <c r="B53" s="36" t="s">
        <v>177</v>
      </c>
      <c r="C53" s="37">
        <f>VLOOKUP($A53,'[1]DOM A&amp;L'!$A:$C,3,FALSE)</f>
        <v>1280.9000000000001</v>
      </c>
      <c r="D53" s="38">
        <f>VLOOKUP($A53,'[1]DOM A&amp;L'!$A:$D,4,FALSE)</f>
        <v>9257064</v>
      </c>
      <c r="E53" s="38">
        <f>VLOOKUP($A53,[1]TAG!$A:$F,4,FALSE)</f>
        <v>85820</v>
      </c>
      <c r="F53" s="38">
        <f>VLOOKUP($A53,'[1]DOM A&amp;L'!$A:$E,5,FALSE)</f>
        <v>328681</v>
      </c>
      <c r="G53" s="38">
        <f>VLOOKUP($A53,'[1]DOM A&amp;L'!$A:$F,6,FALSE)</f>
        <v>259558</v>
      </c>
      <c r="H53" s="38">
        <f>VLOOKUP($A53,'[1]DOM A&amp;L'!$A:$G,7,FALSE)</f>
        <v>1001951</v>
      </c>
      <c r="I53" s="38">
        <f>VLOOKUP($A53,'[1]DOM A&amp;L'!$A:$H,8,FALSE)</f>
        <v>808202</v>
      </c>
      <c r="J53" s="38">
        <f>VLOOKUP($A53,'[1]DOM A&amp;L'!$A:$I,9,FALSE)</f>
        <v>89737</v>
      </c>
      <c r="K53" s="38">
        <f>VLOOKUP($A53,'[1]DOM A&amp;L'!$A:$J,10,FALSE)</f>
        <v>92767</v>
      </c>
      <c r="L53" s="38">
        <f>VLOOKUP($A53,'[1]DOM A&amp;L'!$A:$K,11,FALSE)</f>
        <v>459042</v>
      </c>
      <c r="M53" s="38">
        <f>VLOOKUP($A53,'[1]DOM A&amp;L'!$A:$L,12,FALSE)</f>
        <v>310761</v>
      </c>
      <c r="N53" s="38">
        <f>VLOOKUP($A53,'[1]DOM A&amp;L'!$A:$M,13,FALSE)</f>
        <v>319387</v>
      </c>
      <c r="O53" s="38">
        <f>VLOOKUP($A53,'[1]DOM A&amp;L'!$A:$N,14,FALSE)</f>
        <v>272629</v>
      </c>
      <c r="P53" s="38">
        <f>VLOOKUP($A53,'[1]DOM A&amp;L'!$A:$O,15,FALSE)</f>
        <v>0</v>
      </c>
      <c r="Q53" s="38">
        <f>VLOOKUP($A53,'[1]DOM A&amp;L'!$A:$P,16,FALSE)</f>
        <v>225695</v>
      </c>
      <c r="R53" s="38">
        <f>VLOOKUP($A53,'[1]DOM A&amp;L'!$A:$S,19,FALSE)</f>
        <v>381000</v>
      </c>
      <c r="S53" s="38">
        <f>VLOOKUP(A53,'[1]DOM A&amp;L'!A:T,20,FALSE)</f>
        <v>113985</v>
      </c>
      <c r="T53" s="38">
        <f>VLOOKUP($A53,'[1]DOM A&amp;L'!A:T,17,FALSE)</f>
        <v>0</v>
      </c>
      <c r="U53" s="38">
        <f>VLOOKUP(A53,'[1]DOM A&amp;L'!A:R,18,FALSE)</f>
        <v>462849</v>
      </c>
      <c r="V53" s="38">
        <f>VLOOKUP($A53,'[1]DOM A&amp;L'!A:U,21,FALSE)</f>
        <v>0</v>
      </c>
      <c r="W53" s="38">
        <f>VLOOKUP($A53,'[1]DOM UAB'!$A:$D,4,FALSE)</f>
        <v>59856</v>
      </c>
      <c r="X53" s="38">
        <f>VLOOKUP($A53,'[1]DOM UAB'!$A:$D,3,FALSE)</f>
        <v>113254</v>
      </c>
      <c r="Y53" s="38">
        <f>VLOOKUP(A53,[1]ELI!A:F,6,FALSE)</f>
        <v>22315</v>
      </c>
      <c r="Z53" s="39">
        <f>VLOOKUP(A53,'[1]Title IA Del'!A:E,5,FALSE)</f>
        <v>68490</v>
      </c>
      <c r="AA53" s="40">
        <f>IFERROR(VLOOKUP(A53,'[1]Title ID2'!A:F,6,FALSE),0)</f>
        <v>0</v>
      </c>
      <c r="AB53" s="40">
        <f>IFERROR(VLOOKUP(A53,'[1]Title IC Mig'!A:G,7,FALSE),0)</f>
        <v>0</v>
      </c>
      <c r="AC53" s="38">
        <f>IFERROR(VLOOKUP(A53,[1]Sec1003!$I$2:$L$139,4,FALSE),0)</f>
        <v>10495</v>
      </c>
      <c r="AD53" s="38">
        <f>VLOOKUP(A53,'[1]Title IIA'!A51:D376,3,FALSE)</f>
        <v>16932</v>
      </c>
      <c r="AE53" s="40">
        <f>IFERROR(VLOOKUP(A53,'[1]Title III EL'!A:D,4,FALSE),0)</f>
        <v>0</v>
      </c>
      <c r="AF53" s="40">
        <f>IFERROR(VLOOKUP(A53,'[1]Titlle III Imm'!A:D,4,FALSE),0)</f>
        <v>0</v>
      </c>
      <c r="AG53" s="38">
        <f>VLOOKUP(A53,'[1]Title IVA'!A:E,5,FALSE)</f>
        <v>10000</v>
      </c>
      <c r="AH53" s="40">
        <f>IFERROR(VLOOKUP(A53,'[1]Title IVB'!A:I,9,FALSE),0)</f>
        <v>0</v>
      </c>
      <c r="AI53" s="40">
        <f>IFERROR(VLOOKUP(A53,[1]SRSA!A:S,19,FALSE),0)</f>
        <v>0</v>
      </c>
      <c r="AJ53" s="40">
        <f>IFERROR(VLOOKUP(A53,'[1]Title VB2'!A:E,5,FALSE),0)</f>
        <v>0</v>
      </c>
      <c r="AK53" s="40">
        <f>IFERROR(VLOOKUP(A53,'[1]McKinney Vento'!A:D,4,FALSE),0)</f>
        <v>0</v>
      </c>
      <c r="AL53" s="41">
        <f>VLOOKUP(A53,'[1]IDEA Pt B'!A51:C377,3,FALSE)</f>
        <v>55056</v>
      </c>
      <c r="AM53" s="39">
        <f t="shared" si="0"/>
        <v>14825526</v>
      </c>
      <c r="AN53" s="38">
        <f t="shared" si="1"/>
        <v>11574.304004996486</v>
      </c>
    </row>
    <row r="54" spans="1:40" x14ac:dyDescent="0.3">
      <c r="A54" s="36" t="s">
        <v>178</v>
      </c>
      <c r="B54" s="36" t="s">
        <v>179</v>
      </c>
      <c r="C54" s="37">
        <f>VLOOKUP($A54,'[1]DOM A&amp;L'!$A:$C,3,FALSE)</f>
        <v>1352.4</v>
      </c>
      <c r="D54" s="38">
        <f>VLOOKUP($A54,'[1]DOM A&amp;L'!$A:$D,4,FALSE)</f>
        <v>9813014</v>
      </c>
      <c r="E54" s="38">
        <f>VLOOKUP($A54,[1]TAG!$A:$F,4,FALSE)</f>
        <v>90611</v>
      </c>
      <c r="F54" s="38">
        <f>VLOOKUP($A54,'[1]DOM A&amp;L'!$A:$E,5,FALSE)</f>
        <v>0</v>
      </c>
      <c r="G54" s="38">
        <f>VLOOKUP($A54,'[1]DOM A&amp;L'!$A:$F,6,FALSE)</f>
        <v>194171</v>
      </c>
      <c r="H54" s="38">
        <f>VLOOKUP($A54,'[1]DOM A&amp;L'!$A:$G,7,FALSE)</f>
        <v>1198981</v>
      </c>
      <c r="I54" s="38">
        <f>VLOOKUP($A54,'[1]DOM A&amp;L'!$A:$H,8,FALSE)</f>
        <v>839191</v>
      </c>
      <c r="J54" s="38">
        <f>VLOOKUP($A54,'[1]DOM A&amp;L'!$A:$I,9,FALSE)</f>
        <v>96142</v>
      </c>
      <c r="K54" s="38">
        <f>VLOOKUP($A54,'[1]DOM A&amp;L'!$A:$J,10,FALSE)</f>
        <v>101822</v>
      </c>
      <c r="L54" s="38">
        <f>VLOOKUP($A54,'[1]DOM A&amp;L'!$A:$K,11,FALSE)</f>
        <v>472082</v>
      </c>
      <c r="M54" s="38">
        <f>VLOOKUP($A54,'[1]DOM A&amp;L'!$A:$L,12,FALSE)</f>
        <v>220424</v>
      </c>
      <c r="N54" s="38">
        <f>VLOOKUP($A54,'[1]DOM A&amp;L'!$A:$M,13,FALSE)</f>
        <v>173618</v>
      </c>
      <c r="O54" s="38">
        <f>VLOOKUP($A54,'[1]DOM A&amp;L'!$A:$N,14,FALSE)</f>
        <v>356873</v>
      </c>
      <c r="P54" s="38">
        <f>VLOOKUP($A54,'[1]DOM A&amp;L'!$A:$O,15,FALSE)</f>
        <v>0</v>
      </c>
      <c r="Q54" s="38">
        <f>VLOOKUP($A54,'[1]DOM A&amp;L'!$A:$P,16,FALSE)</f>
        <v>479223</v>
      </c>
      <c r="R54" s="38">
        <f>VLOOKUP($A54,'[1]DOM A&amp;L'!$A:$S,19,FALSE)</f>
        <v>500000</v>
      </c>
      <c r="S54" s="38">
        <f>VLOOKUP(A54,'[1]DOM A&amp;L'!A:T,20,FALSE)</f>
        <v>95264</v>
      </c>
      <c r="T54" s="38">
        <f>VLOOKUP($A54,'[1]DOM A&amp;L'!A:T,17,FALSE)</f>
        <v>115746</v>
      </c>
      <c r="U54" s="38">
        <f>VLOOKUP(A54,'[1]DOM A&amp;L'!A:R,18,FALSE)</f>
        <v>271082</v>
      </c>
      <c r="V54" s="38">
        <f>VLOOKUP($A54,'[1]DOM A&amp;L'!A:U,21,FALSE)</f>
        <v>0</v>
      </c>
      <c r="W54" s="38">
        <f>VLOOKUP($A54,'[1]DOM UAB'!$A:$D,4,FALSE)</f>
        <v>136912</v>
      </c>
      <c r="X54" s="38">
        <f>VLOOKUP($A54,'[1]DOM UAB'!$A:$D,3,FALSE)</f>
        <v>0</v>
      </c>
      <c r="Y54" s="38">
        <f>VLOOKUP(A54,[1]ELI!A:F,6,FALSE)</f>
        <v>22893</v>
      </c>
      <c r="Z54" s="39">
        <f>VLOOKUP(A54,'[1]Title IA Del'!A:E,5,FALSE)</f>
        <v>398751</v>
      </c>
      <c r="AA54" s="40">
        <f>IFERROR(VLOOKUP(A54,'[1]Title ID2'!A:F,6,FALSE),0)</f>
        <v>0</v>
      </c>
      <c r="AB54" s="40">
        <f>IFERROR(VLOOKUP(A54,'[1]Title IC Mig'!A:G,7,FALSE),0)</f>
        <v>0</v>
      </c>
      <c r="AC54" s="38">
        <f>IFERROR(VLOOKUP(A54,[1]Sec1003!$I$2:$L$139,4,FALSE),0)</f>
        <v>21490</v>
      </c>
      <c r="AD54" s="38">
        <f>VLOOKUP(A54,'[1]Title IIA'!A52:D377,3,FALSE)</f>
        <v>73482</v>
      </c>
      <c r="AE54" s="40">
        <f>IFERROR(VLOOKUP(A54,'[1]Title III EL'!A:D,4,FALSE),0)</f>
        <v>0</v>
      </c>
      <c r="AF54" s="40">
        <f>IFERROR(VLOOKUP(A54,'[1]Titlle III Imm'!A:D,4,FALSE),0)</f>
        <v>0</v>
      </c>
      <c r="AG54" s="38">
        <f>VLOOKUP(A54,'[1]Title IVA'!A:E,5,FALSE)</f>
        <v>24666</v>
      </c>
      <c r="AH54" s="40">
        <f>IFERROR(VLOOKUP(A54,'[1]Title IVB'!A:I,9,FALSE),0)</f>
        <v>0</v>
      </c>
      <c r="AI54" s="40">
        <f>IFERROR(VLOOKUP(A54,[1]SRSA!A:S,19,FALSE),0)</f>
        <v>0</v>
      </c>
      <c r="AJ54" s="40">
        <f>IFERROR(VLOOKUP(A54,'[1]Title VB2'!A:E,5,FALSE),0)</f>
        <v>31897</v>
      </c>
      <c r="AK54" s="40">
        <f>IFERROR(VLOOKUP(A54,'[1]McKinney Vento'!A:D,4,FALSE),0)</f>
        <v>0</v>
      </c>
      <c r="AL54" s="41">
        <f>VLOOKUP(A54,'[1]IDEA Pt B'!A52:C378,3,FALSE)</f>
        <v>68017</v>
      </c>
      <c r="AM54" s="39">
        <f t="shared" si="0"/>
        <v>15796352</v>
      </c>
      <c r="AN54" s="38">
        <f t="shared" si="1"/>
        <v>11680.236616385684</v>
      </c>
    </row>
    <row r="55" spans="1:40" x14ac:dyDescent="0.3">
      <c r="A55" s="36" t="s">
        <v>180</v>
      </c>
      <c r="B55" s="36" t="s">
        <v>181</v>
      </c>
      <c r="C55" s="37">
        <f>VLOOKUP($A55,'[1]DOM A&amp;L'!$A:$C,3,FALSE)</f>
        <v>771</v>
      </c>
      <c r="D55" s="38">
        <f>VLOOKUP($A55,'[1]DOM A&amp;L'!$A:$D,4,FALSE)</f>
        <v>5572017</v>
      </c>
      <c r="E55" s="38">
        <f>VLOOKUP($A55,[1]TAG!$A:$F,4,FALSE)</f>
        <v>51657</v>
      </c>
      <c r="F55" s="38">
        <f>VLOOKUP($A55,'[1]DOM A&amp;L'!$A:$E,5,FALSE)</f>
        <v>0</v>
      </c>
      <c r="G55" s="38">
        <f>VLOOKUP($A55,'[1]DOM A&amp;L'!$A:$F,6,FALSE)</f>
        <v>69907</v>
      </c>
      <c r="H55" s="38">
        <f>VLOOKUP($A55,'[1]DOM A&amp;L'!$A:$G,7,FALSE)</f>
        <v>643853</v>
      </c>
      <c r="I55" s="38">
        <f>VLOOKUP($A55,'[1]DOM A&amp;L'!$A:$H,8,FALSE)</f>
        <v>499022</v>
      </c>
      <c r="J55" s="38">
        <f>VLOOKUP($A55,'[1]DOM A&amp;L'!$A:$I,9,FALSE)</f>
        <v>63577</v>
      </c>
      <c r="K55" s="38">
        <f>VLOOKUP($A55,'[1]DOM A&amp;L'!$A:$J,10,FALSE)</f>
        <v>54965</v>
      </c>
      <c r="L55" s="38">
        <f>VLOOKUP($A55,'[1]DOM A&amp;L'!$A:$K,11,FALSE)</f>
        <v>269133</v>
      </c>
      <c r="M55" s="38">
        <f>VLOOKUP($A55,'[1]DOM A&amp;L'!$A:$L,12,FALSE)</f>
        <v>231264</v>
      </c>
      <c r="N55" s="38">
        <f>VLOOKUP($A55,'[1]DOM A&amp;L'!$A:$M,13,FALSE)</f>
        <v>215373</v>
      </c>
      <c r="O55" s="38">
        <f>VLOOKUP($A55,'[1]DOM A&amp;L'!$A:$N,14,FALSE)</f>
        <v>228940</v>
      </c>
      <c r="P55" s="38">
        <f>VLOOKUP($A55,'[1]DOM A&amp;L'!$A:$O,15,FALSE)</f>
        <v>0</v>
      </c>
      <c r="Q55" s="38">
        <f>VLOOKUP($A55,'[1]DOM A&amp;L'!$A:$P,16,FALSE)</f>
        <v>135850</v>
      </c>
      <c r="R55" s="38">
        <f>VLOOKUP($A55,'[1]DOM A&amp;L'!$A:$S,19,FALSE)</f>
        <v>0</v>
      </c>
      <c r="S55" s="38">
        <f>VLOOKUP(A55,'[1]DOM A&amp;L'!A:T,20,FALSE)</f>
        <v>123107</v>
      </c>
      <c r="T55" s="38">
        <f>VLOOKUP($A55,'[1]DOM A&amp;L'!A:T,17,FALSE)</f>
        <v>0</v>
      </c>
      <c r="U55" s="38">
        <f>VLOOKUP(A55,'[1]DOM A&amp;L'!A:R,18,FALSE)</f>
        <v>0</v>
      </c>
      <c r="V55" s="38">
        <f>VLOOKUP($A55,'[1]DOM A&amp;L'!A:U,21,FALSE)</f>
        <v>0</v>
      </c>
      <c r="W55" s="38">
        <f>VLOOKUP($A55,'[1]DOM UAB'!$A:$D,4,FALSE)</f>
        <v>77528</v>
      </c>
      <c r="X55" s="38">
        <f>VLOOKUP($A55,'[1]DOM UAB'!$A:$D,3,FALSE)</f>
        <v>299726</v>
      </c>
      <c r="Y55" s="38">
        <f>VLOOKUP(A55,[1]ELI!A:F,6,FALSE)</f>
        <v>18195</v>
      </c>
      <c r="Z55" s="39">
        <f>VLOOKUP(A55,'[1]Title IA Del'!A:E,5,FALSE)</f>
        <v>158497</v>
      </c>
      <c r="AA55" s="40">
        <f>IFERROR(VLOOKUP(A55,'[1]Title ID2'!A:F,6,FALSE),0)</f>
        <v>0</v>
      </c>
      <c r="AB55" s="40">
        <f>IFERROR(VLOOKUP(A55,'[1]Title IC Mig'!A:G,7,FALSE),0)</f>
        <v>0</v>
      </c>
      <c r="AC55" s="38">
        <f>IFERROR(VLOOKUP(A55,[1]Sec1003!$I$2:$L$139,4,FALSE),0)</f>
        <v>0</v>
      </c>
      <c r="AD55" s="38">
        <f>VLOOKUP(A55,'[1]Title IIA'!A53:D378,3,FALSE)</f>
        <v>28854</v>
      </c>
      <c r="AE55" s="40">
        <f>IFERROR(VLOOKUP(A55,'[1]Title III EL'!A:D,4,FALSE),0)</f>
        <v>0</v>
      </c>
      <c r="AF55" s="40">
        <f>IFERROR(VLOOKUP(A55,'[1]Titlle III Imm'!A:D,4,FALSE),0)</f>
        <v>0</v>
      </c>
      <c r="AG55" s="38">
        <f>VLOOKUP(A55,'[1]Title IVA'!A:E,5,FALSE)</f>
        <v>10000</v>
      </c>
      <c r="AH55" s="40">
        <f>IFERROR(VLOOKUP(A55,'[1]Title IVB'!A:I,9,FALSE),0)</f>
        <v>0</v>
      </c>
      <c r="AI55" s="40">
        <f>IFERROR(VLOOKUP(A55,[1]SRSA!A:S,19,FALSE),0)</f>
        <v>0</v>
      </c>
      <c r="AJ55" s="40">
        <f>IFERROR(VLOOKUP(A55,'[1]Title VB2'!A:E,5,FALSE),0)</f>
        <v>0</v>
      </c>
      <c r="AK55" s="40">
        <f>IFERROR(VLOOKUP(A55,'[1]McKinney Vento'!A:D,4,FALSE),0)</f>
        <v>0</v>
      </c>
      <c r="AL55" s="41">
        <f>VLOOKUP(A55,'[1]IDEA Pt B'!A53:C379,3,FALSE)</f>
        <v>40199</v>
      </c>
      <c r="AM55" s="39">
        <f t="shared" si="0"/>
        <v>8791664</v>
      </c>
      <c r="AN55" s="38">
        <f t="shared" si="1"/>
        <v>11402.936446173801</v>
      </c>
    </row>
    <row r="56" spans="1:40" x14ac:dyDescent="0.3">
      <c r="A56" s="36" t="s">
        <v>182</v>
      </c>
      <c r="B56" s="36" t="s">
        <v>183</v>
      </c>
      <c r="C56" s="37">
        <f>VLOOKUP($A56,'[1]DOM A&amp;L'!$A:$C,3,FALSE)</f>
        <v>425</v>
      </c>
      <c r="D56" s="38">
        <f>VLOOKUP($A56,'[1]DOM A&amp;L'!$A:$D,4,FALSE)</f>
        <v>3071475</v>
      </c>
      <c r="E56" s="38">
        <f>VLOOKUP($A56,[1]TAG!$A:$F,4,FALSE)</f>
        <v>28475</v>
      </c>
      <c r="F56" s="38">
        <f>VLOOKUP($A56,'[1]DOM A&amp;L'!$A:$E,5,FALSE)</f>
        <v>0</v>
      </c>
      <c r="G56" s="38">
        <f>VLOOKUP($A56,'[1]DOM A&amp;L'!$A:$F,6,FALSE)</f>
        <v>176426</v>
      </c>
      <c r="H56" s="38">
        <f>VLOOKUP($A56,'[1]DOM A&amp;L'!$A:$G,7,FALSE)</f>
        <v>408976</v>
      </c>
      <c r="I56" s="38">
        <f>VLOOKUP($A56,'[1]DOM A&amp;L'!$A:$H,8,FALSE)</f>
        <v>270219</v>
      </c>
      <c r="J56" s="38">
        <f>VLOOKUP($A56,'[1]DOM A&amp;L'!$A:$I,9,FALSE)</f>
        <v>28139</v>
      </c>
      <c r="K56" s="38">
        <f>VLOOKUP($A56,'[1]DOM A&amp;L'!$A:$J,10,FALSE)</f>
        <v>27974</v>
      </c>
      <c r="L56" s="38">
        <f>VLOOKUP($A56,'[1]DOM A&amp;L'!$A:$K,11,FALSE)</f>
        <v>148355</v>
      </c>
      <c r="M56" s="38">
        <f>VLOOKUP($A56,'[1]DOM A&amp;L'!$A:$L,12,FALSE)</f>
        <v>97565</v>
      </c>
      <c r="N56" s="38">
        <f>VLOOKUP($A56,'[1]DOM A&amp;L'!$A:$M,13,FALSE)</f>
        <v>38178</v>
      </c>
      <c r="O56" s="38">
        <f>VLOOKUP($A56,'[1]DOM A&amp;L'!$A:$N,14,FALSE)</f>
        <v>206803</v>
      </c>
      <c r="P56" s="38">
        <f>VLOOKUP($A56,'[1]DOM A&amp;L'!$A:$O,15,FALSE)</f>
        <v>0</v>
      </c>
      <c r="Q56" s="38">
        <f>VLOOKUP($A56,'[1]DOM A&amp;L'!$A:$P,16,FALSE)</f>
        <v>85734</v>
      </c>
      <c r="R56" s="38">
        <f>VLOOKUP($A56,'[1]DOM A&amp;L'!$A:$S,19,FALSE)</f>
        <v>0</v>
      </c>
      <c r="S56" s="38">
        <f>VLOOKUP(A56,'[1]DOM A&amp;L'!A:T,20,FALSE)</f>
        <v>70061</v>
      </c>
      <c r="T56" s="38">
        <f>VLOOKUP($A56,'[1]DOM A&amp;L'!A:T,17,FALSE)</f>
        <v>0</v>
      </c>
      <c r="U56" s="38">
        <f>VLOOKUP(A56,'[1]DOM A&amp;L'!A:R,18,FALSE)</f>
        <v>142245</v>
      </c>
      <c r="V56" s="38">
        <f>VLOOKUP($A56,'[1]DOM A&amp;L'!A:U,21,FALSE)</f>
        <v>0</v>
      </c>
      <c r="W56" s="38">
        <f>VLOOKUP($A56,'[1]DOM UAB'!$A:$D,4,FALSE)</f>
        <v>62727</v>
      </c>
      <c r="X56" s="38">
        <f>VLOOKUP($A56,'[1]DOM UAB'!$A:$D,3,FALSE)</f>
        <v>232344</v>
      </c>
      <c r="Y56" s="38">
        <f>VLOOKUP(A56,[1]ELI!A:F,6,FALSE)</f>
        <v>15399</v>
      </c>
      <c r="Z56" s="39">
        <f>VLOOKUP(A56,'[1]Title IA Del'!A:E,5,FALSE)</f>
        <v>49900</v>
      </c>
      <c r="AA56" s="40">
        <f>IFERROR(VLOOKUP(A56,'[1]Title ID2'!A:F,6,FALSE),0)</f>
        <v>0</v>
      </c>
      <c r="AB56" s="40">
        <f>IFERROR(VLOOKUP(A56,'[1]Title IC Mig'!A:G,7,FALSE),0)</f>
        <v>0</v>
      </c>
      <c r="AC56" s="38">
        <f>IFERROR(VLOOKUP(A56,[1]Sec1003!$I$2:$L$139,4,FALSE),0)</f>
        <v>16990</v>
      </c>
      <c r="AD56" s="38">
        <f>VLOOKUP(A56,'[1]Title IIA'!A54:D379,3,FALSE)</f>
        <v>10606</v>
      </c>
      <c r="AE56" s="40">
        <f>IFERROR(VLOOKUP(A56,'[1]Title III EL'!A:D,4,FALSE),0)</f>
        <v>0</v>
      </c>
      <c r="AF56" s="40">
        <f>IFERROR(VLOOKUP(A56,'[1]Titlle III Imm'!A:D,4,FALSE),0)</f>
        <v>0</v>
      </c>
      <c r="AG56" s="38">
        <f>VLOOKUP(A56,'[1]Title IVA'!A:E,5,FALSE)</f>
        <v>10000</v>
      </c>
      <c r="AH56" s="40">
        <f>IFERROR(VLOOKUP(A56,'[1]Title IVB'!A:I,9,FALSE),0)</f>
        <v>0</v>
      </c>
      <c r="AI56" s="40">
        <f>IFERROR(VLOOKUP(A56,[1]SRSA!A:S,19,FALSE),0)</f>
        <v>39172</v>
      </c>
      <c r="AJ56" s="40">
        <f>IFERROR(VLOOKUP(A56,'[1]Title VB2'!A:E,5,FALSE),0)</f>
        <v>0</v>
      </c>
      <c r="AK56" s="40">
        <f>IFERROR(VLOOKUP(A56,'[1]McKinney Vento'!A:D,4,FALSE),0)</f>
        <v>0</v>
      </c>
      <c r="AL56" s="41">
        <f>VLOOKUP(A56,'[1]IDEA Pt B'!A54:C380,3,FALSE)</f>
        <v>18366</v>
      </c>
      <c r="AM56" s="39">
        <f t="shared" si="0"/>
        <v>5256129</v>
      </c>
      <c r="AN56" s="38">
        <f t="shared" si="1"/>
        <v>12367.362352941176</v>
      </c>
    </row>
    <row r="57" spans="1:40" x14ac:dyDescent="0.3">
      <c r="A57" s="36" t="s">
        <v>184</v>
      </c>
      <c r="B57" s="36" t="s">
        <v>185</v>
      </c>
      <c r="C57" s="37">
        <f>VLOOKUP($A57,'[1]DOM A&amp;L'!$A:$C,3,FALSE)</f>
        <v>1462.3</v>
      </c>
      <c r="D57" s="38">
        <f>VLOOKUP($A57,'[1]DOM A&amp;L'!$A:$D,4,FALSE)</f>
        <v>10568042</v>
      </c>
      <c r="E57" s="38">
        <f>VLOOKUP($A57,[1]TAG!$A:$F,4,FALSE)</f>
        <v>97974</v>
      </c>
      <c r="F57" s="38">
        <f>VLOOKUP($A57,'[1]DOM A&amp;L'!$A:$E,5,FALSE)</f>
        <v>0</v>
      </c>
      <c r="G57" s="38">
        <f>VLOOKUP($A57,'[1]DOM A&amp;L'!$A:$F,6,FALSE)</f>
        <v>182467</v>
      </c>
      <c r="H57" s="38">
        <f>VLOOKUP($A57,'[1]DOM A&amp;L'!$A:$G,7,FALSE)</f>
        <v>1289225</v>
      </c>
      <c r="I57" s="38">
        <f>VLOOKUP($A57,'[1]DOM A&amp;L'!$A:$H,8,FALSE)</f>
        <v>928414</v>
      </c>
      <c r="J57" s="38">
        <f>VLOOKUP($A57,'[1]DOM A&amp;L'!$A:$I,9,FALSE)</f>
        <v>100855</v>
      </c>
      <c r="K57" s="38">
        <f>VLOOKUP($A57,'[1]DOM A&amp;L'!$A:$J,10,FALSE)</f>
        <v>96263</v>
      </c>
      <c r="L57" s="38">
        <f>VLOOKUP($A57,'[1]DOM A&amp;L'!$A:$K,11,FALSE)</f>
        <v>510445</v>
      </c>
      <c r="M57" s="38">
        <f>VLOOKUP($A57,'[1]DOM A&amp;L'!$A:$L,12,FALSE)</f>
        <v>307148</v>
      </c>
      <c r="N57" s="38">
        <f>VLOOKUP($A57,'[1]DOM A&amp;L'!$A:$M,13,FALSE)</f>
        <v>715772</v>
      </c>
      <c r="O57" s="38">
        <f>VLOOKUP($A57,'[1]DOM A&amp;L'!$A:$N,14,FALSE)</f>
        <v>73766</v>
      </c>
      <c r="P57" s="38">
        <f>VLOOKUP($A57,'[1]DOM A&amp;L'!$A:$O,15,FALSE)</f>
        <v>0</v>
      </c>
      <c r="Q57" s="38">
        <f>VLOOKUP($A57,'[1]DOM A&amp;L'!$A:$P,16,FALSE)</f>
        <v>350414</v>
      </c>
      <c r="R57" s="38">
        <f>VLOOKUP($A57,'[1]DOM A&amp;L'!$A:$S,19,FALSE)</f>
        <v>500000</v>
      </c>
      <c r="S57" s="38">
        <f>VLOOKUP(A57,'[1]DOM A&amp;L'!A:T,20,FALSE)</f>
        <v>212830</v>
      </c>
      <c r="T57" s="38">
        <f>VLOOKUP($A57,'[1]DOM A&amp;L'!A:T,17,FALSE)</f>
        <v>0</v>
      </c>
      <c r="U57" s="38">
        <f>VLOOKUP(A57,'[1]DOM A&amp;L'!A:R,18,FALSE)</f>
        <v>432110</v>
      </c>
      <c r="V57" s="38">
        <f>VLOOKUP($A57,'[1]DOM A&amp;L'!A:U,21,FALSE)</f>
        <v>0</v>
      </c>
      <c r="W57" s="38">
        <f>VLOOKUP($A57,'[1]DOM UAB'!$A:$D,4,FALSE)</f>
        <v>97871</v>
      </c>
      <c r="X57" s="38">
        <f>VLOOKUP($A57,'[1]DOM UAB'!$A:$D,3,FALSE)</f>
        <v>432205</v>
      </c>
      <c r="Y57" s="38">
        <f>VLOOKUP(A57,[1]ELI!A:F,6,FALSE)</f>
        <v>23781</v>
      </c>
      <c r="Z57" s="39">
        <f>VLOOKUP(A57,'[1]Title IA Del'!A:E,5,FALSE)</f>
        <v>173909</v>
      </c>
      <c r="AA57" s="40">
        <f>IFERROR(VLOOKUP(A57,'[1]Title ID2'!A:F,6,FALSE),0)</f>
        <v>0</v>
      </c>
      <c r="AB57" s="40">
        <f>IFERROR(VLOOKUP(A57,'[1]Title IC Mig'!A:G,7,FALSE),0)</f>
        <v>0</v>
      </c>
      <c r="AC57" s="38">
        <f>IFERROR(VLOOKUP(A57,[1]Sec1003!$I$2:$L$139,4,FALSE),0)</f>
        <v>0</v>
      </c>
      <c r="AD57" s="38">
        <f>VLOOKUP(A57,'[1]Title IIA'!A55:D380,3,FALSE)</f>
        <v>37570</v>
      </c>
      <c r="AE57" s="40">
        <f>IFERROR(VLOOKUP(A57,'[1]Title III EL'!A:D,4,FALSE),0)</f>
        <v>0</v>
      </c>
      <c r="AF57" s="40">
        <f>IFERROR(VLOOKUP(A57,'[1]Titlle III Imm'!A:D,4,FALSE),0)</f>
        <v>0</v>
      </c>
      <c r="AG57" s="38">
        <f>VLOOKUP(A57,'[1]Title IVA'!A:E,5,FALSE)</f>
        <v>10038</v>
      </c>
      <c r="AH57" s="40">
        <f>IFERROR(VLOOKUP(A57,'[1]Title IVB'!A:I,9,FALSE),0)</f>
        <v>0</v>
      </c>
      <c r="AI57" s="40">
        <f>IFERROR(VLOOKUP(A57,[1]SRSA!A:S,19,FALSE),0)</f>
        <v>0</v>
      </c>
      <c r="AJ57" s="40">
        <f>IFERROR(VLOOKUP(A57,'[1]Title VB2'!A:E,5,FALSE),0)</f>
        <v>0</v>
      </c>
      <c r="AK57" s="40">
        <f>IFERROR(VLOOKUP(A57,'[1]McKinney Vento'!A:D,4,FALSE),0)</f>
        <v>0</v>
      </c>
      <c r="AL57" s="41">
        <f>VLOOKUP(A57,'[1]IDEA Pt B'!A55:C381,3,FALSE)</f>
        <v>70483</v>
      </c>
      <c r="AM57" s="39">
        <f t="shared" si="0"/>
        <v>17211582</v>
      </c>
      <c r="AN57" s="38">
        <f t="shared" si="1"/>
        <v>11770.212678656912</v>
      </c>
    </row>
    <row r="58" spans="1:40" x14ac:dyDescent="0.3">
      <c r="A58" s="36" t="s">
        <v>186</v>
      </c>
      <c r="B58" s="36" t="s">
        <v>187</v>
      </c>
      <c r="C58" s="37">
        <f>VLOOKUP($A58,'[1]DOM A&amp;L'!$A:$C,3,FALSE)</f>
        <v>481</v>
      </c>
      <c r="D58" s="38">
        <f>VLOOKUP($A58,'[1]DOM A&amp;L'!$A:$D,4,FALSE)</f>
        <v>3491098</v>
      </c>
      <c r="E58" s="38">
        <f>VLOOKUP($A58,[1]TAG!$A:$F,4,FALSE)</f>
        <v>32227</v>
      </c>
      <c r="F58" s="38">
        <f>VLOOKUP($A58,'[1]DOM A&amp;L'!$A:$E,5,FALSE)</f>
        <v>0</v>
      </c>
      <c r="G58" s="38">
        <f>VLOOKUP($A58,'[1]DOM A&amp;L'!$A:$F,6,FALSE)</f>
        <v>210838</v>
      </c>
      <c r="H58" s="38">
        <f>VLOOKUP($A58,'[1]DOM A&amp;L'!$A:$G,7,FALSE)</f>
        <v>304255</v>
      </c>
      <c r="I58" s="38">
        <f>VLOOKUP($A58,'[1]DOM A&amp;L'!$A:$H,8,FALSE)</f>
        <v>319788</v>
      </c>
      <c r="J58" s="38">
        <f>VLOOKUP($A58,'[1]DOM A&amp;L'!$A:$I,9,FALSE)</f>
        <v>31635</v>
      </c>
      <c r="K58" s="38">
        <f>VLOOKUP($A58,'[1]DOM A&amp;L'!$A:$J,10,FALSE)</f>
        <v>35984</v>
      </c>
      <c r="L58" s="38">
        <f>VLOOKUP($A58,'[1]DOM A&amp;L'!$A:$K,11,FALSE)</f>
        <v>167903</v>
      </c>
      <c r="M58" s="38">
        <f>VLOOKUP($A58,'[1]DOM A&amp;L'!$A:$L,12,FALSE)</f>
        <v>86724</v>
      </c>
      <c r="N58" s="38">
        <f>VLOOKUP($A58,'[1]DOM A&amp;L'!$A:$M,13,FALSE)</f>
        <v>0</v>
      </c>
      <c r="O58" s="38">
        <f>VLOOKUP($A58,'[1]DOM A&amp;L'!$A:$N,14,FALSE)</f>
        <v>246716</v>
      </c>
      <c r="P58" s="38">
        <f>VLOOKUP($A58,'[1]DOM A&amp;L'!$A:$O,15,FALSE)</f>
        <v>0</v>
      </c>
      <c r="Q58" s="38">
        <f>VLOOKUP($A58,'[1]DOM A&amp;L'!$A:$P,16,FALSE)</f>
        <v>30729</v>
      </c>
      <c r="R58" s="38">
        <f>VLOOKUP($A58,'[1]DOM A&amp;L'!$A:$S,19,FALSE)</f>
        <v>404873</v>
      </c>
      <c r="S58" s="38">
        <f>VLOOKUP(A58,'[1]DOM A&amp;L'!A:T,20,FALSE)</f>
        <v>53442</v>
      </c>
      <c r="T58" s="38">
        <f>VLOOKUP($A58,'[1]DOM A&amp;L'!A:T,17,FALSE)</f>
        <v>0</v>
      </c>
      <c r="U58" s="38">
        <f>VLOOKUP(A58,'[1]DOM A&amp;L'!A:R,18,FALSE)</f>
        <v>217007</v>
      </c>
      <c r="V58" s="38">
        <f>VLOOKUP($A58,'[1]DOM A&amp;L'!A:U,21,FALSE)</f>
        <v>0</v>
      </c>
      <c r="W58" s="38">
        <f>VLOOKUP($A58,'[1]DOM UAB'!$A:$D,4,FALSE)</f>
        <v>135400</v>
      </c>
      <c r="X58" s="38">
        <f>VLOOKUP($A58,'[1]DOM UAB'!$A:$D,3,FALSE)</f>
        <v>60492</v>
      </c>
      <c r="Y58" s="38">
        <f>VLOOKUP(A58,[1]ELI!A:F,6,FALSE)</f>
        <v>15851</v>
      </c>
      <c r="Z58" s="39">
        <f>VLOOKUP(A58,'[1]Title IA Del'!A:E,5,FALSE)</f>
        <v>48682</v>
      </c>
      <c r="AA58" s="40">
        <f>IFERROR(VLOOKUP(A58,'[1]Title ID2'!A:F,6,FALSE),0)</f>
        <v>0</v>
      </c>
      <c r="AB58" s="40">
        <f>IFERROR(VLOOKUP(A58,'[1]Title IC Mig'!A:G,7,FALSE),0)</f>
        <v>0</v>
      </c>
      <c r="AC58" s="38">
        <f>IFERROR(VLOOKUP(A58,[1]Sec1003!$I$2:$L$139,4,FALSE),0)</f>
        <v>0</v>
      </c>
      <c r="AD58" s="38">
        <f>VLOOKUP(A58,'[1]Title IIA'!A56:D381,3,FALSE)</f>
        <v>11939</v>
      </c>
      <c r="AE58" s="40">
        <f>IFERROR(VLOOKUP(A58,'[1]Title III EL'!A:D,4,FALSE),0)</f>
        <v>0</v>
      </c>
      <c r="AF58" s="40">
        <f>IFERROR(VLOOKUP(A58,'[1]Titlle III Imm'!A:D,4,FALSE),0)</f>
        <v>0</v>
      </c>
      <c r="AG58" s="38">
        <f>VLOOKUP(A58,'[1]Title IVA'!A:E,5,FALSE)</f>
        <v>10000</v>
      </c>
      <c r="AH58" s="40">
        <f>IFERROR(VLOOKUP(A58,'[1]Title IVB'!A:I,9,FALSE),0)</f>
        <v>0</v>
      </c>
      <c r="AI58" s="40">
        <f>IFERROR(VLOOKUP(A58,[1]SRSA!A:S,19,FALSE),0)</f>
        <v>38858</v>
      </c>
      <c r="AJ58" s="40">
        <f>IFERROR(VLOOKUP(A58,'[1]Title VB2'!A:E,5,FALSE),0)</f>
        <v>0</v>
      </c>
      <c r="AK58" s="40">
        <f>IFERROR(VLOOKUP(A58,'[1]McKinney Vento'!A:D,4,FALSE),0)</f>
        <v>0</v>
      </c>
      <c r="AL58" s="41">
        <f>VLOOKUP(A58,'[1]IDEA Pt B'!A56:C382,3,FALSE)</f>
        <v>21277</v>
      </c>
      <c r="AM58" s="39">
        <f t="shared" si="0"/>
        <v>5975718</v>
      </c>
      <c r="AN58" s="38">
        <f t="shared" si="1"/>
        <v>12423.530145530145</v>
      </c>
    </row>
    <row r="59" spans="1:40" x14ac:dyDescent="0.3">
      <c r="A59" s="36" t="s">
        <v>188</v>
      </c>
      <c r="B59" s="36" t="s">
        <v>189</v>
      </c>
      <c r="C59" s="37">
        <f>VLOOKUP($A59,'[1]DOM A&amp;L'!$A:$C,3,FALSE)</f>
        <v>648.20000000000005</v>
      </c>
      <c r="D59" s="38">
        <f>VLOOKUP($A59,'[1]DOM A&amp;L'!$A:$D,4,FALSE)</f>
        <v>4684541</v>
      </c>
      <c r="E59" s="38">
        <f>VLOOKUP($A59,[1]TAG!$A:$F,4,FALSE)</f>
        <v>43429</v>
      </c>
      <c r="F59" s="38">
        <f>VLOOKUP($A59,'[1]DOM A&amp;L'!$A:$E,5,FALSE)</f>
        <v>0</v>
      </c>
      <c r="G59" s="38">
        <f>VLOOKUP($A59,'[1]DOM A&amp;L'!$A:$F,6,FALSE)</f>
        <v>235109</v>
      </c>
      <c r="H59" s="38">
        <f>VLOOKUP($A59,'[1]DOM A&amp;L'!$A:$G,7,FALSE)</f>
        <v>656428</v>
      </c>
      <c r="I59" s="38">
        <f>VLOOKUP($A59,'[1]DOM A&amp;L'!$A:$H,8,FALSE)</f>
        <v>417784</v>
      </c>
      <c r="J59" s="38">
        <f>VLOOKUP($A59,'[1]DOM A&amp;L'!$A:$I,9,FALSE)</f>
        <v>43442</v>
      </c>
      <c r="K59" s="38">
        <f>VLOOKUP($A59,'[1]DOM A&amp;L'!$A:$J,10,FALSE)</f>
        <v>55829</v>
      </c>
      <c r="L59" s="38">
        <f>VLOOKUP($A59,'[1]DOM A&amp;L'!$A:$K,11,FALSE)</f>
        <v>226267</v>
      </c>
      <c r="M59" s="38">
        <f>VLOOKUP($A59,'[1]DOM A&amp;L'!$A:$L,12,FALSE)</f>
        <v>112019</v>
      </c>
      <c r="N59" s="38">
        <f>VLOOKUP($A59,'[1]DOM A&amp;L'!$A:$M,13,FALSE)</f>
        <v>23682</v>
      </c>
      <c r="O59" s="38">
        <f>VLOOKUP($A59,'[1]DOM A&amp;L'!$A:$N,14,FALSE)</f>
        <v>264464</v>
      </c>
      <c r="P59" s="38">
        <f>VLOOKUP($A59,'[1]DOM A&amp;L'!$A:$O,15,FALSE)</f>
        <v>0</v>
      </c>
      <c r="Q59" s="38">
        <f>VLOOKUP($A59,'[1]DOM A&amp;L'!$A:$P,16,FALSE)</f>
        <v>44600</v>
      </c>
      <c r="R59" s="38">
        <f>VLOOKUP($A59,'[1]DOM A&amp;L'!$A:$S,19,FALSE)</f>
        <v>250000</v>
      </c>
      <c r="S59" s="38">
        <f>VLOOKUP(A59,'[1]DOM A&amp;L'!A:T,20,FALSE)</f>
        <v>54492</v>
      </c>
      <c r="T59" s="38">
        <f>VLOOKUP($A59,'[1]DOM A&amp;L'!A:T,17,FALSE)</f>
        <v>0</v>
      </c>
      <c r="U59" s="38">
        <f>VLOOKUP(A59,'[1]DOM A&amp;L'!A:R,18,FALSE)</f>
        <v>0</v>
      </c>
      <c r="V59" s="38">
        <f>VLOOKUP($A59,'[1]DOM A&amp;L'!A:U,21,FALSE)</f>
        <v>0</v>
      </c>
      <c r="W59" s="38">
        <f>VLOOKUP($A59,'[1]DOM UAB'!$A:$D,4,FALSE)</f>
        <v>153646</v>
      </c>
      <c r="X59" s="38">
        <f>VLOOKUP($A59,'[1]DOM UAB'!$A:$D,3,FALSE)</f>
        <v>120373</v>
      </c>
      <c r="Y59" s="38">
        <f>VLOOKUP(A59,[1]ELI!A:F,6,FALSE)</f>
        <v>17202</v>
      </c>
      <c r="Z59" s="39">
        <f>VLOOKUP(A59,'[1]Title IA Del'!A:E,5,FALSE)</f>
        <v>222449</v>
      </c>
      <c r="AA59" s="40">
        <f>IFERROR(VLOOKUP(A59,'[1]Title ID2'!A:F,6,FALSE),0)</f>
        <v>0</v>
      </c>
      <c r="AB59" s="40">
        <f>IFERROR(VLOOKUP(A59,'[1]Title IC Mig'!A:G,7,FALSE),0)</f>
        <v>0</v>
      </c>
      <c r="AC59" s="38">
        <f>IFERROR(VLOOKUP(A59,[1]Sec1003!$I$2:$L$139,4,FALSE),0)</f>
        <v>9495</v>
      </c>
      <c r="AD59" s="38">
        <f>VLOOKUP(A59,'[1]Title IIA'!A57:D382,3,FALSE)</f>
        <v>31138</v>
      </c>
      <c r="AE59" s="40">
        <f>IFERROR(VLOOKUP(A59,'[1]Title III EL'!A:D,4,FALSE),0)</f>
        <v>0</v>
      </c>
      <c r="AF59" s="40">
        <f>IFERROR(VLOOKUP(A59,'[1]Titlle III Imm'!A:D,4,FALSE),0)</f>
        <v>0</v>
      </c>
      <c r="AG59" s="38">
        <f>VLOOKUP(A59,'[1]Title IVA'!A:E,5,FALSE)</f>
        <v>13506</v>
      </c>
      <c r="AH59" s="40">
        <f>IFERROR(VLOOKUP(A59,'[1]Title IVB'!A:I,9,FALSE),0)</f>
        <v>142500</v>
      </c>
      <c r="AI59" s="40">
        <f>IFERROR(VLOOKUP(A59,[1]SRSA!A:S,19,FALSE),0)</f>
        <v>0</v>
      </c>
      <c r="AJ59" s="40">
        <f>IFERROR(VLOOKUP(A59,'[1]Title VB2'!A:E,5,FALSE),0)</f>
        <v>15682</v>
      </c>
      <c r="AK59" s="40">
        <f>IFERROR(VLOOKUP(A59,'[1]McKinney Vento'!A:D,4,FALSE),0)</f>
        <v>0</v>
      </c>
      <c r="AL59" s="41">
        <f>VLOOKUP(A59,'[1]IDEA Pt B'!A57:C383,3,FALSE)</f>
        <v>32116</v>
      </c>
      <c r="AM59" s="39">
        <f t="shared" si="0"/>
        <v>7870193</v>
      </c>
      <c r="AN59" s="38">
        <f t="shared" si="1"/>
        <v>12141.612156741745</v>
      </c>
    </row>
    <row r="60" spans="1:40" x14ac:dyDescent="0.3">
      <c r="A60" s="36" t="s">
        <v>190</v>
      </c>
      <c r="B60" s="36" t="s">
        <v>191</v>
      </c>
      <c r="C60" s="37">
        <f>VLOOKUP($A60,'[1]DOM A&amp;L'!$A:$C,3,FALSE)</f>
        <v>748.6</v>
      </c>
      <c r="D60" s="38">
        <f>VLOOKUP($A60,'[1]DOM A&amp;L'!$A:$D,4,FALSE)</f>
        <v>5410132</v>
      </c>
      <c r="E60" s="38">
        <f>VLOOKUP($A60,[1]TAG!$A:$F,4,FALSE)</f>
        <v>50156</v>
      </c>
      <c r="F60" s="38">
        <f>VLOOKUP($A60,'[1]DOM A&amp;L'!$A:$E,5,FALSE)</f>
        <v>0</v>
      </c>
      <c r="G60" s="38">
        <f>VLOOKUP($A60,'[1]DOM A&amp;L'!$A:$F,6,FALSE)</f>
        <v>168266</v>
      </c>
      <c r="H60" s="38">
        <f>VLOOKUP($A60,'[1]DOM A&amp;L'!$A:$G,7,FALSE)</f>
        <v>665173</v>
      </c>
      <c r="I60" s="38">
        <f>VLOOKUP($A60,'[1]DOM A&amp;L'!$A:$H,8,FALSE)</f>
        <v>452319</v>
      </c>
      <c r="J60" s="38">
        <f>VLOOKUP($A60,'[1]DOM A&amp;L'!$A:$I,9,FALSE)</f>
        <v>52050</v>
      </c>
      <c r="K60" s="38">
        <f>VLOOKUP($A60,'[1]DOM A&amp;L'!$A:$J,10,FALSE)</f>
        <v>48652</v>
      </c>
      <c r="L60" s="38">
        <f>VLOOKUP($A60,'[1]DOM A&amp;L'!$A:$K,11,FALSE)</f>
        <v>261314</v>
      </c>
      <c r="M60" s="38">
        <f>VLOOKUP($A60,'[1]DOM A&amp;L'!$A:$L,12,FALSE)</f>
        <v>162697</v>
      </c>
      <c r="N60" s="38">
        <f>VLOOKUP($A60,'[1]DOM A&amp;L'!$A:$M,13,FALSE)</f>
        <v>386272</v>
      </c>
      <c r="O60" s="38">
        <f>VLOOKUP($A60,'[1]DOM A&amp;L'!$A:$N,14,FALSE)</f>
        <v>28847</v>
      </c>
      <c r="P60" s="38">
        <f>VLOOKUP($A60,'[1]DOM A&amp;L'!$A:$O,15,FALSE)</f>
        <v>0</v>
      </c>
      <c r="Q60" s="38">
        <f>VLOOKUP($A60,'[1]DOM A&amp;L'!$A:$P,16,FALSE)</f>
        <v>242702</v>
      </c>
      <c r="R60" s="38">
        <f>VLOOKUP($A60,'[1]DOM A&amp;L'!$A:$S,19,FALSE)</f>
        <v>300000</v>
      </c>
      <c r="S60" s="38">
        <f>VLOOKUP(A60,'[1]DOM A&amp;L'!A:T,20,FALSE)</f>
        <v>109728</v>
      </c>
      <c r="T60" s="38">
        <f>VLOOKUP($A60,'[1]DOM A&amp;L'!A:T,17,FALSE)</f>
        <v>0</v>
      </c>
      <c r="U60" s="38">
        <f>VLOOKUP(A60,'[1]DOM A&amp;L'!A:R,18,FALSE)</f>
        <v>222780</v>
      </c>
      <c r="V60" s="38">
        <f>VLOOKUP($A60,'[1]DOM A&amp;L'!A:U,21,FALSE)</f>
        <v>42577</v>
      </c>
      <c r="W60" s="38">
        <f>VLOOKUP($A60,'[1]DOM UAB'!$A:$D,4,FALSE)</f>
        <v>26842</v>
      </c>
      <c r="X60" s="38">
        <f>VLOOKUP($A60,'[1]DOM UAB'!$A:$D,3,FALSE)</f>
        <v>280802</v>
      </c>
      <c r="Y60" s="38">
        <f>VLOOKUP(A60,[1]ELI!A:F,6,FALSE)</f>
        <v>18014</v>
      </c>
      <c r="Z60" s="39">
        <f>VLOOKUP(A60,'[1]Title IA Del'!A:E,5,FALSE)</f>
        <v>88202</v>
      </c>
      <c r="AA60" s="40">
        <f>IFERROR(VLOOKUP(A60,'[1]Title ID2'!A:F,6,FALSE),0)</f>
        <v>0</v>
      </c>
      <c r="AB60" s="40">
        <f>IFERROR(VLOOKUP(A60,'[1]Title IC Mig'!A:G,7,FALSE),0)</f>
        <v>0</v>
      </c>
      <c r="AC60" s="38">
        <f>IFERROR(VLOOKUP(A60,[1]Sec1003!$I$2:$L$139,4,FALSE),0)</f>
        <v>0</v>
      </c>
      <c r="AD60" s="38">
        <f>VLOOKUP(A60,'[1]Title IIA'!A58:D383,3,FALSE)</f>
        <v>22378</v>
      </c>
      <c r="AE60" s="40">
        <f>IFERROR(VLOOKUP(A60,'[1]Title III EL'!A:D,4,FALSE),0)</f>
        <v>0</v>
      </c>
      <c r="AF60" s="40">
        <f>IFERROR(VLOOKUP(A60,'[1]Titlle III Imm'!A:D,4,FALSE),0)</f>
        <v>0</v>
      </c>
      <c r="AG60" s="38">
        <f>VLOOKUP(A60,'[1]Title IVA'!A:E,5,FALSE)</f>
        <v>10000</v>
      </c>
      <c r="AH60" s="40">
        <f>IFERROR(VLOOKUP(A60,'[1]Title IVB'!A:I,9,FALSE),0)</f>
        <v>0</v>
      </c>
      <c r="AI60" s="40">
        <f>IFERROR(VLOOKUP(A60,[1]SRSA!A:S,19,FALSE),0)</f>
        <v>0</v>
      </c>
      <c r="AJ60" s="40">
        <f>IFERROR(VLOOKUP(A60,'[1]Title VB2'!A:E,5,FALSE),0)</f>
        <v>0</v>
      </c>
      <c r="AK60" s="40">
        <f>IFERROR(VLOOKUP(A60,'[1]McKinney Vento'!A:D,4,FALSE),0)</f>
        <v>0</v>
      </c>
      <c r="AL60" s="41">
        <f>VLOOKUP(A60,'[1]IDEA Pt B'!A58:C384,3,FALSE)</f>
        <v>38906</v>
      </c>
      <c r="AM60" s="39">
        <f t="shared" si="0"/>
        <v>9088809</v>
      </c>
      <c r="AN60" s="38">
        <f t="shared" si="1"/>
        <v>12141.075340635853</v>
      </c>
    </row>
    <row r="61" spans="1:40" x14ac:dyDescent="0.3">
      <c r="A61" s="36" t="s">
        <v>192</v>
      </c>
      <c r="B61" s="36" t="s">
        <v>193</v>
      </c>
      <c r="C61" s="37">
        <f>VLOOKUP($A61,'[1]DOM A&amp;L'!$A:$C,3,FALSE)</f>
        <v>1255</v>
      </c>
      <c r="D61" s="38">
        <f>VLOOKUP($A61,'[1]DOM A&amp;L'!$A:$D,4,FALSE)</f>
        <v>9069885</v>
      </c>
      <c r="E61" s="38">
        <f>VLOOKUP($A61,[1]TAG!$A:$F,4,FALSE)</f>
        <v>84085</v>
      </c>
      <c r="F61" s="38">
        <f>VLOOKUP($A61,'[1]DOM A&amp;L'!$A:$E,5,FALSE)</f>
        <v>0</v>
      </c>
      <c r="G61" s="38">
        <f>VLOOKUP($A61,'[1]DOM A&amp;L'!$A:$F,6,FALSE)</f>
        <v>214909</v>
      </c>
      <c r="H61" s="38">
        <f>VLOOKUP($A61,'[1]DOM A&amp;L'!$A:$G,7,FALSE)</f>
        <v>1023705</v>
      </c>
      <c r="I61" s="38">
        <f>VLOOKUP($A61,'[1]DOM A&amp;L'!$A:$H,8,FALSE)</f>
        <v>766253</v>
      </c>
      <c r="J61" s="38">
        <f>VLOOKUP($A61,'[1]DOM A&amp;L'!$A:$I,9,FALSE)</f>
        <v>82240</v>
      </c>
      <c r="K61" s="38">
        <f>VLOOKUP($A61,'[1]DOM A&amp;L'!$A:$J,10,FALSE)</f>
        <v>104981</v>
      </c>
      <c r="L61" s="38">
        <f>VLOOKUP($A61,'[1]DOM A&amp;L'!$A:$K,11,FALSE)</f>
        <v>438083</v>
      </c>
      <c r="M61" s="38">
        <f>VLOOKUP($A61,'[1]DOM A&amp;L'!$A:$L,12,FALSE)</f>
        <v>191516</v>
      </c>
      <c r="N61" s="38">
        <f>VLOOKUP($A61,'[1]DOM A&amp;L'!$A:$M,13,FALSE)</f>
        <v>66934</v>
      </c>
      <c r="O61" s="38">
        <f>VLOOKUP($A61,'[1]DOM A&amp;L'!$A:$N,14,FALSE)</f>
        <v>529411</v>
      </c>
      <c r="P61" s="38">
        <f>VLOOKUP($A61,'[1]DOM A&amp;L'!$A:$O,15,FALSE)</f>
        <v>0</v>
      </c>
      <c r="Q61" s="38">
        <f>VLOOKUP($A61,'[1]DOM A&amp;L'!$A:$P,16,FALSE)</f>
        <v>238821</v>
      </c>
      <c r="R61" s="38">
        <f>VLOOKUP($A61,'[1]DOM A&amp;L'!$A:$S,19,FALSE)</f>
        <v>300000</v>
      </c>
      <c r="S61" s="38">
        <f>VLOOKUP(A61,'[1]DOM A&amp;L'!A:T,20,FALSE)</f>
        <v>122114</v>
      </c>
      <c r="T61" s="38">
        <f>VLOOKUP($A61,'[1]DOM A&amp;L'!A:T,17,FALSE)</f>
        <v>66934</v>
      </c>
      <c r="U61" s="38">
        <f>VLOOKUP(A61,'[1]DOM A&amp;L'!A:R,18,FALSE)</f>
        <v>428923</v>
      </c>
      <c r="V61" s="38">
        <f>VLOOKUP($A61,'[1]DOM A&amp;L'!A:U,21,FALSE)</f>
        <v>0</v>
      </c>
      <c r="W61" s="38">
        <f>VLOOKUP($A61,'[1]DOM UAB'!$A:$D,4,FALSE)</f>
        <v>103929</v>
      </c>
      <c r="X61" s="38">
        <f>VLOOKUP($A61,'[1]DOM UAB'!$A:$D,3,FALSE)</f>
        <v>0</v>
      </c>
      <c r="Y61" s="38">
        <f>VLOOKUP(A61,[1]ELI!A:F,6,FALSE)</f>
        <v>22106</v>
      </c>
      <c r="Z61" s="39">
        <f>VLOOKUP(A61,'[1]Title IA Del'!A:E,5,FALSE)</f>
        <v>396202</v>
      </c>
      <c r="AA61" s="40">
        <f>IFERROR(VLOOKUP(A61,'[1]Title ID2'!A:F,6,FALSE),0)</f>
        <v>0</v>
      </c>
      <c r="AB61" s="40">
        <f>IFERROR(VLOOKUP(A61,'[1]Title IC Mig'!A:G,7,FALSE),0)</f>
        <v>0</v>
      </c>
      <c r="AC61" s="38">
        <f>IFERROR(VLOOKUP(A61,[1]Sec1003!$I$2:$L$139,4,FALSE),0)</f>
        <v>9495</v>
      </c>
      <c r="AD61" s="38">
        <f>VLOOKUP(A61,'[1]Title IIA'!A59:D384,3,FALSE)</f>
        <v>63602</v>
      </c>
      <c r="AE61" s="40">
        <f>IFERROR(VLOOKUP(A61,'[1]Title III EL'!A:D,4,FALSE),0)</f>
        <v>0</v>
      </c>
      <c r="AF61" s="40">
        <f>IFERROR(VLOOKUP(A61,'[1]Titlle III Imm'!A:D,4,FALSE),0)</f>
        <v>0</v>
      </c>
      <c r="AG61" s="38">
        <f>VLOOKUP(A61,'[1]Title IVA'!A:E,5,FALSE)</f>
        <v>23000</v>
      </c>
      <c r="AH61" s="40">
        <f>IFERROR(VLOOKUP(A61,'[1]Title IVB'!A:I,9,FALSE),0)</f>
        <v>0</v>
      </c>
      <c r="AI61" s="40">
        <f>IFERROR(VLOOKUP(A61,[1]SRSA!A:S,19,FALSE),0)</f>
        <v>0</v>
      </c>
      <c r="AJ61" s="40">
        <f>IFERROR(VLOOKUP(A61,'[1]Title VB2'!A:E,5,FALSE),0)</f>
        <v>28897</v>
      </c>
      <c r="AK61" s="40">
        <f>IFERROR(VLOOKUP(A61,'[1]McKinney Vento'!A:D,4,FALSE),0)</f>
        <v>0</v>
      </c>
      <c r="AL61" s="41">
        <f>VLOOKUP(A61,'[1]IDEA Pt B'!A59:C385,3,FALSE)</f>
        <v>61761</v>
      </c>
      <c r="AM61" s="39">
        <f t="shared" si="0"/>
        <v>14437786</v>
      </c>
      <c r="AN61" s="38">
        <f t="shared" si="1"/>
        <v>11504.211952191235</v>
      </c>
    </row>
    <row r="62" spans="1:40" x14ac:dyDescent="0.3">
      <c r="A62" s="36" t="s">
        <v>194</v>
      </c>
      <c r="B62" s="36" t="s">
        <v>195</v>
      </c>
      <c r="C62" s="37">
        <f>VLOOKUP($A62,'[1]DOM A&amp;L'!$A:$C,3,FALSE)</f>
        <v>1563.1</v>
      </c>
      <c r="D62" s="38">
        <f>VLOOKUP($A62,'[1]DOM A&amp;L'!$A:$D,4,FALSE)</f>
        <v>11343417</v>
      </c>
      <c r="E62" s="38">
        <f>VLOOKUP($A62,[1]TAG!$A:$F,4,FALSE)</f>
        <v>104728</v>
      </c>
      <c r="F62" s="38">
        <f>VLOOKUP($A62,'[1]DOM A&amp;L'!$A:$E,5,FALSE)</f>
        <v>0</v>
      </c>
      <c r="G62" s="38">
        <f>VLOOKUP($A62,'[1]DOM A&amp;L'!$A:$F,6,FALSE)</f>
        <v>192579</v>
      </c>
      <c r="H62" s="38">
        <f>VLOOKUP($A62,'[1]DOM A&amp;L'!$A:$G,7,FALSE)</f>
        <v>2100756</v>
      </c>
      <c r="I62" s="38">
        <f>VLOOKUP($A62,'[1]DOM A&amp;L'!$A:$H,8,FALSE)</f>
        <v>966793</v>
      </c>
      <c r="J62" s="38">
        <f>VLOOKUP($A62,'[1]DOM A&amp;L'!$A:$I,9,FALSE)</f>
        <v>113919</v>
      </c>
      <c r="K62" s="38">
        <f>VLOOKUP($A62,'[1]DOM A&amp;L'!$A:$J,10,FALSE)</f>
        <v>113122</v>
      </c>
      <c r="L62" s="38">
        <f>VLOOKUP($A62,'[1]DOM A&amp;L'!$A:$K,11,FALSE)</f>
        <v>545631</v>
      </c>
      <c r="M62" s="38">
        <f>VLOOKUP($A62,'[1]DOM A&amp;L'!$A:$L,12,FALSE)</f>
        <v>296307</v>
      </c>
      <c r="N62" s="38">
        <f>VLOOKUP($A62,'[1]DOM A&amp;L'!$A:$M,13,FALSE)</f>
        <v>566119</v>
      </c>
      <c r="O62" s="38">
        <f>VLOOKUP($A62,'[1]DOM A&amp;L'!$A:$N,14,FALSE)</f>
        <v>32269</v>
      </c>
      <c r="P62" s="38">
        <f>VLOOKUP($A62,'[1]DOM A&amp;L'!$A:$O,15,FALSE)</f>
        <v>0</v>
      </c>
      <c r="Q62" s="38">
        <f>VLOOKUP($A62,'[1]DOM A&amp;L'!$A:$P,16,FALSE)</f>
        <v>476408</v>
      </c>
      <c r="R62" s="38">
        <f>VLOOKUP($A62,'[1]DOM A&amp;L'!$A:$S,19,FALSE)</f>
        <v>350000</v>
      </c>
      <c r="S62" s="38">
        <f>VLOOKUP(A62,'[1]DOM A&amp;L'!A:T,20,FALSE)</f>
        <v>227252</v>
      </c>
      <c r="T62" s="38">
        <f>VLOOKUP($A62,'[1]DOM A&amp;L'!A:T,17,FALSE)</f>
        <v>94353</v>
      </c>
      <c r="U62" s="38">
        <f>VLOOKUP(A62,'[1]DOM A&amp;L'!A:R,18,FALSE)</f>
        <v>828429</v>
      </c>
      <c r="V62" s="38">
        <f>VLOOKUP($A62,'[1]DOM A&amp;L'!A:U,21,FALSE)</f>
        <v>0</v>
      </c>
      <c r="W62" s="38">
        <f>VLOOKUP($A62,'[1]DOM UAB'!$A:$D,4,FALSE)</f>
        <v>111566</v>
      </c>
      <c r="X62" s="38">
        <f>VLOOKUP($A62,'[1]DOM UAB'!$A:$D,3,FALSE)</f>
        <v>302513</v>
      </c>
      <c r="Y62" s="38">
        <f>VLOOKUP(A62,[1]ELI!A:F,6,FALSE)</f>
        <v>24596</v>
      </c>
      <c r="Z62" s="39">
        <f>VLOOKUP(A62,'[1]Title IA Del'!A:E,5,FALSE)</f>
        <v>486527</v>
      </c>
      <c r="AA62" s="40">
        <f>IFERROR(VLOOKUP(A62,'[1]Title ID2'!A:F,6,FALSE),0)</f>
        <v>0</v>
      </c>
      <c r="AB62" s="40">
        <f>IFERROR(VLOOKUP(A62,'[1]Title IC Mig'!A:G,7,FALSE),0)</f>
        <v>0</v>
      </c>
      <c r="AC62" s="38">
        <f>IFERROR(VLOOKUP(A62,[1]Sec1003!$I$2:$L$139,4,FALSE),0)</f>
        <v>9495</v>
      </c>
      <c r="AD62" s="38">
        <f>VLOOKUP(A62,'[1]Title IIA'!A60:D385,3,FALSE)</f>
        <v>71310</v>
      </c>
      <c r="AE62" s="40">
        <f>IFERROR(VLOOKUP(A62,'[1]Title III EL'!A:D,4,FALSE),0)</f>
        <v>0</v>
      </c>
      <c r="AF62" s="40">
        <f>IFERROR(VLOOKUP(A62,'[1]Titlle III Imm'!A:D,4,FALSE),0)</f>
        <v>0</v>
      </c>
      <c r="AG62" s="38">
        <f>VLOOKUP(A62,'[1]Title IVA'!A:E,5,FALSE)</f>
        <v>24407</v>
      </c>
      <c r="AH62" s="40">
        <f>IFERROR(VLOOKUP(A62,'[1]Title IVB'!A:I,9,FALSE),0)</f>
        <v>0</v>
      </c>
      <c r="AI62" s="40">
        <f>IFERROR(VLOOKUP(A62,[1]SRSA!A:S,19,FALSE),0)</f>
        <v>0</v>
      </c>
      <c r="AJ62" s="40">
        <f>IFERROR(VLOOKUP(A62,'[1]Title VB2'!A:E,5,FALSE),0)</f>
        <v>0</v>
      </c>
      <c r="AK62" s="40">
        <f>IFERROR(VLOOKUP(A62,'[1]McKinney Vento'!A:D,4,FALSE),0)</f>
        <v>0</v>
      </c>
      <c r="AL62" s="41">
        <f>VLOOKUP(A62,'[1]IDEA Pt B'!A60:C386,3,FALSE)</f>
        <v>80898</v>
      </c>
      <c r="AM62" s="39">
        <f t="shared" si="0"/>
        <v>19463394</v>
      </c>
      <c r="AN62" s="38">
        <f t="shared" si="1"/>
        <v>12451.790672381807</v>
      </c>
    </row>
    <row r="63" spans="1:40" x14ac:dyDescent="0.3">
      <c r="A63" s="36" t="s">
        <v>196</v>
      </c>
      <c r="B63" s="36" t="s">
        <v>197</v>
      </c>
      <c r="C63" s="37">
        <f>VLOOKUP($A63,'[1]DOM A&amp;L'!$A:$C,3,FALSE)</f>
        <v>265</v>
      </c>
      <c r="D63" s="38">
        <f>VLOOKUP($A63,'[1]DOM A&amp;L'!$A:$D,4,FALSE)</f>
        <v>1915155</v>
      </c>
      <c r="E63" s="38">
        <f>VLOOKUP($A63,[1]TAG!$A:$F,4,FALSE)</f>
        <v>17755</v>
      </c>
      <c r="F63" s="38">
        <f>VLOOKUP($A63,'[1]DOM A&amp;L'!$A:$E,5,FALSE)</f>
        <v>0</v>
      </c>
      <c r="G63" s="38">
        <f>VLOOKUP($A63,'[1]DOM A&amp;L'!$A:$F,6,FALSE)</f>
        <v>173925</v>
      </c>
      <c r="H63" s="38">
        <f>VLOOKUP($A63,'[1]DOM A&amp;L'!$A:$G,7,FALSE)</f>
        <v>333960</v>
      </c>
      <c r="I63" s="38">
        <f>VLOOKUP($A63,'[1]DOM A&amp;L'!$A:$H,8,FALSE)</f>
        <v>182124</v>
      </c>
      <c r="J63" s="38">
        <f>VLOOKUP($A63,'[1]DOM A&amp;L'!$A:$I,9,FALSE)</f>
        <v>19165</v>
      </c>
      <c r="K63" s="38">
        <f>VLOOKUP($A63,'[1]DOM A&amp;L'!$A:$J,10,FALSE)</f>
        <v>20993</v>
      </c>
      <c r="L63" s="38">
        <f>VLOOKUP($A63,'[1]DOM A&amp;L'!$A:$K,11,FALSE)</f>
        <v>92504</v>
      </c>
      <c r="M63" s="38">
        <f>VLOOKUP($A63,'[1]DOM A&amp;L'!$A:$L,12,FALSE)</f>
        <v>54203</v>
      </c>
      <c r="N63" s="38">
        <f>VLOOKUP($A63,'[1]DOM A&amp;L'!$A:$M,13,FALSE)</f>
        <v>16718</v>
      </c>
      <c r="O63" s="38">
        <f>VLOOKUP($A63,'[1]DOM A&amp;L'!$A:$N,14,FALSE)</f>
        <v>148522</v>
      </c>
      <c r="P63" s="38">
        <f>VLOOKUP($A63,'[1]DOM A&amp;L'!$A:$O,15,FALSE)</f>
        <v>0</v>
      </c>
      <c r="Q63" s="38">
        <f>VLOOKUP($A63,'[1]DOM A&amp;L'!$A:$P,16,FALSE)</f>
        <v>46693</v>
      </c>
      <c r="R63" s="38">
        <f>VLOOKUP($A63,'[1]DOM A&amp;L'!$A:$S,19,FALSE)</f>
        <v>175000</v>
      </c>
      <c r="S63" s="38">
        <f>VLOOKUP(A63,'[1]DOM A&amp;L'!A:T,20,FALSE)</f>
        <v>62486</v>
      </c>
      <c r="T63" s="38">
        <f>VLOOKUP($A63,'[1]DOM A&amp;L'!A:T,17,FALSE)</f>
        <v>16718</v>
      </c>
      <c r="U63" s="38">
        <f>VLOOKUP(A63,'[1]DOM A&amp;L'!A:R,18,FALSE)</f>
        <v>110148</v>
      </c>
      <c r="V63" s="38">
        <f>VLOOKUP($A63,'[1]DOM A&amp;L'!A:U,21,FALSE)</f>
        <v>0</v>
      </c>
      <c r="W63" s="38">
        <f>VLOOKUP($A63,'[1]DOM UAB'!$A:$D,4,FALSE)</f>
        <v>48160</v>
      </c>
      <c r="X63" s="38">
        <f>VLOOKUP($A63,'[1]DOM UAB'!$A:$D,3,FALSE)</f>
        <v>61960</v>
      </c>
      <c r="Y63" s="38">
        <f>VLOOKUP(A63,[1]ELI!A:F,6,FALSE)</f>
        <v>14106</v>
      </c>
      <c r="Z63" s="39">
        <f>VLOOKUP(A63,'[1]Title IA Del'!A:E,5,FALSE)</f>
        <v>60895</v>
      </c>
      <c r="AA63" s="40">
        <f>IFERROR(VLOOKUP(A63,'[1]Title ID2'!A:F,6,FALSE),0)</f>
        <v>0</v>
      </c>
      <c r="AB63" s="40">
        <f>IFERROR(VLOOKUP(A63,'[1]Title IC Mig'!A:G,7,FALSE),0)</f>
        <v>0</v>
      </c>
      <c r="AC63" s="38">
        <f>IFERROR(VLOOKUP(A63,[1]Sec1003!$I$2:$L$139,4,FALSE),0)</f>
        <v>59522</v>
      </c>
      <c r="AD63" s="38">
        <f>VLOOKUP(A63,'[1]Title IIA'!A61:D386,3,FALSE)</f>
        <v>12231</v>
      </c>
      <c r="AE63" s="40">
        <f>IFERROR(VLOOKUP(A63,'[1]Title III EL'!A:D,4,FALSE),0)</f>
        <v>0</v>
      </c>
      <c r="AF63" s="40">
        <f>IFERROR(VLOOKUP(A63,'[1]Titlle III Imm'!A:D,4,FALSE),0)</f>
        <v>0</v>
      </c>
      <c r="AG63" s="38">
        <f>VLOOKUP(A63,'[1]Title IVA'!A:E,5,FALSE)</f>
        <v>10000</v>
      </c>
      <c r="AH63" s="40">
        <f>IFERROR(VLOOKUP(A63,'[1]Title IVB'!A:I,9,FALSE),0)</f>
        <v>0</v>
      </c>
      <c r="AI63" s="40">
        <f>IFERROR(VLOOKUP(A63,[1]SRSA!A:S,19,FALSE),0)</f>
        <v>15768</v>
      </c>
      <c r="AJ63" s="40">
        <f>IFERROR(VLOOKUP(A63,'[1]Title VB2'!A:E,5,FALSE),0)</f>
        <v>0</v>
      </c>
      <c r="AK63" s="40">
        <f>IFERROR(VLOOKUP(A63,'[1]McKinney Vento'!A:D,4,FALSE),0)</f>
        <v>0</v>
      </c>
      <c r="AL63" s="41">
        <f>VLOOKUP(A63,'[1]IDEA Pt B'!A61:C387,3,FALSE)</f>
        <v>13249</v>
      </c>
      <c r="AM63" s="39">
        <f t="shared" si="0"/>
        <v>3681960</v>
      </c>
      <c r="AN63" s="38">
        <f t="shared" si="1"/>
        <v>13894.188679245282</v>
      </c>
    </row>
    <row r="64" spans="1:40" x14ac:dyDescent="0.3">
      <c r="A64" s="36" t="s">
        <v>198</v>
      </c>
      <c r="B64" s="36" t="s">
        <v>199</v>
      </c>
      <c r="C64" s="37">
        <f>VLOOKUP($A64,'[1]DOM A&amp;L'!$A:$C,3,FALSE)</f>
        <v>1028.7</v>
      </c>
      <c r="D64" s="38">
        <f>VLOOKUP($A64,'[1]DOM A&amp;L'!$A:$D,4,FALSE)</f>
        <v>7456018</v>
      </c>
      <c r="E64" s="38">
        <f>VLOOKUP($A64,[1]TAG!$A:$F,4,FALSE)</f>
        <v>68923</v>
      </c>
      <c r="F64" s="38">
        <f>VLOOKUP($A64,'[1]DOM A&amp;L'!$A:$E,5,FALSE)</f>
        <v>0</v>
      </c>
      <c r="G64" s="38">
        <f>VLOOKUP($A64,'[1]DOM A&amp;L'!$A:$F,6,FALSE)</f>
        <v>136560</v>
      </c>
      <c r="H64" s="38">
        <f>VLOOKUP($A64,'[1]DOM A&amp;L'!$A:$G,7,FALSE)</f>
        <v>963477</v>
      </c>
      <c r="I64" s="38">
        <f>VLOOKUP($A64,'[1]DOM A&amp;L'!$A:$H,8,FALSE)</f>
        <v>651311</v>
      </c>
      <c r="J64" s="38">
        <f>VLOOKUP($A64,'[1]DOM A&amp;L'!$A:$I,9,FALSE)</f>
        <v>73285</v>
      </c>
      <c r="K64" s="38">
        <f>VLOOKUP($A64,'[1]DOM A&amp;L'!$A:$J,10,FALSE)</f>
        <v>78438</v>
      </c>
      <c r="L64" s="38">
        <f>VLOOKUP($A64,'[1]DOM A&amp;L'!$A:$K,11,FALSE)</f>
        <v>359088</v>
      </c>
      <c r="M64" s="38">
        <f>VLOOKUP($A64,'[1]DOM A&amp;L'!$A:$L,12,FALSE)</f>
        <v>130086</v>
      </c>
      <c r="N64" s="38">
        <f>VLOOKUP($A64,'[1]DOM A&amp;L'!$A:$M,13,FALSE)</f>
        <v>303948</v>
      </c>
      <c r="O64" s="38">
        <f>VLOOKUP($A64,'[1]DOM A&amp;L'!$A:$N,14,FALSE)</f>
        <v>119554</v>
      </c>
      <c r="P64" s="38">
        <f>VLOOKUP($A64,'[1]DOM A&amp;L'!$A:$O,15,FALSE)</f>
        <v>0</v>
      </c>
      <c r="Q64" s="38">
        <f>VLOOKUP($A64,'[1]DOM A&amp;L'!$A:$P,16,FALSE)</f>
        <v>182054</v>
      </c>
      <c r="R64" s="38">
        <f>VLOOKUP($A64,'[1]DOM A&amp;L'!$A:$S,19,FALSE)</f>
        <v>440000</v>
      </c>
      <c r="S64" s="38">
        <f>VLOOKUP(A64,'[1]DOM A&amp;L'!A:T,20,FALSE)</f>
        <v>115586</v>
      </c>
      <c r="T64" s="38">
        <f>VLOOKUP($A64,'[1]DOM A&amp;L'!A:T,17,FALSE)</f>
        <v>0</v>
      </c>
      <c r="U64" s="38">
        <f>VLOOKUP(A64,'[1]DOM A&amp;L'!A:R,18,FALSE)</f>
        <v>297721</v>
      </c>
      <c r="V64" s="38">
        <f>VLOOKUP($A64,'[1]DOM A&amp;L'!A:U,21,FALSE)</f>
        <v>0</v>
      </c>
      <c r="W64" s="38">
        <f>VLOOKUP($A64,'[1]DOM UAB'!$A:$D,4,FALSE)</f>
        <v>53913</v>
      </c>
      <c r="X64" s="38">
        <f>VLOOKUP($A64,'[1]DOM UAB'!$A:$D,3,FALSE)</f>
        <v>0</v>
      </c>
      <c r="Y64" s="38">
        <f>VLOOKUP(A64,[1]ELI!A:F,6,FALSE)</f>
        <v>20277</v>
      </c>
      <c r="Z64" s="39">
        <f>VLOOKUP(A64,'[1]Title IA Del'!A:E,5,FALSE)</f>
        <v>144817</v>
      </c>
      <c r="AA64" s="40">
        <f>IFERROR(VLOOKUP(A64,'[1]Title ID2'!A:F,6,FALSE),0)</f>
        <v>0</v>
      </c>
      <c r="AB64" s="40">
        <f>IFERROR(VLOOKUP(A64,'[1]Title IC Mig'!A:G,7,FALSE),0)</f>
        <v>0</v>
      </c>
      <c r="AC64" s="38">
        <f>IFERROR(VLOOKUP(A64,[1]Sec1003!$I$2:$L$139,4,FALSE),0)</f>
        <v>10495</v>
      </c>
      <c r="AD64" s="38">
        <f>VLOOKUP(A64,'[1]Title IIA'!A62:D387,3,FALSE)</f>
        <v>25132</v>
      </c>
      <c r="AE64" s="40">
        <f>IFERROR(VLOOKUP(A64,'[1]Title III EL'!A:D,4,FALSE),0)</f>
        <v>0</v>
      </c>
      <c r="AF64" s="40">
        <f>IFERROR(VLOOKUP(A64,'[1]Titlle III Imm'!A:D,4,FALSE),0)</f>
        <v>0</v>
      </c>
      <c r="AG64" s="38">
        <f>VLOOKUP(A64,'[1]Title IVA'!A:E,5,FALSE)</f>
        <v>10000</v>
      </c>
      <c r="AH64" s="40">
        <f>IFERROR(VLOOKUP(A64,'[1]Title IVB'!A:I,9,FALSE),0)</f>
        <v>0</v>
      </c>
      <c r="AI64" s="40">
        <f>IFERROR(VLOOKUP(A64,[1]SRSA!A:S,19,FALSE),0)</f>
        <v>0</v>
      </c>
      <c r="AJ64" s="40">
        <f>IFERROR(VLOOKUP(A64,'[1]Title VB2'!A:E,5,FALSE),0)</f>
        <v>0</v>
      </c>
      <c r="AK64" s="40">
        <f>IFERROR(VLOOKUP(A64,'[1]McKinney Vento'!A:D,4,FALSE),0)</f>
        <v>0</v>
      </c>
      <c r="AL64" s="41">
        <f>VLOOKUP(A64,'[1]IDEA Pt B'!A62:C388,3,FALSE)</f>
        <v>48450</v>
      </c>
      <c r="AM64" s="39">
        <f t="shared" si="0"/>
        <v>11689133</v>
      </c>
      <c r="AN64" s="38">
        <f t="shared" si="1"/>
        <v>11363.014484300573</v>
      </c>
    </row>
    <row r="65" spans="1:40" x14ac:dyDescent="0.3">
      <c r="A65" s="36" t="s">
        <v>200</v>
      </c>
      <c r="B65" s="36" t="s">
        <v>201</v>
      </c>
      <c r="C65" s="37">
        <f>VLOOKUP($A65,'[1]DOM A&amp;L'!$A:$C,3,FALSE)</f>
        <v>944.3</v>
      </c>
      <c r="D65" s="38">
        <f>VLOOKUP($A65,'[1]DOM A&amp;L'!$A:$D,4,FALSE)</f>
        <v>6824456</v>
      </c>
      <c r="E65" s="38">
        <f>VLOOKUP($A65,[1]TAG!$A:$F,4,FALSE)</f>
        <v>63268</v>
      </c>
      <c r="F65" s="38">
        <f>VLOOKUP($A65,'[1]DOM A&amp;L'!$A:$E,5,FALSE)</f>
        <v>234229</v>
      </c>
      <c r="G65" s="38">
        <f>VLOOKUP($A65,'[1]DOM A&amp;L'!$A:$F,6,FALSE)</f>
        <v>196314</v>
      </c>
      <c r="H65" s="38">
        <f>VLOOKUP($A65,'[1]DOM A&amp;L'!$A:$G,7,FALSE)</f>
        <v>823589</v>
      </c>
      <c r="I65" s="38">
        <f>VLOOKUP($A65,'[1]DOM A&amp;L'!$A:$H,8,FALSE)</f>
        <v>580969</v>
      </c>
      <c r="J65" s="38">
        <f>VLOOKUP($A65,'[1]DOM A&amp;L'!$A:$I,9,FALSE)</f>
        <v>55282</v>
      </c>
      <c r="K65" s="38">
        <f>VLOOKUP($A65,'[1]DOM A&amp;L'!$A:$J,10,FALSE)</f>
        <v>64395</v>
      </c>
      <c r="L65" s="38">
        <f>VLOOKUP($A65,'[1]DOM A&amp;L'!$A:$K,11,FALSE)</f>
        <v>338027</v>
      </c>
      <c r="M65" s="38">
        <f>VLOOKUP($A65,'[1]DOM A&amp;L'!$A:$L,12,FALSE)</f>
        <v>126473</v>
      </c>
      <c r="N65" s="38">
        <f>VLOOKUP($A65,'[1]DOM A&amp;L'!$A:$M,13,FALSE)</f>
        <v>426946</v>
      </c>
      <c r="O65" s="38">
        <f>VLOOKUP($A65,'[1]DOM A&amp;L'!$A:$N,14,FALSE)</f>
        <v>81562</v>
      </c>
      <c r="P65" s="38">
        <f>VLOOKUP($A65,'[1]DOM A&amp;L'!$A:$O,15,FALSE)</f>
        <v>0</v>
      </c>
      <c r="Q65" s="38">
        <f>VLOOKUP($A65,'[1]DOM A&amp;L'!$A:$P,16,FALSE)</f>
        <v>166386</v>
      </c>
      <c r="R65" s="38">
        <f>VLOOKUP($A65,'[1]DOM A&amp;L'!$A:$S,19,FALSE)</f>
        <v>235000</v>
      </c>
      <c r="S65" s="38">
        <f>VLOOKUP(A65,'[1]DOM A&amp;L'!A:T,20,FALSE)</f>
        <v>110281</v>
      </c>
      <c r="T65" s="38">
        <f>VLOOKUP($A65,'[1]DOM A&amp;L'!A:T,17,FALSE)</f>
        <v>0</v>
      </c>
      <c r="U65" s="38">
        <f>VLOOKUP(A65,'[1]DOM A&amp;L'!A:R,18,FALSE)</f>
        <v>0</v>
      </c>
      <c r="V65" s="38">
        <f>VLOOKUP($A65,'[1]DOM A&amp;L'!A:U,21,FALSE)</f>
        <v>0</v>
      </c>
      <c r="W65" s="38">
        <f>VLOOKUP($A65,'[1]DOM UAB'!$A:$D,4,FALSE)</f>
        <v>114896</v>
      </c>
      <c r="X65" s="38">
        <f>VLOOKUP($A65,'[1]DOM UAB'!$A:$D,3,FALSE)</f>
        <v>241325</v>
      </c>
      <c r="Y65" s="38">
        <f>VLOOKUP(A65,[1]ELI!A:F,6,FALSE)</f>
        <v>19595</v>
      </c>
      <c r="Z65" s="39">
        <f>VLOOKUP(A65,'[1]Title IA Del'!A:E,5,FALSE)</f>
        <v>181252</v>
      </c>
      <c r="AA65" s="40">
        <f>IFERROR(VLOOKUP(A65,'[1]Title ID2'!A:F,6,FALSE),0)</f>
        <v>0</v>
      </c>
      <c r="AB65" s="40">
        <f>IFERROR(VLOOKUP(A65,'[1]Title IC Mig'!A:G,7,FALSE),0)</f>
        <v>0</v>
      </c>
      <c r="AC65" s="38">
        <f>IFERROR(VLOOKUP(A65,[1]Sec1003!$I$2:$L$139,4,FALSE),0)</f>
        <v>0</v>
      </c>
      <c r="AD65" s="38">
        <f>VLOOKUP(A65,'[1]Title IIA'!A63:D388,3,FALSE)</f>
        <v>31421</v>
      </c>
      <c r="AE65" s="40">
        <f>IFERROR(VLOOKUP(A65,'[1]Title III EL'!A:D,4,FALSE),0)</f>
        <v>0</v>
      </c>
      <c r="AF65" s="40">
        <f>IFERROR(VLOOKUP(A65,'[1]Titlle III Imm'!A:D,4,FALSE),0)</f>
        <v>0</v>
      </c>
      <c r="AG65" s="38">
        <f>VLOOKUP(A65,'[1]Title IVA'!A:E,5,FALSE)</f>
        <v>9914</v>
      </c>
      <c r="AH65" s="40">
        <f>IFERROR(VLOOKUP(A65,'[1]Title IVB'!A:I,9,FALSE),0)</f>
        <v>0</v>
      </c>
      <c r="AI65" s="40">
        <f>IFERROR(VLOOKUP(A65,[1]SRSA!A:S,19,FALSE),0)</f>
        <v>0</v>
      </c>
      <c r="AJ65" s="40">
        <f>IFERROR(VLOOKUP(A65,'[1]Title VB2'!A:E,5,FALSE),0)</f>
        <v>0</v>
      </c>
      <c r="AK65" s="40">
        <f>IFERROR(VLOOKUP(A65,'[1]McKinney Vento'!A:D,4,FALSE),0)</f>
        <v>0</v>
      </c>
      <c r="AL65" s="41">
        <f>VLOOKUP(A65,'[1]IDEA Pt B'!A63:C389,3,FALSE)</f>
        <v>48282</v>
      </c>
      <c r="AM65" s="39">
        <f t="shared" si="0"/>
        <v>10973862</v>
      </c>
      <c r="AN65" s="38">
        <f t="shared" si="1"/>
        <v>11621.160648099121</v>
      </c>
    </row>
    <row r="66" spans="1:40" x14ac:dyDescent="0.3">
      <c r="A66" s="36" t="s">
        <v>202</v>
      </c>
      <c r="B66" s="36" t="s">
        <v>203</v>
      </c>
      <c r="C66" s="37">
        <f>VLOOKUP($A66,'[1]DOM A&amp;L'!$A:$C,3,FALSE)</f>
        <v>946.2</v>
      </c>
      <c r="D66" s="38">
        <f>VLOOKUP($A66,'[1]DOM A&amp;L'!$A:$D,4,FALSE)</f>
        <v>6842918</v>
      </c>
      <c r="E66" s="38">
        <f>VLOOKUP($A66,[1]TAG!$A:$F,4,FALSE)</f>
        <v>63395</v>
      </c>
      <c r="F66" s="38">
        <f>VLOOKUP($A66,'[1]DOM A&amp;L'!$A:$E,5,FALSE)</f>
        <v>100957</v>
      </c>
      <c r="G66" s="38">
        <f>VLOOKUP($A66,'[1]DOM A&amp;L'!$A:$F,6,FALSE)</f>
        <v>387086</v>
      </c>
      <c r="H66" s="38">
        <f>VLOOKUP($A66,'[1]DOM A&amp;L'!$A:$G,7,FALSE)</f>
        <v>884763</v>
      </c>
      <c r="I66" s="38">
        <f>VLOOKUP($A66,'[1]DOM A&amp;L'!$A:$H,8,FALSE)</f>
        <v>599400</v>
      </c>
      <c r="J66" s="38">
        <f>VLOOKUP($A66,'[1]DOM A&amp;L'!$A:$I,9,FALSE)</f>
        <v>67544</v>
      </c>
      <c r="K66" s="38">
        <f>VLOOKUP($A66,'[1]DOM A&amp;L'!$A:$J,10,FALSE)</f>
        <v>73667</v>
      </c>
      <c r="L66" s="38">
        <f>VLOOKUP($A66,'[1]DOM A&amp;L'!$A:$K,11,FALSE)</f>
        <v>331822</v>
      </c>
      <c r="M66" s="38">
        <f>VLOOKUP($A66,'[1]DOM A&amp;L'!$A:$L,12,FALSE)</f>
        <v>205970</v>
      </c>
      <c r="N66" s="38">
        <f>VLOOKUP($A66,'[1]DOM A&amp;L'!$A:$M,13,FALSE)</f>
        <v>369267</v>
      </c>
      <c r="O66" s="38">
        <f>VLOOKUP($A66,'[1]DOM A&amp;L'!$A:$N,14,FALSE)</f>
        <v>200201</v>
      </c>
      <c r="P66" s="38">
        <f>VLOOKUP($A66,'[1]DOM A&amp;L'!$A:$O,15,FALSE)</f>
        <v>0</v>
      </c>
      <c r="Q66" s="38">
        <f>VLOOKUP($A66,'[1]DOM A&amp;L'!$A:$P,16,FALSE)</f>
        <v>334151</v>
      </c>
      <c r="R66" s="38">
        <f>VLOOKUP($A66,'[1]DOM A&amp;L'!$A:$S,19,FALSE)</f>
        <v>600000</v>
      </c>
      <c r="S66" s="38">
        <f>VLOOKUP(A66,'[1]DOM A&amp;L'!A:T,20,FALSE)</f>
        <v>180219</v>
      </c>
      <c r="T66" s="38">
        <f>VLOOKUP($A66,'[1]DOM A&amp;L'!A:T,17,FALSE)</f>
        <v>0</v>
      </c>
      <c r="U66" s="38">
        <f>VLOOKUP(A66,'[1]DOM A&amp;L'!A:R,18,FALSE)</f>
        <v>731798</v>
      </c>
      <c r="V66" s="38">
        <f>VLOOKUP($A66,'[1]DOM A&amp;L'!A:U,21,FALSE)</f>
        <v>0</v>
      </c>
      <c r="W66" s="38">
        <f>VLOOKUP($A66,'[1]DOM UAB'!$A:$D,4,FALSE)</f>
        <v>148108</v>
      </c>
      <c r="X66" s="38">
        <f>VLOOKUP($A66,'[1]DOM UAB'!$A:$D,3,FALSE)</f>
        <v>461041</v>
      </c>
      <c r="Y66" s="38">
        <f>VLOOKUP(A66,[1]ELI!A:F,6,FALSE)</f>
        <v>19611</v>
      </c>
      <c r="Z66" s="39">
        <f>VLOOKUP(A66,'[1]Title IA Del'!A:E,5,FALSE)</f>
        <v>221803</v>
      </c>
      <c r="AA66" s="40">
        <f>IFERROR(VLOOKUP(A66,'[1]Title ID2'!A:F,6,FALSE),0)</f>
        <v>0</v>
      </c>
      <c r="AB66" s="40">
        <f>IFERROR(VLOOKUP(A66,'[1]Title IC Mig'!A:G,7,FALSE),0)</f>
        <v>0</v>
      </c>
      <c r="AC66" s="38">
        <f>IFERROR(VLOOKUP(A66,[1]Sec1003!$I$2:$L$139,4,FALSE),0)</f>
        <v>11995</v>
      </c>
      <c r="AD66" s="38">
        <f>VLOOKUP(A66,'[1]Title IIA'!A64:D389,3,FALSE)</f>
        <v>29154</v>
      </c>
      <c r="AE66" s="40">
        <f>IFERROR(VLOOKUP(A66,'[1]Title III EL'!A:D,4,FALSE),0)</f>
        <v>0</v>
      </c>
      <c r="AF66" s="40">
        <f>IFERROR(VLOOKUP(A66,'[1]Titlle III Imm'!A:D,4,FALSE),0)</f>
        <v>6755</v>
      </c>
      <c r="AG66" s="38">
        <f>VLOOKUP(A66,'[1]Title IVA'!A:E,5,FALSE)</f>
        <v>14839</v>
      </c>
      <c r="AH66" s="40">
        <f>IFERROR(VLOOKUP(A66,'[1]Title IVB'!A:I,9,FALSE),0)</f>
        <v>0</v>
      </c>
      <c r="AI66" s="40">
        <f>IFERROR(VLOOKUP(A66,[1]SRSA!A:S,19,FALSE),0)</f>
        <v>0</v>
      </c>
      <c r="AJ66" s="40">
        <f>IFERROR(VLOOKUP(A66,'[1]Title VB2'!A:E,5,FALSE),0)</f>
        <v>0</v>
      </c>
      <c r="AK66" s="40">
        <f>IFERROR(VLOOKUP(A66,'[1]McKinney Vento'!A:D,4,FALSE),0)</f>
        <v>0</v>
      </c>
      <c r="AL66" s="41">
        <f>VLOOKUP(A66,'[1]IDEA Pt B'!A64:C390,3,FALSE)</f>
        <v>45874</v>
      </c>
      <c r="AM66" s="39">
        <f t="shared" si="0"/>
        <v>12932338</v>
      </c>
      <c r="AN66" s="38">
        <f t="shared" si="1"/>
        <v>13667.658000422743</v>
      </c>
    </row>
    <row r="67" spans="1:40" x14ac:dyDescent="0.3">
      <c r="A67" s="36" t="s">
        <v>204</v>
      </c>
      <c r="B67" s="36" t="s">
        <v>205</v>
      </c>
      <c r="C67" s="37">
        <f>VLOOKUP($A67,'[1]DOM A&amp;L'!$A:$C,3,FALSE)</f>
        <v>1413.6</v>
      </c>
      <c r="D67" s="38">
        <f>VLOOKUP($A67,'[1]DOM A&amp;L'!$A:$D,4,FALSE)</f>
        <v>10216087</v>
      </c>
      <c r="E67" s="38">
        <f>VLOOKUP($A67,[1]TAG!$A:$F,4,FALSE)</f>
        <v>94711</v>
      </c>
      <c r="F67" s="38">
        <f>VLOOKUP($A67,'[1]DOM A&amp;L'!$A:$E,5,FALSE)</f>
        <v>37371</v>
      </c>
      <c r="G67" s="38">
        <f>VLOOKUP($A67,'[1]DOM A&amp;L'!$A:$F,6,FALSE)</f>
        <v>328250</v>
      </c>
      <c r="H67" s="38">
        <f>VLOOKUP($A67,'[1]DOM A&amp;L'!$A:$G,7,FALSE)</f>
        <v>1369589</v>
      </c>
      <c r="I67" s="38">
        <f>VLOOKUP($A67,'[1]DOM A&amp;L'!$A:$H,8,FALSE)</f>
        <v>876178</v>
      </c>
      <c r="J67" s="38">
        <f>VLOOKUP($A67,'[1]DOM A&amp;L'!$A:$I,9,FALSE)</f>
        <v>91078</v>
      </c>
      <c r="K67" s="38">
        <f>VLOOKUP($A67,'[1]DOM A&amp;L'!$A:$J,10,FALSE)</f>
        <v>114530</v>
      </c>
      <c r="L67" s="38">
        <f>VLOOKUP($A67,'[1]DOM A&amp;L'!$A:$K,11,FALSE)</f>
        <v>493445</v>
      </c>
      <c r="M67" s="38">
        <f>VLOOKUP($A67,'[1]DOM A&amp;L'!$A:$L,12,FALSE)</f>
        <v>140927</v>
      </c>
      <c r="N67" s="38">
        <f>VLOOKUP($A67,'[1]DOM A&amp;L'!$A:$M,13,FALSE)</f>
        <v>0</v>
      </c>
      <c r="O67" s="38">
        <f>VLOOKUP($A67,'[1]DOM A&amp;L'!$A:$N,14,FALSE)</f>
        <v>0</v>
      </c>
      <c r="P67" s="38">
        <f>VLOOKUP($A67,'[1]DOM A&amp;L'!$A:$O,15,FALSE)</f>
        <v>0</v>
      </c>
      <c r="Q67" s="38">
        <f>VLOOKUP($A67,'[1]DOM A&amp;L'!$A:$P,16,FALSE)</f>
        <v>0</v>
      </c>
      <c r="R67" s="38">
        <f>VLOOKUP($A67,'[1]DOM A&amp;L'!$A:$S,19,FALSE)</f>
        <v>200000</v>
      </c>
      <c r="S67" s="38">
        <f>VLOOKUP(A67,'[1]DOM A&amp;L'!A:T,20,FALSE)</f>
        <v>132119</v>
      </c>
      <c r="T67" s="38">
        <f>VLOOKUP($A67,'[1]DOM A&amp;L'!A:T,17,FALSE)</f>
        <v>308625</v>
      </c>
      <c r="U67" s="38">
        <f>VLOOKUP(A67,'[1]DOM A&amp;L'!A:R,18,FALSE)</f>
        <v>227859</v>
      </c>
      <c r="V67" s="38">
        <f>VLOOKUP($A67,'[1]DOM A&amp;L'!A:U,21,FALSE)</f>
        <v>0</v>
      </c>
      <c r="W67" s="38">
        <f>VLOOKUP($A67,'[1]DOM UAB'!$A:$D,4,FALSE)</f>
        <v>342664</v>
      </c>
      <c r="X67" s="38">
        <f>VLOOKUP($A67,'[1]DOM UAB'!$A:$D,3,FALSE)</f>
        <v>444400</v>
      </c>
      <c r="Y67" s="38">
        <f>VLOOKUP(A67,[1]ELI!A:F,6,FALSE)</f>
        <v>23388</v>
      </c>
      <c r="Z67" s="39">
        <f>VLOOKUP(A67,'[1]Title IA Del'!A:E,5,FALSE)</f>
        <v>341961</v>
      </c>
      <c r="AA67" s="40">
        <f>IFERROR(VLOOKUP(A67,'[1]Title ID2'!A:F,6,FALSE),0)</f>
        <v>0</v>
      </c>
      <c r="AB67" s="40">
        <f>IFERROR(VLOOKUP(A67,'[1]Title IC Mig'!A:G,7,FALSE),0)</f>
        <v>0</v>
      </c>
      <c r="AC67" s="38">
        <f>IFERROR(VLOOKUP(A67,[1]Sec1003!$I$2:$L$139,4,FALSE),0)</f>
        <v>12995</v>
      </c>
      <c r="AD67" s="38">
        <f>VLOOKUP(A67,'[1]Title IIA'!A65:D390,3,FALSE)</f>
        <v>50268</v>
      </c>
      <c r="AE67" s="40">
        <f>IFERROR(VLOOKUP(A67,'[1]Title III EL'!A:D,4,FALSE),0)</f>
        <v>0</v>
      </c>
      <c r="AF67" s="40">
        <f>IFERROR(VLOOKUP(A67,'[1]Titlle III Imm'!A:D,4,FALSE),0)</f>
        <v>0</v>
      </c>
      <c r="AG67" s="38">
        <f>VLOOKUP(A67,'[1]Title IVA'!A:E,5,FALSE)</f>
        <v>22877</v>
      </c>
      <c r="AH67" s="40">
        <f>IFERROR(VLOOKUP(A67,'[1]Title IVB'!A:I,9,FALSE),0)</f>
        <v>0</v>
      </c>
      <c r="AI67" s="40">
        <f>IFERROR(VLOOKUP(A67,[1]SRSA!A:S,19,FALSE),0)</f>
        <v>0</v>
      </c>
      <c r="AJ67" s="40">
        <f>IFERROR(VLOOKUP(A67,'[1]Title VB2'!A:E,5,FALSE),0)</f>
        <v>0</v>
      </c>
      <c r="AK67" s="40">
        <f>IFERROR(VLOOKUP(A67,'[1]McKinney Vento'!A:D,4,FALSE),0)</f>
        <v>0</v>
      </c>
      <c r="AL67" s="41">
        <f>VLOOKUP(A67,'[1]IDEA Pt B'!A65:C391,3,FALSE)</f>
        <v>70182</v>
      </c>
      <c r="AM67" s="39">
        <f t="shared" si="0"/>
        <v>15939504</v>
      </c>
      <c r="AN67" s="38">
        <f t="shared" si="1"/>
        <v>11275.823429541597</v>
      </c>
    </row>
    <row r="68" spans="1:40" x14ac:dyDescent="0.3">
      <c r="A68" s="36" t="s">
        <v>206</v>
      </c>
      <c r="B68" s="36" t="s">
        <v>207</v>
      </c>
      <c r="C68" s="37">
        <f>VLOOKUP($A68,'[1]DOM A&amp;L'!$A:$C,3,FALSE)</f>
        <v>299.60000000000002</v>
      </c>
      <c r="D68" s="38">
        <f>VLOOKUP($A68,'[1]DOM A&amp;L'!$A:$D,4,FALSE)</f>
        <v>2165209</v>
      </c>
      <c r="E68" s="38">
        <f>VLOOKUP($A68,[1]TAG!$A:$F,4,FALSE)</f>
        <v>20073</v>
      </c>
      <c r="F68" s="38">
        <f>VLOOKUP($A68,'[1]DOM A&amp;L'!$A:$E,5,FALSE)</f>
        <v>0</v>
      </c>
      <c r="G68" s="38">
        <f>VLOOKUP($A68,'[1]DOM A&amp;L'!$A:$F,6,FALSE)</f>
        <v>165592</v>
      </c>
      <c r="H68" s="38">
        <f>VLOOKUP($A68,'[1]DOM A&amp;L'!$A:$G,7,FALSE)</f>
        <v>239575</v>
      </c>
      <c r="I68" s="38">
        <f>VLOOKUP($A68,'[1]DOM A&amp;L'!$A:$H,8,FALSE)</f>
        <v>212434</v>
      </c>
      <c r="J68" s="38">
        <f>VLOOKUP($A68,'[1]DOM A&amp;L'!$A:$I,9,FALSE)</f>
        <v>22800</v>
      </c>
      <c r="K68" s="38">
        <f>VLOOKUP($A68,'[1]DOM A&amp;L'!$A:$J,10,FALSE)</f>
        <v>23507</v>
      </c>
      <c r="L68" s="38">
        <f>VLOOKUP($A68,'[1]DOM A&amp;L'!$A:$K,11,FALSE)</f>
        <v>104581</v>
      </c>
      <c r="M68" s="38">
        <f>VLOOKUP($A68,'[1]DOM A&amp;L'!$A:$L,12,FALSE)</f>
        <v>39749</v>
      </c>
      <c r="N68" s="38">
        <f>VLOOKUP($A68,'[1]DOM A&amp;L'!$A:$M,13,FALSE)</f>
        <v>34179</v>
      </c>
      <c r="O68" s="38">
        <f>VLOOKUP($A68,'[1]DOM A&amp;L'!$A:$N,14,FALSE)</f>
        <v>124271</v>
      </c>
      <c r="P68" s="38">
        <f>VLOOKUP($A68,'[1]DOM A&amp;L'!$A:$O,15,FALSE)</f>
        <v>0</v>
      </c>
      <c r="Q68" s="38">
        <f>VLOOKUP($A68,'[1]DOM A&amp;L'!$A:$P,16,FALSE)</f>
        <v>103467</v>
      </c>
      <c r="R68" s="38">
        <f>VLOOKUP($A68,'[1]DOM A&amp;L'!$A:$S,19,FALSE)</f>
        <v>110000</v>
      </c>
      <c r="S68" s="38">
        <f>VLOOKUP(A68,'[1]DOM A&amp;L'!A:T,20,FALSE)</f>
        <v>36152</v>
      </c>
      <c r="T68" s="38">
        <f>VLOOKUP($A68,'[1]DOM A&amp;L'!A:T,17,FALSE)</f>
        <v>17089</v>
      </c>
      <c r="U68" s="38">
        <f>VLOOKUP(A68,'[1]DOM A&amp;L'!A:R,18,FALSE)</f>
        <v>129708</v>
      </c>
      <c r="V68" s="38">
        <f>VLOOKUP($A68,'[1]DOM A&amp;L'!A:U,21,FALSE)</f>
        <v>0</v>
      </c>
      <c r="W68" s="38">
        <f>VLOOKUP($A68,'[1]DOM UAB'!$A:$D,4,FALSE)</f>
        <v>94341</v>
      </c>
      <c r="X68" s="38">
        <f>VLOOKUP($A68,'[1]DOM UAB'!$A:$D,3,FALSE)</f>
        <v>247693</v>
      </c>
      <c r="Y68" s="38">
        <f>VLOOKUP(A68,[1]ELI!A:F,6,FALSE)</f>
        <v>14386</v>
      </c>
      <c r="Z68" s="39">
        <f>VLOOKUP(A68,'[1]Title IA Del'!A:E,5,FALSE)</f>
        <v>40045</v>
      </c>
      <c r="AA68" s="40">
        <f>IFERROR(VLOOKUP(A68,'[1]Title ID2'!A:F,6,FALSE),0)</f>
        <v>0</v>
      </c>
      <c r="AB68" s="40">
        <f>IFERROR(VLOOKUP(A68,'[1]Title IC Mig'!A:G,7,FALSE),0)</f>
        <v>0</v>
      </c>
      <c r="AC68" s="38">
        <f>IFERROR(VLOOKUP(A68,[1]Sec1003!$I$2:$L$139,4,FALSE),0)</f>
        <v>7995</v>
      </c>
      <c r="AD68" s="38">
        <f>VLOOKUP(A68,'[1]Title IIA'!A66:D391,3,FALSE)</f>
        <v>8155</v>
      </c>
      <c r="AE68" s="40">
        <f>IFERROR(VLOOKUP(A68,'[1]Title III EL'!A:D,4,FALSE),0)</f>
        <v>0</v>
      </c>
      <c r="AF68" s="40">
        <f>IFERROR(VLOOKUP(A68,'[1]Titlle III Imm'!A:D,4,FALSE),0)</f>
        <v>0</v>
      </c>
      <c r="AG68" s="38">
        <f>VLOOKUP(A68,'[1]Title IVA'!A:E,5,FALSE)</f>
        <v>10000</v>
      </c>
      <c r="AH68" s="40">
        <f>IFERROR(VLOOKUP(A68,'[1]Title IVB'!A:I,9,FALSE),0)</f>
        <v>0</v>
      </c>
      <c r="AI68" s="40">
        <f>IFERROR(VLOOKUP(A68,[1]SRSA!A:S,19,FALSE),0)</f>
        <v>30772</v>
      </c>
      <c r="AJ68" s="40">
        <f>IFERROR(VLOOKUP(A68,'[1]Title VB2'!A:E,5,FALSE),0)</f>
        <v>0</v>
      </c>
      <c r="AK68" s="40">
        <f>IFERROR(VLOOKUP(A68,'[1]McKinney Vento'!A:D,4,FALSE),0)</f>
        <v>0</v>
      </c>
      <c r="AL68" s="41">
        <f>VLOOKUP(A68,'[1]IDEA Pt B'!A66:C392,3,FALSE)</f>
        <v>13377</v>
      </c>
      <c r="AM68" s="39">
        <f t="shared" ref="AM68:AM131" si="2">SUM(D68:AL68)</f>
        <v>4015150</v>
      </c>
      <c r="AN68" s="38">
        <f t="shared" ref="AN68:AN131" si="3">AM68/C68</f>
        <v>13401.702269692923</v>
      </c>
    </row>
    <row r="69" spans="1:40" x14ac:dyDescent="0.3">
      <c r="A69" s="36" t="s">
        <v>208</v>
      </c>
      <c r="B69" s="36" t="s">
        <v>209</v>
      </c>
      <c r="C69" s="37">
        <f>VLOOKUP($A69,'[1]DOM A&amp;L'!$A:$C,3,FALSE)</f>
        <v>314</v>
      </c>
      <c r="D69" s="38">
        <f>VLOOKUP($A69,'[1]DOM A&amp;L'!$A:$D,4,FALSE)</f>
        <v>2300050</v>
      </c>
      <c r="E69" s="38">
        <f>VLOOKUP($A69,[1]TAG!$A:$F,4,FALSE)</f>
        <v>21038</v>
      </c>
      <c r="F69" s="38">
        <f>VLOOKUP($A69,'[1]DOM A&amp;L'!$A:$E,5,FALSE)</f>
        <v>0</v>
      </c>
      <c r="G69" s="38">
        <f>VLOOKUP($A69,'[1]DOM A&amp;L'!$A:$F,6,FALSE)</f>
        <v>189879</v>
      </c>
      <c r="H69" s="38">
        <f>VLOOKUP($A69,'[1]DOM A&amp;L'!$A:$G,7,FALSE)</f>
        <v>307357</v>
      </c>
      <c r="I69" s="38">
        <f>VLOOKUP($A69,'[1]DOM A&amp;L'!$A:$H,8,FALSE)</f>
        <v>212606</v>
      </c>
      <c r="J69" s="38">
        <f>VLOOKUP($A69,'[1]DOM A&amp;L'!$A:$I,9,FALSE)</f>
        <v>23418</v>
      </c>
      <c r="K69" s="38">
        <f>VLOOKUP($A69,'[1]DOM A&amp;L'!$A:$J,10,FALSE)</f>
        <v>21625</v>
      </c>
      <c r="L69" s="38">
        <f>VLOOKUP($A69,'[1]DOM A&amp;L'!$A:$K,11,FALSE)</f>
        <v>109608</v>
      </c>
      <c r="M69" s="38">
        <f>VLOOKUP($A69,'[1]DOM A&amp;L'!$A:$L,12,FALSE)</f>
        <v>18068</v>
      </c>
      <c r="N69" s="38">
        <f>VLOOKUP($A69,'[1]DOM A&amp;L'!$A:$M,13,FALSE)</f>
        <v>22380</v>
      </c>
      <c r="O69" s="38">
        <f>VLOOKUP($A69,'[1]DOM A&amp;L'!$A:$N,14,FALSE)</f>
        <v>182485</v>
      </c>
      <c r="P69" s="38">
        <f>VLOOKUP($A69,'[1]DOM A&amp;L'!$A:$O,15,FALSE)</f>
        <v>0</v>
      </c>
      <c r="Q69" s="38">
        <f>VLOOKUP($A69,'[1]DOM A&amp;L'!$A:$P,16,FALSE)</f>
        <v>0</v>
      </c>
      <c r="R69" s="38">
        <f>VLOOKUP($A69,'[1]DOM A&amp;L'!$A:$S,19,FALSE)</f>
        <v>100000</v>
      </c>
      <c r="S69" s="38">
        <f>VLOOKUP(A69,'[1]DOM A&amp;L'!A:T,20,FALSE)</f>
        <v>93059</v>
      </c>
      <c r="T69" s="38">
        <f>VLOOKUP($A69,'[1]DOM A&amp;L'!A:T,17,FALSE)</f>
        <v>0</v>
      </c>
      <c r="U69" s="38">
        <f>VLOOKUP(A69,'[1]DOM A&amp;L'!A:R,18,FALSE)</f>
        <v>0</v>
      </c>
      <c r="V69" s="38">
        <f>VLOOKUP($A69,'[1]DOM A&amp;L'!A:U,21,FALSE)</f>
        <v>0</v>
      </c>
      <c r="W69" s="38">
        <f>VLOOKUP($A69,'[1]DOM UAB'!$A:$D,4,FALSE)</f>
        <v>296136</v>
      </c>
      <c r="X69" s="38">
        <f>VLOOKUP($A69,'[1]DOM UAB'!$A:$D,3,FALSE)</f>
        <v>227133</v>
      </c>
      <c r="Y69" s="38">
        <f>VLOOKUP(A69,[1]ELI!A:F,6,FALSE)</f>
        <v>14502</v>
      </c>
      <c r="Z69" s="39">
        <f>VLOOKUP(A69,'[1]Title IA Del'!A:E,5,FALSE)</f>
        <v>61671</v>
      </c>
      <c r="AA69" s="40">
        <f>IFERROR(VLOOKUP(A69,'[1]Title ID2'!A:F,6,FALSE),0)</f>
        <v>0</v>
      </c>
      <c r="AB69" s="40">
        <f>IFERROR(VLOOKUP(A69,'[1]Title IC Mig'!A:G,7,FALSE),0)</f>
        <v>0</v>
      </c>
      <c r="AC69" s="38">
        <f>IFERROR(VLOOKUP(A69,[1]Sec1003!$I$2:$L$139,4,FALSE),0)</f>
        <v>0</v>
      </c>
      <c r="AD69" s="38">
        <f>VLOOKUP(A69,'[1]Title IIA'!A67:D392,3,FALSE)</f>
        <v>10677</v>
      </c>
      <c r="AE69" s="40">
        <f>IFERROR(VLOOKUP(A69,'[1]Title III EL'!A:D,4,FALSE),0)</f>
        <v>0</v>
      </c>
      <c r="AF69" s="40">
        <f>IFERROR(VLOOKUP(A69,'[1]Titlle III Imm'!A:D,4,FALSE),0)</f>
        <v>0</v>
      </c>
      <c r="AG69" s="38">
        <f>VLOOKUP(A69,'[1]Title IVA'!A:E,5,FALSE)</f>
        <v>10000</v>
      </c>
      <c r="AH69" s="40">
        <f>IFERROR(VLOOKUP(A69,'[1]Title IVB'!A:I,9,FALSE),0)</f>
        <v>0</v>
      </c>
      <c r="AI69" s="40">
        <f>IFERROR(VLOOKUP(A69,[1]SRSA!A:S,19,FALSE),0)</f>
        <v>3338</v>
      </c>
      <c r="AJ69" s="40">
        <f>IFERROR(VLOOKUP(A69,'[1]Title VB2'!A:E,5,FALSE),0)</f>
        <v>0</v>
      </c>
      <c r="AK69" s="40">
        <f>IFERROR(VLOOKUP(A69,'[1]McKinney Vento'!A:D,4,FALSE),0)</f>
        <v>0</v>
      </c>
      <c r="AL69" s="41">
        <f>VLOOKUP(A69,'[1]IDEA Pt B'!A67:C393,3,FALSE)</f>
        <v>14643</v>
      </c>
      <c r="AM69" s="39">
        <f t="shared" si="2"/>
        <v>4239673</v>
      </c>
      <c r="AN69" s="38">
        <f t="shared" si="3"/>
        <v>13502.143312101911</v>
      </c>
    </row>
    <row r="70" spans="1:40" x14ac:dyDescent="0.3">
      <c r="A70" s="36" t="s">
        <v>210</v>
      </c>
      <c r="B70" s="36" t="s">
        <v>211</v>
      </c>
      <c r="C70" s="37">
        <f>VLOOKUP($A70,'[1]DOM A&amp;L'!$A:$C,3,FALSE)</f>
        <v>2624.4</v>
      </c>
      <c r="D70" s="38">
        <f>VLOOKUP($A70,'[1]DOM A&amp;L'!$A:$D,4,FALSE)</f>
        <v>18982285</v>
      </c>
      <c r="E70" s="38">
        <f>VLOOKUP($A70,[1]TAG!$A:$F,4,FALSE)</f>
        <v>175835</v>
      </c>
      <c r="F70" s="38">
        <f>VLOOKUP($A70,'[1]DOM A&amp;L'!$A:$E,5,FALSE)</f>
        <v>0</v>
      </c>
      <c r="G70" s="38">
        <f>VLOOKUP($A70,'[1]DOM A&amp;L'!$A:$F,6,FALSE)</f>
        <v>388470</v>
      </c>
      <c r="H70" s="38">
        <f>VLOOKUP($A70,'[1]DOM A&amp;L'!$A:$G,7,FALSE)</f>
        <v>2204618</v>
      </c>
      <c r="I70" s="38">
        <f>VLOOKUP($A70,'[1]DOM A&amp;L'!$A:$H,8,FALSE)</f>
        <v>1633951</v>
      </c>
      <c r="J70" s="38">
        <f>VLOOKUP($A70,'[1]DOM A&amp;L'!$A:$I,9,FALSE)</f>
        <v>178118</v>
      </c>
      <c r="K70" s="38">
        <f>VLOOKUP($A70,'[1]DOM A&amp;L'!$A:$J,10,FALSE)</f>
        <v>163421</v>
      </c>
      <c r="L70" s="38">
        <f>VLOOKUP($A70,'[1]DOM A&amp;L'!$A:$K,11,FALSE)</f>
        <v>916099</v>
      </c>
      <c r="M70" s="38">
        <f>VLOOKUP($A70,'[1]DOM A&amp;L'!$A:$L,12,FALSE)</f>
        <v>578160</v>
      </c>
      <c r="N70" s="38">
        <f>VLOOKUP($A70,'[1]DOM A&amp;L'!$A:$M,13,FALSE)</f>
        <v>1324389</v>
      </c>
      <c r="O70" s="38">
        <f>VLOOKUP($A70,'[1]DOM A&amp;L'!$A:$N,14,FALSE)</f>
        <v>163063</v>
      </c>
      <c r="P70" s="38">
        <f>VLOOKUP($A70,'[1]DOM A&amp;L'!$A:$O,15,FALSE)</f>
        <v>0</v>
      </c>
      <c r="Q70" s="38">
        <f>VLOOKUP($A70,'[1]DOM A&amp;L'!$A:$P,16,FALSE)</f>
        <v>926938</v>
      </c>
      <c r="R70" s="38">
        <f>VLOOKUP($A70,'[1]DOM A&amp;L'!$A:$S,19,FALSE)</f>
        <v>900000</v>
      </c>
      <c r="S70" s="38">
        <f>VLOOKUP(A70,'[1]DOM A&amp;L'!A:T,20,FALSE)</f>
        <v>492002</v>
      </c>
      <c r="T70" s="38">
        <f>VLOOKUP($A70,'[1]DOM A&amp;L'!A:T,17,FALSE)</f>
        <v>756794</v>
      </c>
      <c r="U70" s="38">
        <f>VLOOKUP(A70,'[1]DOM A&amp;L'!A:R,18,FALSE)</f>
        <v>242119</v>
      </c>
      <c r="V70" s="38">
        <f>VLOOKUP($A70,'[1]DOM A&amp;L'!A:U,21,FALSE)</f>
        <v>0</v>
      </c>
      <c r="W70" s="38">
        <f>VLOOKUP($A70,'[1]DOM UAB'!$A:$D,4,FALSE)</f>
        <v>966355</v>
      </c>
      <c r="X70" s="38">
        <f>VLOOKUP($A70,'[1]DOM UAB'!$A:$D,3,FALSE)</f>
        <v>1223576</v>
      </c>
      <c r="Y70" s="38">
        <f>VLOOKUP(A70,[1]ELI!A:F,6,FALSE)</f>
        <v>33172</v>
      </c>
      <c r="Z70" s="39">
        <f>VLOOKUP(A70,'[1]Title IA Del'!A:E,5,FALSE)</f>
        <v>194508</v>
      </c>
      <c r="AA70" s="40">
        <f>IFERROR(VLOOKUP(A70,'[1]Title ID2'!A:F,6,FALSE),0)</f>
        <v>0</v>
      </c>
      <c r="AB70" s="40">
        <f>IFERROR(VLOOKUP(A70,'[1]Title IC Mig'!A:G,7,FALSE),0)</f>
        <v>0</v>
      </c>
      <c r="AC70" s="38">
        <f>IFERROR(VLOOKUP(A70,[1]Sec1003!$I$2:$L$139,4,FALSE),0)</f>
        <v>0</v>
      </c>
      <c r="AD70" s="38">
        <f>VLOOKUP(A70,'[1]Title IIA'!A68:D393,3,FALSE)</f>
        <v>32162</v>
      </c>
      <c r="AE70" s="40">
        <f>IFERROR(VLOOKUP(A70,'[1]Title III EL'!A:D,4,FALSE),0)</f>
        <v>0</v>
      </c>
      <c r="AF70" s="40">
        <f>IFERROR(VLOOKUP(A70,'[1]Titlle III Imm'!A:D,4,FALSE),0)</f>
        <v>0</v>
      </c>
      <c r="AG70" s="38">
        <f>VLOOKUP(A70,'[1]Title IVA'!A:E,5,FALSE)</f>
        <v>11234</v>
      </c>
      <c r="AH70" s="40">
        <f>IFERROR(VLOOKUP(A70,'[1]Title IVB'!A:I,9,FALSE),0)</f>
        <v>0</v>
      </c>
      <c r="AI70" s="40">
        <f>IFERROR(VLOOKUP(A70,[1]SRSA!A:S,19,FALSE),0)</f>
        <v>0</v>
      </c>
      <c r="AJ70" s="40">
        <f>IFERROR(VLOOKUP(A70,'[1]Title VB2'!A:E,5,FALSE),0)</f>
        <v>0</v>
      </c>
      <c r="AK70" s="40">
        <f>IFERROR(VLOOKUP(A70,'[1]McKinney Vento'!A:D,4,FALSE),0)</f>
        <v>0</v>
      </c>
      <c r="AL70" s="41">
        <f>VLOOKUP(A70,'[1]IDEA Pt B'!A68:C394,3,FALSE)</f>
        <v>117306</v>
      </c>
      <c r="AM70" s="39">
        <f t="shared" si="2"/>
        <v>32604575</v>
      </c>
      <c r="AN70" s="38">
        <f t="shared" si="3"/>
        <v>12423.630163084896</v>
      </c>
    </row>
    <row r="71" spans="1:40" x14ac:dyDescent="0.3">
      <c r="A71" s="36" t="s">
        <v>212</v>
      </c>
      <c r="B71" s="36" t="s">
        <v>213</v>
      </c>
      <c r="C71" s="37">
        <f>VLOOKUP($A71,'[1]DOM A&amp;L'!$A:$C,3,FALSE)</f>
        <v>1216.5</v>
      </c>
      <c r="D71" s="38">
        <f>VLOOKUP($A71,'[1]DOM A&amp;L'!$A:$D,4,FALSE)</f>
        <v>8791646</v>
      </c>
      <c r="E71" s="38">
        <f>VLOOKUP($A71,[1]TAG!$A:$F,4,FALSE)</f>
        <v>81506</v>
      </c>
      <c r="F71" s="38">
        <f>VLOOKUP($A71,'[1]DOM A&amp;L'!$A:$E,5,FALSE)</f>
        <v>72997</v>
      </c>
      <c r="G71" s="38">
        <f>VLOOKUP($A71,'[1]DOM A&amp;L'!$A:$F,6,FALSE)</f>
        <v>112510</v>
      </c>
      <c r="H71" s="38">
        <f>VLOOKUP($A71,'[1]DOM A&amp;L'!$A:$G,7,FALSE)</f>
        <v>1321385</v>
      </c>
      <c r="I71" s="38">
        <f>VLOOKUP($A71,'[1]DOM A&amp;L'!$A:$H,8,FALSE)</f>
        <v>728379</v>
      </c>
      <c r="J71" s="38">
        <f>VLOOKUP($A71,'[1]DOM A&amp;L'!$A:$I,9,FALSE)</f>
        <v>80167</v>
      </c>
      <c r="K71" s="38">
        <f>VLOOKUP($A71,'[1]DOM A&amp;L'!$A:$J,10,FALSE)</f>
        <v>83902</v>
      </c>
      <c r="L71" s="38">
        <f>VLOOKUP($A71,'[1]DOM A&amp;L'!$A:$K,11,FALSE)</f>
        <v>424644</v>
      </c>
      <c r="M71" s="38">
        <f>VLOOKUP($A71,'[1]DOM A&amp;L'!$A:$L,12,FALSE)</f>
        <v>231264</v>
      </c>
      <c r="N71" s="38">
        <f>VLOOKUP($A71,'[1]DOM A&amp;L'!$A:$M,13,FALSE)</f>
        <v>592013</v>
      </c>
      <c r="O71" s="38">
        <f>VLOOKUP($A71,'[1]DOM A&amp;L'!$A:$N,14,FALSE)</f>
        <v>173360</v>
      </c>
      <c r="P71" s="38">
        <f>VLOOKUP($A71,'[1]DOM A&amp;L'!$A:$O,15,FALSE)</f>
        <v>0</v>
      </c>
      <c r="Q71" s="38">
        <f>VLOOKUP($A71,'[1]DOM A&amp;L'!$A:$P,16,FALSE)</f>
        <v>291512</v>
      </c>
      <c r="R71" s="38">
        <f>VLOOKUP($A71,'[1]DOM A&amp;L'!$A:$S,19,FALSE)</f>
        <v>440000</v>
      </c>
      <c r="S71" s="38">
        <f>VLOOKUP(A71,'[1]DOM A&amp;L'!A:T,20,FALSE)</f>
        <v>326327</v>
      </c>
      <c r="T71" s="38">
        <f>VLOOKUP($A71,'[1]DOM A&amp;L'!A:T,17,FALSE)</f>
        <v>0</v>
      </c>
      <c r="U71" s="38">
        <f>VLOOKUP(A71,'[1]DOM A&amp;L'!A:R,18,FALSE)</f>
        <v>662542</v>
      </c>
      <c r="V71" s="38">
        <f>VLOOKUP($A71,'[1]DOM A&amp;L'!A:U,21,FALSE)</f>
        <v>0</v>
      </c>
      <c r="W71" s="38">
        <f>VLOOKUP($A71,'[1]DOM UAB'!$A:$D,4,FALSE)</f>
        <v>61242</v>
      </c>
      <c r="X71" s="38">
        <f>VLOOKUP($A71,'[1]DOM UAB'!$A:$D,3,FALSE)</f>
        <v>239594</v>
      </c>
      <c r="Y71" s="38">
        <f>VLOOKUP(A71,[1]ELI!A:F,6,FALSE)</f>
        <v>21795</v>
      </c>
      <c r="Z71" s="39">
        <f>VLOOKUP(A71,'[1]Title IA Del'!A:E,5,FALSE)</f>
        <v>148720</v>
      </c>
      <c r="AA71" s="40">
        <f>IFERROR(VLOOKUP(A71,'[1]Title ID2'!A:F,6,FALSE),0)</f>
        <v>0</v>
      </c>
      <c r="AB71" s="40">
        <f>IFERROR(VLOOKUP(A71,'[1]Title IC Mig'!A:G,7,FALSE),0)</f>
        <v>0</v>
      </c>
      <c r="AC71" s="38">
        <f>IFERROR(VLOOKUP(A71,[1]Sec1003!$I$2:$L$139,4,FALSE),0)</f>
        <v>10495</v>
      </c>
      <c r="AD71" s="38">
        <f>VLOOKUP(A71,'[1]Title IIA'!A69:D394,3,FALSE)</f>
        <v>32491</v>
      </c>
      <c r="AE71" s="40">
        <f>IFERROR(VLOOKUP(A71,'[1]Title III EL'!A:D,4,FALSE),0)</f>
        <v>0</v>
      </c>
      <c r="AF71" s="40">
        <f>IFERROR(VLOOKUP(A71,'[1]Titlle III Imm'!A:D,4,FALSE),0)</f>
        <v>0</v>
      </c>
      <c r="AG71" s="38">
        <f>VLOOKUP(A71,'[1]Title IVA'!A:E,5,FALSE)</f>
        <v>10000</v>
      </c>
      <c r="AH71" s="40">
        <f>IFERROR(VLOOKUP(A71,'[1]Title IVB'!A:I,9,FALSE),0)</f>
        <v>0</v>
      </c>
      <c r="AI71" s="40">
        <f>IFERROR(VLOOKUP(A71,[1]SRSA!A:S,19,FALSE),0)</f>
        <v>0</v>
      </c>
      <c r="AJ71" s="40">
        <f>IFERROR(VLOOKUP(A71,'[1]Title VB2'!A:E,5,FALSE),0)</f>
        <v>0</v>
      </c>
      <c r="AK71" s="40">
        <f>IFERROR(VLOOKUP(A71,'[1]McKinney Vento'!A:D,4,FALSE),0)</f>
        <v>0</v>
      </c>
      <c r="AL71" s="41">
        <f>VLOOKUP(A71,'[1]IDEA Pt B'!A69:C395,3,FALSE)</f>
        <v>58542</v>
      </c>
      <c r="AM71" s="39">
        <f t="shared" si="2"/>
        <v>14997033</v>
      </c>
      <c r="AN71" s="38">
        <f t="shared" si="3"/>
        <v>12328.017262638718</v>
      </c>
    </row>
    <row r="72" spans="1:40" x14ac:dyDescent="0.3">
      <c r="A72" s="36" t="s">
        <v>214</v>
      </c>
      <c r="B72" s="36" t="s">
        <v>215</v>
      </c>
      <c r="C72" s="37">
        <f>VLOOKUP($A72,'[1]DOM A&amp;L'!$A:$C,3,FALSE)</f>
        <v>3652.7</v>
      </c>
      <c r="D72" s="38">
        <f>VLOOKUP($A72,'[1]DOM A&amp;L'!$A:$D,4,FALSE)</f>
        <v>26456506</v>
      </c>
      <c r="E72" s="38">
        <f>VLOOKUP($A72,[1]TAG!$A:$F,4,FALSE)</f>
        <v>244731</v>
      </c>
      <c r="F72" s="38">
        <f>VLOOKUP($A72,'[1]DOM A&amp;L'!$A:$E,5,FALSE)</f>
        <v>0</v>
      </c>
      <c r="G72" s="38">
        <f>VLOOKUP($A72,'[1]DOM A&amp;L'!$A:$F,6,FALSE)</f>
        <v>334627</v>
      </c>
      <c r="H72" s="38">
        <f>VLOOKUP($A72,'[1]DOM A&amp;L'!$A:$G,7,FALSE)</f>
        <v>5761155</v>
      </c>
      <c r="I72" s="38">
        <f>VLOOKUP($A72,'[1]DOM A&amp;L'!$A:$H,8,FALSE)</f>
        <v>2270117</v>
      </c>
      <c r="J72" s="38">
        <f>VLOOKUP($A72,'[1]DOM A&amp;L'!$A:$I,9,FALSE)</f>
        <v>261314</v>
      </c>
      <c r="K72" s="38">
        <f>VLOOKUP($A72,'[1]DOM A&amp;L'!$A:$J,10,FALSE)</f>
        <v>303247</v>
      </c>
      <c r="L72" s="38">
        <f>VLOOKUP($A72,'[1]DOM A&amp;L'!$A:$K,11,FALSE)</f>
        <v>1275048</v>
      </c>
      <c r="M72" s="38">
        <f>VLOOKUP($A72,'[1]DOM A&amp;L'!$A:$L,12,FALSE)</f>
        <v>614295</v>
      </c>
      <c r="N72" s="38">
        <f>VLOOKUP($A72,'[1]DOM A&amp;L'!$A:$M,13,FALSE)</f>
        <v>581446</v>
      </c>
      <c r="O72" s="38">
        <f>VLOOKUP($A72,'[1]DOM A&amp;L'!$A:$N,14,FALSE)</f>
        <v>1036105</v>
      </c>
      <c r="P72" s="38">
        <f>VLOOKUP($A72,'[1]DOM A&amp;L'!$A:$O,15,FALSE)</f>
        <v>0</v>
      </c>
      <c r="Q72" s="38">
        <f>VLOOKUP($A72,'[1]DOM A&amp;L'!$A:$P,16,FALSE)</f>
        <v>1169080</v>
      </c>
      <c r="R72" s="38">
        <f>VLOOKUP($A72,'[1]DOM A&amp;L'!$A:$S,19,FALSE)</f>
        <v>1000000</v>
      </c>
      <c r="S72" s="38">
        <f>VLOOKUP(A72,'[1]DOM A&amp;L'!A:T,20,FALSE)</f>
        <v>306331</v>
      </c>
      <c r="T72" s="38">
        <f>VLOOKUP($A72,'[1]DOM A&amp;L'!A:T,17,FALSE)</f>
        <v>0</v>
      </c>
      <c r="U72" s="38">
        <f>VLOOKUP(A72,'[1]DOM A&amp;L'!A:R,18,FALSE)</f>
        <v>696207</v>
      </c>
      <c r="V72" s="38">
        <f>VLOOKUP($A72,'[1]DOM A&amp;L'!A:U,21,FALSE)</f>
        <v>0</v>
      </c>
      <c r="W72" s="38">
        <f>VLOOKUP($A72,'[1]DOM UAB'!$A:$D,4,FALSE)</f>
        <v>484262</v>
      </c>
      <c r="X72" s="38">
        <f>VLOOKUP($A72,'[1]DOM UAB'!$A:$D,3,FALSE)</f>
        <v>0</v>
      </c>
      <c r="Y72" s="38">
        <f>VLOOKUP(A72,[1]ELI!A:F,6,FALSE)</f>
        <v>41481</v>
      </c>
      <c r="Z72" s="39">
        <f>VLOOKUP(A72,'[1]Title IA Del'!A:E,5,FALSE)</f>
        <v>1386398</v>
      </c>
      <c r="AA72" s="40">
        <f>IFERROR(VLOOKUP(A72,'[1]Title ID2'!A:F,6,FALSE),0)</f>
        <v>0</v>
      </c>
      <c r="AB72" s="40">
        <f>IFERROR(VLOOKUP(A72,'[1]Title IC Mig'!A:G,7,FALSE),0)</f>
        <v>0</v>
      </c>
      <c r="AC72" s="38">
        <f>IFERROR(VLOOKUP(A72,[1]Sec1003!$I$2:$L$139,4,FALSE),0)</f>
        <v>22990</v>
      </c>
      <c r="AD72" s="38">
        <f>VLOOKUP(A72,'[1]Title IIA'!A70:D395,3,FALSE)</f>
        <v>191482</v>
      </c>
      <c r="AE72" s="40">
        <f>IFERROR(VLOOKUP(A72,'[1]Title III EL'!A:D,4,FALSE),0)</f>
        <v>0</v>
      </c>
      <c r="AF72" s="40">
        <f>IFERROR(VLOOKUP(A72,'[1]Titlle III Imm'!A:D,4,FALSE),0)</f>
        <v>0</v>
      </c>
      <c r="AG72" s="38">
        <f>VLOOKUP(A72,'[1]Title IVA'!A:E,5,FALSE)</f>
        <v>65822</v>
      </c>
      <c r="AH72" s="40">
        <f>IFERROR(VLOOKUP(A72,'[1]Title IVB'!A:I,9,FALSE),0)</f>
        <v>244540</v>
      </c>
      <c r="AI72" s="40">
        <f>IFERROR(VLOOKUP(A72,[1]SRSA!A:S,19,FALSE),0)</f>
        <v>0</v>
      </c>
      <c r="AJ72" s="40">
        <f>IFERROR(VLOOKUP(A72,'[1]Title VB2'!A:E,5,FALSE),0)</f>
        <v>0</v>
      </c>
      <c r="AK72" s="40">
        <f>IFERROR(VLOOKUP(A72,'[1]McKinney Vento'!A:D,4,FALSE),0)</f>
        <v>39023</v>
      </c>
      <c r="AL72" s="41">
        <f>VLOOKUP(A72,'[1]IDEA Pt B'!A70:C396,3,FALSE)</f>
        <v>184104</v>
      </c>
      <c r="AM72" s="39">
        <f t="shared" si="2"/>
        <v>44970311</v>
      </c>
      <c r="AN72" s="38">
        <f t="shared" si="3"/>
        <v>12311.525994469845</v>
      </c>
    </row>
    <row r="73" spans="1:40" x14ac:dyDescent="0.3">
      <c r="A73" s="36" t="s">
        <v>216</v>
      </c>
      <c r="B73" s="36" t="s">
        <v>217</v>
      </c>
      <c r="C73" s="37">
        <f>VLOOKUP($A73,'[1]DOM A&amp;L'!$A:$C,3,FALSE)</f>
        <v>729.8</v>
      </c>
      <c r="D73" s="38">
        <f>VLOOKUP($A73,'[1]DOM A&amp;L'!$A:$D,4,FALSE)</f>
        <v>5274265</v>
      </c>
      <c r="E73" s="38">
        <f>VLOOKUP($A73,[1]TAG!$A:$F,4,FALSE)</f>
        <v>48897</v>
      </c>
      <c r="F73" s="38">
        <f>VLOOKUP($A73,'[1]DOM A&amp;L'!$A:$E,5,FALSE)</f>
        <v>162830</v>
      </c>
      <c r="G73" s="38">
        <f>VLOOKUP($A73,'[1]DOM A&amp;L'!$A:$F,6,FALSE)</f>
        <v>115979</v>
      </c>
      <c r="H73" s="38">
        <f>VLOOKUP($A73,'[1]DOM A&amp;L'!$A:$G,7,FALSE)</f>
        <v>721688</v>
      </c>
      <c r="I73" s="38">
        <f>VLOOKUP($A73,'[1]DOM A&amp;L'!$A:$H,8,FALSE)</f>
        <v>462236</v>
      </c>
      <c r="J73" s="38">
        <f>VLOOKUP($A73,'[1]DOM A&amp;L'!$A:$I,9,FALSE)</f>
        <v>45553</v>
      </c>
      <c r="K73" s="38">
        <f>VLOOKUP($A73,'[1]DOM A&amp;L'!$A:$J,10,FALSE)</f>
        <v>53275</v>
      </c>
      <c r="L73" s="38">
        <f>VLOOKUP($A73,'[1]DOM A&amp;L'!$A:$K,11,FALSE)</f>
        <v>260372</v>
      </c>
      <c r="M73" s="38">
        <f>VLOOKUP($A73,'[1]DOM A&amp;L'!$A:$L,12,FALSE)</f>
        <v>148064</v>
      </c>
      <c r="N73" s="38">
        <f>VLOOKUP($A73,'[1]DOM A&amp;L'!$A:$M,13,FALSE)</f>
        <v>44198</v>
      </c>
      <c r="O73" s="38">
        <f>VLOOKUP($A73,'[1]DOM A&amp;L'!$A:$N,14,FALSE)</f>
        <v>347436</v>
      </c>
      <c r="P73" s="38">
        <f>VLOOKUP($A73,'[1]DOM A&amp;L'!$A:$O,15,FALSE)</f>
        <v>0</v>
      </c>
      <c r="Q73" s="38">
        <f>VLOOKUP($A73,'[1]DOM A&amp;L'!$A:$P,16,FALSE)</f>
        <v>163314</v>
      </c>
      <c r="R73" s="38">
        <f>VLOOKUP($A73,'[1]DOM A&amp;L'!$A:$S,19,FALSE)</f>
        <v>175000</v>
      </c>
      <c r="S73" s="38">
        <f>VLOOKUP(A73,'[1]DOM A&amp;L'!A:T,20,FALSE)</f>
        <v>84804</v>
      </c>
      <c r="T73" s="38">
        <f>VLOOKUP($A73,'[1]DOM A&amp;L'!A:T,17,FALSE)</f>
        <v>0</v>
      </c>
      <c r="U73" s="38">
        <f>VLOOKUP(A73,'[1]DOM A&amp;L'!A:R,18,FALSE)</f>
        <v>172178</v>
      </c>
      <c r="V73" s="38">
        <f>VLOOKUP($A73,'[1]DOM A&amp;L'!A:U,21,FALSE)</f>
        <v>0</v>
      </c>
      <c r="W73" s="38">
        <f>VLOOKUP($A73,'[1]DOM UAB'!$A:$D,4,FALSE)</f>
        <v>119024</v>
      </c>
      <c r="X73" s="38">
        <f>VLOOKUP($A73,'[1]DOM UAB'!$A:$D,3,FALSE)</f>
        <v>278385</v>
      </c>
      <c r="Y73" s="38">
        <f>VLOOKUP(A73,[1]ELI!A:F,6,FALSE)</f>
        <v>17862</v>
      </c>
      <c r="Z73" s="39">
        <f>VLOOKUP(A73,'[1]Title IA Del'!A:E,5,FALSE)</f>
        <v>121172</v>
      </c>
      <c r="AA73" s="40">
        <f>IFERROR(VLOOKUP(A73,'[1]Title ID2'!A:F,6,FALSE),0)</f>
        <v>0</v>
      </c>
      <c r="AB73" s="40">
        <f>IFERROR(VLOOKUP(A73,'[1]Title IC Mig'!A:G,7,FALSE),0)</f>
        <v>0</v>
      </c>
      <c r="AC73" s="38">
        <f>IFERROR(VLOOKUP(A73,[1]Sec1003!$I$2:$L$139,4,FALSE),0)</f>
        <v>9495</v>
      </c>
      <c r="AD73" s="38">
        <f>VLOOKUP(A73,'[1]Title IIA'!A71:D396,3,FALSE)</f>
        <v>17366</v>
      </c>
      <c r="AE73" s="40">
        <f>IFERROR(VLOOKUP(A73,'[1]Title III EL'!A:D,4,FALSE),0)</f>
        <v>0</v>
      </c>
      <c r="AF73" s="40">
        <f>IFERROR(VLOOKUP(A73,'[1]Titlle III Imm'!A:D,4,FALSE),0)</f>
        <v>0</v>
      </c>
      <c r="AG73" s="38">
        <f>VLOOKUP(A73,'[1]Title IVA'!A:E,5,FALSE)</f>
        <v>10000</v>
      </c>
      <c r="AH73" s="40">
        <f>IFERROR(VLOOKUP(A73,'[1]Title IVB'!A:I,9,FALSE),0)</f>
        <v>0</v>
      </c>
      <c r="AI73" s="40">
        <f>IFERROR(VLOOKUP(A73,[1]SRSA!A:S,19,FALSE),0)</f>
        <v>0</v>
      </c>
      <c r="AJ73" s="40">
        <f>IFERROR(VLOOKUP(A73,'[1]Title VB2'!A:E,5,FALSE),0)</f>
        <v>0</v>
      </c>
      <c r="AK73" s="40">
        <f>IFERROR(VLOOKUP(A73,'[1]McKinney Vento'!A:D,4,FALSE),0)</f>
        <v>0</v>
      </c>
      <c r="AL73" s="41">
        <f>VLOOKUP(A73,'[1]IDEA Pt B'!A71:C397,3,FALSE)</f>
        <v>34284</v>
      </c>
      <c r="AM73" s="39">
        <f t="shared" si="2"/>
        <v>8887677</v>
      </c>
      <c r="AN73" s="38">
        <f t="shared" si="3"/>
        <v>12178.236503151549</v>
      </c>
    </row>
    <row r="74" spans="1:40" x14ac:dyDescent="0.3">
      <c r="A74" s="36" t="s">
        <v>218</v>
      </c>
      <c r="B74" s="36" t="s">
        <v>219</v>
      </c>
      <c r="C74" s="37">
        <f>VLOOKUP($A74,'[1]DOM A&amp;L'!$A:$C,3,FALSE)</f>
        <v>5089.3</v>
      </c>
      <c r="D74" s="38">
        <f>VLOOKUP($A74,'[1]DOM A&amp;L'!$A:$D,4,FALSE)</f>
        <v>36780371</v>
      </c>
      <c r="E74" s="38">
        <f>VLOOKUP($A74,[1]TAG!$A:$F,4,FALSE)</f>
        <v>340983</v>
      </c>
      <c r="F74" s="38">
        <f>VLOOKUP($A74,'[1]DOM A&amp;L'!$A:$E,5,FALSE)</f>
        <v>193726</v>
      </c>
      <c r="G74" s="38">
        <f>VLOOKUP($A74,'[1]DOM A&amp;L'!$A:$F,6,FALSE)</f>
        <v>581615</v>
      </c>
      <c r="H74" s="38">
        <f>VLOOKUP($A74,'[1]DOM A&amp;L'!$A:$G,7,FALSE)</f>
        <v>4258076</v>
      </c>
      <c r="I74" s="38">
        <f>VLOOKUP($A74,'[1]DOM A&amp;L'!$A:$H,8,FALSE)</f>
        <v>3008794</v>
      </c>
      <c r="J74" s="38">
        <f>VLOOKUP($A74,'[1]DOM A&amp;L'!$A:$I,9,FALSE)</f>
        <v>369687</v>
      </c>
      <c r="K74" s="38">
        <f>VLOOKUP($A74,'[1]DOM A&amp;L'!$A:$J,10,FALSE)</f>
        <v>387805</v>
      </c>
      <c r="L74" s="38">
        <f>VLOOKUP($A74,'[1]DOM A&amp;L'!$A:$K,11,FALSE)</f>
        <v>1776522</v>
      </c>
      <c r="M74" s="38">
        <f>VLOOKUP($A74,'[1]DOM A&amp;L'!$A:$L,12,FALSE)</f>
        <v>863627</v>
      </c>
      <c r="N74" s="38">
        <f>VLOOKUP($A74,'[1]DOM A&amp;L'!$A:$M,13,FALSE)</f>
        <v>0</v>
      </c>
      <c r="O74" s="38">
        <f>VLOOKUP($A74,'[1]DOM A&amp;L'!$A:$N,14,FALSE)</f>
        <v>2894333</v>
      </c>
      <c r="P74" s="38">
        <f>VLOOKUP($A74,'[1]DOM A&amp;L'!$A:$O,15,FALSE)</f>
        <v>0</v>
      </c>
      <c r="Q74" s="38">
        <f>VLOOKUP($A74,'[1]DOM A&amp;L'!$A:$P,16,FALSE)</f>
        <v>1649992</v>
      </c>
      <c r="R74" s="38">
        <f>VLOOKUP($A74,'[1]DOM A&amp;L'!$A:$S,19,FALSE)</f>
        <v>2350000</v>
      </c>
      <c r="S74" s="38">
        <f>VLOOKUP(A74,'[1]DOM A&amp;L'!A:T,20,FALSE)</f>
        <v>794381</v>
      </c>
      <c r="T74" s="38">
        <f>VLOOKUP($A74,'[1]DOM A&amp;L'!A:T,17,FALSE)</f>
        <v>0</v>
      </c>
      <c r="U74" s="38">
        <f>VLOOKUP(A74,'[1]DOM A&amp;L'!A:R,18,FALSE)</f>
        <v>1612834</v>
      </c>
      <c r="V74" s="38">
        <f>VLOOKUP($A74,'[1]DOM A&amp;L'!A:U,21,FALSE)</f>
        <v>0</v>
      </c>
      <c r="W74" s="38">
        <f>VLOOKUP($A74,'[1]DOM UAB'!$A:$D,4,FALSE)</f>
        <v>373522</v>
      </c>
      <c r="X74" s="38">
        <f>VLOOKUP($A74,'[1]DOM UAB'!$A:$D,3,FALSE)</f>
        <v>1764704</v>
      </c>
      <c r="Y74" s="38">
        <f>VLOOKUP(A74,[1]ELI!A:F,6,FALSE)</f>
        <v>53090</v>
      </c>
      <c r="Z74" s="39">
        <f>VLOOKUP(A74,'[1]Title IA Del'!A:E,5,FALSE)</f>
        <v>656995</v>
      </c>
      <c r="AA74" s="40">
        <f>IFERROR(VLOOKUP(A74,'[1]Title ID2'!A:F,6,FALSE),0)</f>
        <v>57982</v>
      </c>
      <c r="AB74" s="40">
        <f>IFERROR(VLOOKUP(A74,'[1]Title IC Mig'!A:G,7,FALSE),0)</f>
        <v>0</v>
      </c>
      <c r="AC74" s="38">
        <f>IFERROR(VLOOKUP(A74,[1]Sec1003!$I$2:$L$139,4,FALSE),0)</f>
        <v>0</v>
      </c>
      <c r="AD74" s="38">
        <f>VLOOKUP(A74,'[1]Title IIA'!A72:D397,3,FALSE)</f>
        <v>108882</v>
      </c>
      <c r="AE74" s="40">
        <f>IFERROR(VLOOKUP(A74,'[1]Title III EL'!A:D,4,FALSE),0)</f>
        <v>0</v>
      </c>
      <c r="AF74" s="40">
        <f>IFERROR(VLOOKUP(A74,'[1]Titlle III Imm'!A:D,4,FALSE),0)</f>
        <v>0</v>
      </c>
      <c r="AG74" s="38">
        <f>VLOOKUP(A74,'[1]Title IVA'!A:E,5,FALSE)</f>
        <v>27731</v>
      </c>
      <c r="AH74" s="40">
        <f>IFERROR(VLOOKUP(A74,'[1]Title IVB'!A:I,9,FALSE),0)</f>
        <v>0</v>
      </c>
      <c r="AI74" s="40">
        <f>IFERROR(VLOOKUP(A74,[1]SRSA!A:S,19,FALSE),0)</f>
        <v>0</v>
      </c>
      <c r="AJ74" s="40">
        <f>IFERROR(VLOOKUP(A74,'[1]Title VB2'!A:E,5,FALSE),0)</f>
        <v>0</v>
      </c>
      <c r="AK74" s="40">
        <f>IFERROR(VLOOKUP(A74,'[1]McKinney Vento'!A:D,4,FALSE),0)</f>
        <v>39023</v>
      </c>
      <c r="AL74" s="41">
        <f>VLOOKUP(A74,'[1]IDEA Pt B'!A72:C398,3,FALSE)</f>
        <v>237464</v>
      </c>
      <c r="AM74" s="39">
        <f t="shared" si="2"/>
        <v>61182139</v>
      </c>
      <c r="AN74" s="38">
        <f t="shared" si="3"/>
        <v>12021.719882891557</v>
      </c>
    </row>
    <row r="75" spans="1:40" x14ac:dyDescent="0.3">
      <c r="A75" s="36" t="s">
        <v>220</v>
      </c>
      <c r="B75" s="36" t="s">
        <v>221</v>
      </c>
      <c r="C75" s="37">
        <f>VLOOKUP($A75,'[1]DOM A&amp;L'!$A:$C,3,FALSE)</f>
        <v>439.2</v>
      </c>
      <c r="D75" s="38">
        <f>VLOOKUP($A75,'[1]DOM A&amp;L'!$A:$D,4,FALSE)</f>
        <v>3174098</v>
      </c>
      <c r="E75" s="38">
        <f>VLOOKUP($A75,[1]TAG!$A:$F,4,FALSE)</f>
        <v>29426</v>
      </c>
      <c r="F75" s="38">
        <f>VLOOKUP($A75,'[1]DOM A&amp;L'!$A:$E,5,FALSE)</f>
        <v>3591</v>
      </c>
      <c r="G75" s="38">
        <f>VLOOKUP($A75,'[1]DOM A&amp;L'!$A:$F,6,FALSE)</f>
        <v>145573</v>
      </c>
      <c r="H75" s="38">
        <f>VLOOKUP($A75,'[1]DOM A&amp;L'!$A:$G,7,FALSE)</f>
        <v>477560</v>
      </c>
      <c r="I75" s="38">
        <f>VLOOKUP($A75,'[1]DOM A&amp;L'!$A:$H,8,FALSE)</f>
        <v>280565</v>
      </c>
      <c r="J75" s="38">
        <f>VLOOKUP($A75,'[1]DOM A&amp;L'!$A:$I,9,FALSE)</f>
        <v>28851</v>
      </c>
      <c r="K75" s="38">
        <f>VLOOKUP($A75,'[1]DOM A&amp;L'!$A:$J,10,FALSE)</f>
        <v>31513</v>
      </c>
      <c r="L75" s="38">
        <f>VLOOKUP($A75,'[1]DOM A&amp;L'!$A:$K,11,FALSE)</f>
        <v>153312</v>
      </c>
      <c r="M75" s="38">
        <f>VLOOKUP($A75,'[1]DOM A&amp;L'!$A:$L,12,FALSE)</f>
        <v>57816</v>
      </c>
      <c r="N75" s="38">
        <f>VLOOKUP($A75,'[1]DOM A&amp;L'!$A:$M,13,FALSE)</f>
        <v>216474</v>
      </c>
      <c r="O75" s="38">
        <f>VLOOKUP($A75,'[1]DOM A&amp;L'!$A:$N,14,FALSE)</f>
        <v>30623</v>
      </c>
      <c r="P75" s="38">
        <f>VLOOKUP($A75,'[1]DOM A&amp;L'!$A:$O,15,FALSE)</f>
        <v>0</v>
      </c>
      <c r="Q75" s="38">
        <f>VLOOKUP($A75,'[1]DOM A&amp;L'!$A:$P,16,FALSE)</f>
        <v>111437</v>
      </c>
      <c r="R75" s="38">
        <f>VLOOKUP($A75,'[1]DOM A&amp;L'!$A:$S,19,FALSE)</f>
        <v>416547</v>
      </c>
      <c r="S75" s="38">
        <f>VLOOKUP(A75,'[1]DOM A&amp;L'!A:T,20,FALSE)</f>
        <v>65937</v>
      </c>
      <c r="T75" s="38">
        <f>VLOOKUP($A75,'[1]DOM A&amp;L'!A:T,17,FALSE)</f>
        <v>0</v>
      </c>
      <c r="U75" s="38">
        <f>VLOOKUP(A75,'[1]DOM A&amp;L'!A:R,18,FALSE)</f>
        <v>267743</v>
      </c>
      <c r="V75" s="38">
        <f>VLOOKUP($A75,'[1]DOM A&amp;L'!A:U,21,FALSE)</f>
        <v>0</v>
      </c>
      <c r="W75" s="38">
        <f>VLOOKUP($A75,'[1]DOM UAB'!$A:$D,4,FALSE)</f>
        <v>84111</v>
      </c>
      <c r="X75" s="38">
        <f>VLOOKUP($A75,'[1]DOM UAB'!$A:$D,3,FALSE)</f>
        <v>30913</v>
      </c>
      <c r="Y75" s="38">
        <f>VLOOKUP(A75,[1]ELI!A:F,6,FALSE)</f>
        <v>15514</v>
      </c>
      <c r="Z75" s="39">
        <f>VLOOKUP(A75,'[1]Title IA Del'!A:E,5,FALSE)</f>
        <v>46456</v>
      </c>
      <c r="AA75" s="40">
        <f>IFERROR(VLOOKUP(A75,'[1]Title ID2'!A:F,6,FALSE),0)</f>
        <v>0</v>
      </c>
      <c r="AB75" s="40">
        <f>IFERROR(VLOOKUP(A75,'[1]Title IC Mig'!A:G,7,FALSE),0)</f>
        <v>0</v>
      </c>
      <c r="AC75" s="38">
        <f>IFERROR(VLOOKUP(A75,[1]Sec1003!$I$2:$L$139,4,FALSE),0)</f>
        <v>0</v>
      </c>
      <c r="AD75" s="38">
        <f>VLOOKUP(A75,'[1]Title IIA'!A73:D398,3,FALSE)</f>
        <v>10003</v>
      </c>
      <c r="AE75" s="40">
        <f>IFERROR(VLOOKUP(A75,'[1]Title III EL'!A:D,4,FALSE),0)</f>
        <v>0</v>
      </c>
      <c r="AF75" s="40">
        <f>IFERROR(VLOOKUP(A75,'[1]Titlle III Imm'!A:D,4,FALSE),0)</f>
        <v>0</v>
      </c>
      <c r="AG75" s="38">
        <f>VLOOKUP(A75,'[1]Title IVA'!A:E,5,FALSE)</f>
        <v>10000</v>
      </c>
      <c r="AH75" s="40">
        <f>IFERROR(VLOOKUP(A75,'[1]Title IVB'!A:I,9,FALSE),0)</f>
        <v>0</v>
      </c>
      <c r="AI75" s="40">
        <f>IFERROR(VLOOKUP(A75,[1]SRSA!A:S,19,FALSE),0)</f>
        <v>38214</v>
      </c>
      <c r="AJ75" s="40">
        <f>IFERROR(VLOOKUP(A75,'[1]Title VB2'!A:E,5,FALSE),0)</f>
        <v>0</v>
      </c>
      <c r="AK75" s="40">
        <f>IFERROR(VLOOKUP(A75,'[1]McKinney Vento'!A:D,4,FALSE),0)</f>
        <v>0</v>
      </c>
      <c r="AL75" s="41">
        <f>VLOOKUP(A75,'[1]IDEA Pt B'!A73:C399,3,FALSE)</f>
        <v>20157</v>
      </c>
      <c r="AM75" s="39">
        <f t="shared" si="2"/>
        <v>5746434</v>
      </c>
      <c r="AN75" s="38">
        <f t="shared" si="3"/>
        <v>13083.866120218579</v>
      </c>
    </row>
    <row r="76" spans="1:40" x14ac:dyDescent="0.3">
      <c r="A76" s="36" t="s">
        <v>222</v>
      </c>
      <c r="B76" s="36" t="s">
        <v>223</v>
      </c>
      <c r="C76" s="37">
        <f>VLOOKUP($A76,'[1]DOM A&amp;L'!$A:$C,3,FALSE)</f>
        <v>487.2</v>
      </c>
      <c r="D76" s="38">
        <f>VLOOKUP($A76,'[1]DOM A&amp;L'!$A:$D,4,FALSE)</f>
        <v>3520994</v>
      </c>
      <c r="E76" s="38">
        <f>VLOOKUP($A76,[1]TAG!$A:$F,4,FALSE)</f>
        <v>32642</v>
      </c>
      <c r="F76" s="38">
        <f>VLOOKUP($A76,'[1]DOM A&amp;L'!$A:$E,5,FALSE)</f>
        <v>125219</v>
      </c>
      <c r="G76" s="38">
        <f>VLOOKUP($A76,'[1]DOM A&amp;L'!$A:$F,6,FALSE)</f>
        <v>163330</v>
      </c>
      <c r="H76" s="38">
        <f>VLOOKUP($A76,'[1]DOM A&amp;L'!$A:$G,7,FALSE)</f>
        <v>269639</v>
      </c>
      <c r="I76" s="38">
        <f>VLOOKUP($A76,'[1]DOM A&amp;L'!$A:$H,8,FALSE)</f>
        <v>335191</v>
      </c>
      <c r="J76" s="38">
        <f>VLOOKUP($A76,'[1]DOM A&amp;L'!$A:$I,9,FALSE)</f>
        <v>33690</v>
      </c>
      <c r="K76" s="38">
        <f>VLOOKUP($A76,'[1]DOM A&amp;L'!$A:$J,10,FALSE)</f>
        <v>35799</v>
      </c>
      <c r="L76" s="38">
        <f>VLOOKUP($A76,'[1]DOM A&amp;L'!$A:$K,11,FALSE)</f>
        <v>174536</v>
      </c>
      <c r="M76" s="38">
        <f>VLOOKUP($A76,'[1]DOM A&amp;L'!$A:$L,12,FALSE)</f>
        <v>101178</v>
      </c>
      <c r="N76" s="38">
        <f>VLOOKUP($A76,'[1]DOM A&amp;L'!$A:$M,13,FALSE)</f>
        <v>0</v>
      </c>
      <c r="O76" s="38">
        <f>VLOOKUP($A76,'[1]DOM A&amp;L'!$A:$N,14,FALSE)</f>
        <v>306683</v>
      </c>
      <c r="P76" s="38">
        <f>VLOOKUP($A76,'[1]DOM A&amp;L'!$A:$O,15,FALSE)</f>
        <v>0</v>
      </c>
      <c r="Q76" s="38">
        <f>VLOOKUP($A76,'[1]DOM A&amp;L'!$A:$P,16,FALSE)</f>
        <v>85881</v>
      </c>
      <c r="R76" s="38">
        <f>VLOOKUP($A76,'[1]DOM A&amp;L'!$A:$S,19,FALSE)</f>
        <v>0</v>
      </c>
      <c r="S76" s="38">
        <f>VLOOKUP(A76,'[1]DOM A&amp;L'!A:T,20,FALSE)</f>
        <v>114242</v>
      </c>
      <c r="T76" s="38">
        <f>VLOOKUP($A76,'[1]DOM A&amp;L'!A:T,17,FALSE)</f>
        <v>0</v>
      </c>
      <c r="U76" s="38">
        <f>VLOOKUP(A76,'[1]DOM A&amp;L'!A:R,18,FALSE)</f>
        <v>463890</v>
      </c>
      <c r="V76" s="38">
        <f>VLOOKUP($A76,'[1]DOM A&amp;L'!A:U,21,FALSE)</f>
        <v>0</v>
      </c>
      <c r="W76" s="38">
        <f>VLOOKUP($A76,'[1]DOM UAB'!$A:$D,4,FALSE)</f>
        <v>125904</v>
      </c>
      <c r="X76" s="38">
        <f>VLOOKUP($A76,'[1]DOM UAB'!$A:$D,3,FALSE)</f>
        <v>84713</v>
      </c>
      <c r="Y76" s="38">
        <f>VLOOKUP(A76,[1]ELI!A:F,6,FALSE)</f>
        <v>15901</v>
      </c>
      <c r="Z76" s="39">
        <f>VLOOKUP(A76,'[1]Title IA Del'!A:E,5,FALSE)</f>
        <v>63805</v>
      </c>
      <c r="AA76" s="40">
        <f>IFERROR(VLOOKUP(A76,'[1]Title ID2'!A:F,6,FALSE),0)</f>
        <v>0</v>
      </c>
      <c r="AB76" s="40">
        <f>IFERROR(VLOOKUP(A76,'[1]Title IC Mig'!A:G,7,FALSE),0)</f>
        <v>0</v>
      </c>
      <c r="AC76" s="38">
        <f>IFERROR(VLOOKUP(A76,[1]Sec1003!$I$2:$L$139,4,FALSE),0)</f>
        <v>0</v>
      </c>
      <c r="AD76" s="38">
        <f>VLOOKUP(A76,'[1]Title IIA'!A74:D399,3,FALSE)</f>
        <v>10689</v>
      </c>
      <c r="AE76" s="40">
        <f>IFERROR(VLOOKUP(A76,'[1]Title III EL'!A:D,4,FALSE),0)</f>
        <v>0</v>
      </c>
      <c r="AF76" s="40">
        <f>IFERROR(VLOOKUP(A76,'[1]Titlle III Imm'!A:D,4,FALSE),0)</f>
        <v>0</v>
      </c>
      <c r="AG76" s="38">
        <f>VLOOKUP(A76,'[1]Title IVA'!A:E,5,FALSE)</f>
        <v>10000</v>
      </c>
      <c r="AH76" s="40">
        <f>IFERROR(VLOOKUP(A76,'[1]Title IVB'!A:I,9,FALSE),0)</f>
        <v>0</v>
      </c>
      <c r="AI76" s="40">
        <f>IFERROR(VLOOKUP(A76,[1]SRSA!A:S,19,FALSE),0)</f>
        <v>0</v>
      </c>
      <c r="AJ76" s="40">
        <f>IFERROR(VLOOKUP(A76,'[1]Title VB2'!A:E,5,FALSE),0)</f>
        <v>0</v>
      </c>
      <c r="AK76" s="40">
        <f>IFERROR(VLOOKUP(A76,'[1]McKinney Vento'!A:D,4,FALSE),0)</f>
        <v>0</v>
      </c>
      <c r="AL76" s="41">
        <f>VLOOKUP(A76,'[1]IDEA Pt B'!A74:C400,3,FALSE)</f>
        <v>21975</v>
      </c>
      <c r="AM76" s="39">
        <f t="shared" si="2"/>
        <v>6095901</v>
      </c>
      <c r="AN76" s="38">
        <f t="shared" si="3"/>
        <v>12512.112068965518</v>
      </c>
    </row>
    <row r="77" spans="1:40" x14ac:dyDescent="0.3">
      <c r="A77" s="36" t="s">
        <v>224</v>
      </c>
      <c r="B77" s="36" t="s">
        <v>225</v>
      </c>
      <c r="C77" s="37">
        <f>VLOOKUP($A77,'[1]DOM A&amp;L'!$A:$C,3,FALSE)</f>
        <v>745</v>
      </c>
      <c r="D77" s="38">
        <f>VLOOKUP($A77,'[1]DOM A&amp;L'!$A:$D,4,FALSE)</f>
        <v>5384115</v>
      </c>
      <c r="E77" s="38">
        <f>VLOOKUP($A77,[1]TAG!$A:$F,4,FALSE)</f>
        <v>49915</v>
      </c>
      <c r="F77" s="38">
        <f>VLOOKUP($A77,'[1]DOM A&amp;L'!$A:$E,5,FALSE)</f>
        <v>45150</v>
      </c>
      <c r="G77" s="38">
        <f>VLOOKUP($A77,'[1]DOM A&amp;L'!$A:$F,6,FALSE)</f>
        <v>335579</v>
      </c>
      <c r="H77" s="38">
        <f>VLOOKUP($A77,'[1]DOM A&amp;L'!$A:$G,7,FALSE)</f>
        <v>741346</v>
      </c>
      <c r="I77" s="38">
        <f>VLOOKUP($A77,'[1]DOM A&amp;L'!$A:$H,8,FALSE)</f>
        <v>488692</v>
      </c>
      <c r="J77" s="38">
        <f>VLOOKUP($A77,'[1]DOM A&amp;L'!$A:$I,9,FALSE)</f>
        <v>58072</v>
      </c>
      <c r="K77" s="38">
        <f>VLOOKUP($A77,'[1]DOM A&amp;L'!$A:$J,10,FALSE)</f>
        <v>60337</v>
      </c>
      <c r="L77" s="38">
        <f>VLOOKUP($A77,'[1]DOM A&amp;L'!$A:$K,11,FALSE)</f>
        <v>260057</v>
      </c>
      <c r="M77" s="38">
        <f>VLOOKUP($A77,'[1]DOM A&amp;L'!$A:$L,12,FALSE)</f>
        <v>119246</v>
      </c>
      <c r="N77" s="38">
        <f>VLOOKUP($A77,'[1]DOM A&amp;L'!$A:$M,13,FALSE)</f>
        <v>306173</v>
      </c>
      <c r="O77" s="38">
        <f>VLOOKUP($A77,'[1]DOM A&amp;L'!$A:$N,14,FALSE)</f>
        <v>90761</v>
      </c>
      <c r="P77" s="38">
        <f>VLOOKUP($A77,'[1]DOM A&amp;L'!$A:$O,15,FALSE)</f>
        <v>0</v>
      </c>
      <c r="Q77" s="38">
        <f>VLOOKUP($A77,'[1]DOM A&amp;L'!$A:$P,16,FALSE)</f>
        <v>0</v>
      </c>
      <c r="R77" s="38">
        <f>VLOOKUP($A77,'[1]DOM A&amp;L'!$A:$S,19,FALSE)</f>
        <v>350000</v>
      </c>
      <c r="S77" s="38">
        <f>VLOOKUP(A77,'[1]DOM A&amp;L'!A:T,20,FALSE)</f>
        <v>89991</v>
      </c>
      <c r="T77" s="38">
        <f>VLOOKUP($A77,'[1]DOM A&amp;L'!A:T,17,FALSE)</f>
        <v>0</v>
      </c>
      <c r="U77" s="38">
        <f>VLOOKUP(A77,'[1]DOM A&amp;L'!A:R,18,FALSE)</f>
        <v>182710</v>
      </c>
      <c r="V77" s="38">
        <f>VLOOKUP($A77,'[1]DOM A&amp;L'!A:U,21,FALSE)</f>
        <v>36679</v>
      </c>
      <c r="W77" s="38">
        <f>VLOOKUP($A77,'[1]DOM UAB'!$A:$D,4,FALSE)</f>
        <v>228570</v>
      </c>
      <c r="X77" s="38">
        <f>VLOOKUP($A77,'[1]DOM UAB'!$A:$D,3,FALSE)</f>
        <v>21102</v>
      </c>
      <c r="Y77" s="38">
        <f>VLOOKUP(A77,[1]ELI!A:F,6,FALSE)</f>
        <v>17985</v>
      </c>
      <c r="Z77" s="39">
        <f>VLOOKUP(A77,'[1]Title IA Del'!A:E,5,FALSE)</f>
        <v>216027</v>
      </c>
      <c r="AA77" s="40">
        <f>IFERROR(VLOOKUP(A77,'[1]Title ID2'!A:F,6,FALSE),0)</f>
        <v>0</v>
      </c>
      <c r="AB77" s="40">
        <f>IFERROR(VLOOKUP(A77,'[1]Title IC Mig'!A:G,7,FALSE),0)</f>
        <v>51974</v>
      </c>
      <c r="AC77" s="38">
        <f>IFERROR(VLOOKUP(A77,[1]Sec1003!$I$2:$L$139,4,FALSE),0)</f>
        <v>0</v>
      </c>
      <c r="AD77" s="38">
        <f>VLOOKUP(A77,'[1]Title IIA'!A75:D400,3,FALSE)</f>
        <v>21968</v>
      </c>
      <c r="AE77" s="40">
        <f>IFERROR(VLOOKUP(A77,'[1]Title III EL'!A:D,4,FALSE),0)</f>
        <v>0</v>
      </c>
      <c r="AF77" s="40">
        <f>IFERROR(VLOOKUP(A77,'[1]Titlle III Imm'!A:D,4,FALSE),0)</f>
        <v>0</v>
      </c>
      <c r="AG77" s="38">
        <f>VLOOKUP(A77,'[1]Title IVA'!A:E,5,FALSE)</f>
        <v>14452</v>
      </c>
      <c r="AH77" s="40">
        <f>IFERROR(VLOOKUP(A77,'[1]Title IVB'!A:I,9,FALSE),0)</f>
        <v>0</v>
      </c>
      <c r="AI77" s="40">
        <f>IFERROR(VLOOKUP(A77,[1]SRSA!A:S,19,FALSE),0)</f>
        <v>0</v>
      </c>
      <c r="AJ77" s="40">
        <f>IFERROR(VLOOKUP(A77,'[1]Title VB2'!A:E,5,FALSE),0)</f>
        <v>0</v>
      </c>
      <c r="AK77" s="40">
        <f>IFERROR(VLOOKUP(A77,'[1]McKinney Vento'!A:D,4,FALSE),0)</f>
        <v>0</v>
      </c>
      <c r="AL77" s="41">
        <f>VLOOKUP(A77,'[1]IDEA Pt B'!A75:C401,3,FALSE)</f>
        <v>37402</v>
      </c>
      <c r="AM77" s="39">
        <f t="shared" si="2"/>
        <v>9208303</v>
      </c>
      <c r="AN77" s="38">
        <f t="shared" si="3"/>
        <v>12360.138255033557</v>
      </c>
    </row>
    <row r="78" spans="1:40" x14ac:dyDescent="0.3">
      <c r="A78" s="36" t="s">
        <v>226</v>
      </c>
      <c r="B78" s="36" t="s">
        <v>227</v>
      </c>
      <c r="C78" s="37">
        <f>VLOOKUP($A78,'[1]DOM A&amp;L'!$A:$C,3,FALSE)</f>
        <v>424.9</v>
      </c>
      <c r="D78" s="38">
        <f>VLOOKUP($A78,'[1]DOM A&amp;L'!$A:$D,4,FALSE)</f>
        <v>3120466</v>
      </c>
      <c r="E78" s="38">
        <f>VLOOKUP($A78,[1]TAG!$A:$F,4,FALSE)</f>
        <v>28468</v>
      </c>
      <c r="F78" s="38">
        <f>VLOOKUP($A78,'[1]DOM A&amp;L'!$A:$E,5,FALSE)</f>
        <v>0</v>
      </c>
      <c r="G78" s="38">
        <f>VLOOKUP($A78,'[1]DOM A&amp;L'!$A:$F,6,FALSE)</f>
        <v>188432</v>
      </c>
      <c r="H78" s="38">
        <f>VLOOKUP($A78,'[1]DOM A&amp;L'!$A:$G,7,FALSE)</f>
        <v>455695</v>
      </c>
      <c r="I78" s="38">
        <f>VLOOKUP($A78,'[1]DOM A&amp;L'!$A:$H,8,FALSE)</f>
        <v>296041</v>
      </c>
      <c r="J78" s="38">
        <f>VLOOKUP($A78,'[1]DOM A&amp;L'!$A:$I,9,FALSE)</f>
        <v>31761</v>
      </c>
      <c r="K78" s="38">
        <f>VLOOKUP($A78,'[1]DOM A&amp;L'!$A:$J,10,FALSE)</f>
        <v>34132</v>
      </c>
      <c r="L78" s="38">
        <f>VLOOKUP($A78,'[1]DOM A&amp;L'!$A:$K,11,FALSE)</f>
        <v>148320</v>
      </c>
      <c r="M78" s="38">
        <f>VLOOKUP($A78,'[1]DOM A&amp;L'!$A:$L,12,FALSE)</f>
        <v>75884</v>
      </c>
      <c r="N78" s="38">
        <f>VLOOKUP($A78,'[1]DOM A&amp;L'!$A:$M,13,FALSE)</f>
        <v>97706</v>
      </c>
      <c r="O78" s="38">
        <f>VLOOKUP($A78,'[1]DOM A&amp;L'!$A:$N,14,FALSE)</f>
        <v>155707</v>
      </c>
      <c r="P78" s="38">
        <f>VLOOKUP($A78,'[1]DOM A&amp;L'!$A:$O,15,FALSE)</f>
        <v>0</v>
      </c>
      <c r="Q78" s="38">
        <f>VLOOKUP($A78,'[1]DOM A&amp;L'!$A:$P,16,FALSE)</f>
        <v>112800</v>
      </c>
      <c r="R78" s="38">
        <f>VLOOKUP($A78,'[1]DOM A&amp;L'!$A:$S,19,FALSE)</f>
        <v>100000</v>
      </c>
      <c r="S78" s="38">
        <f>VLOOKUP(A78,'[1]DOM A&amp;L'!A:T,20,FALSE)</f>
        <v>74638</v>
      </c>
      <c r="T78" s="38">
        <f>VLOOKUP($A78,'[1]DOM A&amp;L'!A:T,17,FALSE)</f>
        <v>0</v>
      </c>
      <c r="U78" s="38">
        <f>VLOOKUP(A78,'[1]DOM A&amp;L'!A:R,18,FALSE)</f>
        <v>303074</v>
      </c>
      <c r="V78" s="38">
        <f>VLOOKUP($A78,'[1]DOM A&amp;L'!A:U,21,FALSE)</f>
        <v>0</v>
      </c>
      <c r="W78" s="38">
        <f>VLOOKUP($A78,'[1]DOM UAB'!$A:$D,4,FALSE)</f>
        <v>68800</v>
      </c>
      <c r="X78" s="38">
        <f>VLOOKUP($A78,'[1]DOM UAB'!$A:$D,3,FALSE)</f>
        <v>0</v>
      </c>
      <c r="Y78" s="38">
        <f>VLOOKUP(A78,[1]ELI!A:F,6,FALSE)</f>
        <v>15398</v>
      </c>
      <c r="Z78" s="39">
        <f>VLOOKUP(A78,'[1]Title IA Del'!A:E,5,FALSE)</f>
        <v>90758</v>
      </c>
      <c r="AA78" s="40">
        <f>IFERROR(VLOOKUP(A78,'[1]Title ID2'!A:F,6,FALSE),0)</f>
        <v>0</v>
      </c>
      <c r="AB78" s="40">
        <f>IFERROR(VLOOKUP(A78,'[1]Title IC Mig'!A:G,7,FALSE),0)</f>
        <v>0</v>
      </c>
      <c r="AC78" s="38">
        <f>IFERROR(VLOOKUP(A78,[1]Sec1003!$I$2:$L$139,4,FALSE),0)</f>
        <v>0</v>
      </c>
      <c r="AD78" s="38">
        <f>VLOOKUP(A78,'[1]Title IIA'!A76:D401,3,FALSE)</f>
        <v>14599</v>
      </c>
      <c r="AE78" s="40">
        <f>IFERROR(VLOOKUP(A78,'[1]Title III EL'!A:D,4,FALSE),0)</f>
        <v>0</v>
      </c>
      <c r="AF78" s="40">
        <f>IFERROR(VLOOKUP(A78,'[1]Titlle III Imm'!A:D,4,FALSE),0)</f>
        <v>0</v>
      </c>
      <c r="AG78" s="38">
        <f>VLOOKUP(A78,'[1]Title IVA'!A:E,5,FALSE)</f>
        <v>10000</v>
      </c>
      <c r="AH78" s="40">
        <f>IFERROR(VLOOKUP(A78,'[1]Title IVB'!A:I,9,FALSE),0)</f>
        <v>0</v>
      </c>
      <c r="AI78" s="40">
        <f>IFERROR(VLOOKUP(A78,[1]SRSA!A:S,19,FALSE),0)</f>
        <v>34326</v>
      </c>
      <c r="AJ78" s="40">
        <f>IFERROR(VLOOKUP(A78,'[1]Title VB2'!A:E,5,FALSE),0)</f>
        <v>0</v>
      </c>
      <c r="AK78" s="40">
        <f>IFERROR(VLOOKUP(A78,'[1]McKinney Vento'!A:D,4,FALSE),0)</f>
        <v>0</v>
      </c>
      <c r="AL78" s="41">
        <f>VLOOKUP(A78,'[1]IDEA Pt B'!A76:C402,3,FALSE)</f>
        <v>20623</v>
      </c>
      <c r="AM78" s="39">
        <f t="shared" si="2"/>
        <v>5477628</v>
      </c>
      <c r="AN78" s="38">
        <f t="shared" si="3"/>
        <v>12891.569781124972</v>
      </c>
    </row>
    <row r="79" spans="1:40" x14ac:dyDescent="0.3">
      <c r="A79" s="36" t="s">
        <v>228</v>
      </c>
      <c r="B79" s="36" t="s">
        <v>229</v>
      </c>
      <c r="C79" s="37">
        <f>VLOOKUP($A79,'[1]DOM A&amp;L'!$A:$C,3,FALSE)</f>
        <v>408.4</v>
      </c>
      <c r="D79" s="38">
        <f>VLOOKUP($A79,'[1]DOM A&amp;L'!$A:$D,4,FALSE)</f>
        <v>2958450</v>
      </c>
      <c r="E79" s="38">
        <f>VLOOKUP($A79,[1]TAG!$A:$F,4,FALSE)</f>
        <v>27363</v>
      </c>
      <c r="F79" s="38">
        <f>VLOOKUP($A79,'[1]DOM A&amp;L'!$A:$E,5,FALSE)</f>
        <v>0</v>
      </c>
      <c r="G79" s="38">
        <f>VLOOKUP($A79,'[1]DOM A&amp;L'!$A:$F,6,FALSE)</f>
        <v>441254</v>
      </c>
      <c r="H79" s="38">
        <f>VLOOKUP($A79,'[1]DOM A&amp;L'!$A:$G,7,FALSE)</f>
        <v>386395</v>
      </c>
      <c r="I79" s="38">
        <f>VLOOKUP($A79,'[1]DOM A&amp;L'!$A:$H,8,FALSE)</f>
        <v>287154</v>
      </c>
      <c r="J79" s="38">
        <f>VLOOKUP($A79,'[1]DOM A&amp;L'!$A:$I,9,FALSE)</f>
        <v>29180</v>
      </c>
      <c r="K79" s="38">
        <f>VLOOKUP($A79,'[1]DOM A&amp;L'!$A:$J,10,FALSE)</f>
        <v>34355</v>
      </c>
      <c r="L79" s="38">
        <f>VLOOKUP($A79,'[1]DOM A&amp;L'!$A:$K,11,FALSE)</f>
        <v>142560</v>
      </c>
      <c r="M79" s="38">
        <f>VLOOKUP($A79,'[1]DOM A&amp;L'!$A:$L,12,FALSE)</f>
        <v>93951</v>
      </c>
      <c r="N79" s="38">
        <f>VLOOKUP($A79,'[1]DOM A&amp;L'!$A:$M,13,FALSE)</f>
        <v>140318</v>
      </c>
      <c r="O79" s="38">
        <f>VLOOKUP($A79,'[1]DOM A&amp;L'!$A:$N,14,FALSE)</f>
        <v>115854</v>
      </c>
      <c r="P79" s="38">
        <f>VLOOKUP($A79,'[1]DOM A&amp;L'!$A:$O,15,FALSE)</f>
        <v>0</v>
      </c>
      <c r="Q79" s="38">
        <f>VLOOKUP($A79,'[1]DOM A&amp;L'!$A:$P,16,FALSE)</f>
        <v>130024</v>
      </c>
      <c r="R79" s="38">
        <f>VLOOKUP($A79,'[1]DOM A&amp;L'!$A:$S,19,FALSE)</f>
        <v>450000</v>
      </c>
      <c r="S79" s="38">
        <f>VLOOKUP(A79,'[1]DOM A&amp;L'!A:T,20,FALSE)</f>
        <v>98542</v>
      </c>
      <c r="T79" s="38">
        <f>VLOOKUP($A79,'[1]DOM A&amp;L'!A:T,17,FALSE)</f>
        <v>0</v>
      </c>
      <c r="U79" s="38">
        <f>VLOOKUP(A79,'[1]DOM A&amp;L'!A:R,18,FALSE)</f>
        <v>200071</v>
      </c>
      <c r="V79" s="38">
        <f>VLOOKUP($A79,'[1]DOM A&amp;L'!A:U,21,FALSE)</f>
        <v>0</v>
      </c>
      <c r="W79" s="38">
        <f>VLOOKUP($A79,'[1]DOM UAB'!$A:$D,4,FALSE)</f>
        <v>34946</v>
      </c>
      <c r="X79" s="38">
        <f>VLOOKUP($A79,'[1]DOM UAB'!$A:$D,3,FALSE)</f>
        <v>221450</v>
      </c>
      <c r="Y79" s="38">
        <f>VLOOKUP(A79,[1]ELI!A:F,6,FALSE)</f>
        <v>15265</v>
      </c>
      <c r="Z79" s="39">
        <f>VLOOKUP(A79,'[1]Title IA Del'!A:E,5,FALSE)</f>
        <v>95813</v>
      </c>
      <c r="AA79" s="40">
        <f>IFERROR(VLOOKUP(A79,'[1]Title ID2'!A:F,6,FALSE),0)</f>
        <v>0</v>
      </c>
      <c r="AB79" s="40">
        <f>IFERROR(VLOOKUP(A79,'[1]Title IC Mig'!A:G,7,FALSE),0)</f>
        <v>0</v>
      </c>
      <c r="AC79" s="38">
        <f>IFERROR(VLOOKUP(A79,[1]Sec1003!$I$2:$L$139,4,FALSE),0)</f>
        <v>0</v>
      </c>
      <c r="AD79" s="38">
        <f>VLOOKUP(A79,'[1]Title IIA'!A77:D402,3,FALSE)</f>
        <v>13160</v>
      </c>
      <c r="AE79" s="40">
        <f>IFERROR(VLOOKUP(A79,'[1]Title III EL'!A:D,4,FALSE),0)</f>
        <v>0</v>
      </c>
      <c r="AF79" s="40">
        <f>IFERROR(VLOOKUP(A79,'[1]Titlle III Imm'!A:D,4,FALSE),0)</f>
        <v>0</v>
      </c>
      <c r="AG79" s="38">
        <f>VLOOKUP(A79,'[1]Title IVA'!A:E,5,FALSE)</f>
        <v>10000</v>
      </c>
      <c r="AH79" s="40">
        <f>IFERROR(VLOOKUP(A79,'[1]Title IVB'!A:I,9,FALSE),0)</f>
        <v>0</v>
      </c>
      <c r="AI79" s="40">
        <f>IFERROR(VLOOKUP(A79,[1]SRSA!A:S,19,FALSE),0)</f>
        <v>33580</v>
      </c>
      <c r="AJ79" s="40">
        <f>IFERROR(VLOOKUP(A79,'[1]Title VB2'!A:E,5,FALSE),0)</f>
        <v>0</v>
      </c>
      <c r="AK79" s="40">
        <f>IFERROR(VLOOKUP(A79,'[1]McKinney Vento'!A:D,4,FALSE),0)</f>
        <v>0</v>
      </c>
      <c r="AL79" s="41">
        <f>VLOOKUP(A79,'[1]IDEA Pt B'!A77:C403,3,FALSE)</f>
        <v>19063</v>
      </c>
      <c r="AM79" s="39">
        <f t="shared" si="2"/>
        <v>5978748</v>
      </c>
      <c r="AN79" s="38">
        <f t="shared" si="3"/>
        <v>14639.441723800197</v>
      </c>
    </row>
    <row r="80" spans="1:40" x14ac:dyDescent="0.3">
      <c r="A80" s="36" t="s">
        <v>230</v>
      </c>
      <c r="B80" s="36" t="s">
        <v>231</v>
      </c>
      <c r="C80" s="37">
        <f>VLOOKUP($A80,'[1]DOM A&amp;L'!$A:$C,3,FALSE)</f>
        <v>8884.7999999999993</v>
      </c>
      <c r="D80" s="38">
        <f>VLOOKUP($A80,'[1]DOM A&amp;L'!$A:$D,4,FALSE)</f>
        <v>64556957</v>
      </c>
      <c r="E80" s="38">
        <f>VLOOKUP($A80,[1]TAG!$A:$F,4,FALSE)</f>
        <v>595282</v>
      </c>
      <c r="F80" s="38">
        <f>VLOOKUP($A80,'[1]DOM A&amp;L'!$A:$E,5,FALSE)</f>
        <v>829982</v>
      </c>
      <c r="G80" s="38">
        <f>VLOOKUP($A80,'[1]DOM A&amp;L'!$A:$F,6,FALSE)</f>
        <v>1483790</v>
      </c>
      <c r="H80" s="38">
        <f>VLOOKUP($A80,'[1]DOM A&amp;L'!$A:$G,7,FALSE)</f>
        <v>15067650</v>
      </c>
      <c r="I80" s="38">
        <f>VLOOKUP($A80,'[1]DOM A&amp;L'!$A:$H,8,FALSE)</f>
        <v>5315995</v>
      </c>
      <c r="J80" s="38">
        <f>VLOOKUP($A80,'[1]DOM A&amp;L'!$A:$I,9,FALSE)</f>
        <v>616380</v>
      </c>
      <c r="K80" s="38">
        <f>VLOOKUP($A80,'[1]DOM A&amp;L'!$A:$J,10,FALSE)</f>
        <v>783862</v>
      </c>
      <c r="L80" s="38">
        <f>VLOOKUP($A80,'[1]DOM A&amp;L'!$A:$K,11,FALSE)</f>
        <v>3109633</v>
      </c>
      <c r="M80" s="38">
        <f>VLOOKUP($A80,'[1]DOM A&amp;L'!$A:$L,12,FALSE)</f>
        <v>1181615</v>
      </c>
      <c r="N80" s="38">
        <f>VLOOKUP($A80,'[1]DOM A&amp;L'!$A:$M,13,FALSE)</f>
        <v>0</v>
      </c>
      <c r="O80" s="38">
        <f>VLOOKUP($A80,'[1]DOM A&amp;L'!$A:$N,14,FALSE)</f>
        <v>4163840</v>
      </c>
      <c r="P80" s="38">
        <f>VLOOKUP($A80,'[1]DOM A&amp;L'!$A:$O,15,FALSE)</f>
        <v>0</v>
      </c>
      <c r="Q80" s="38">
        <f>VLOOKUP($A80,'[1]DOM A&amp;L'!$A:$P,16,FALSE)</f>
        <v>3152771</v>
      </c>
      <c r="R80" s="38">
        <f>VLOOKUP($A80,'[1]DOM A&amp;L'!$A:$S,19,FALSE)</f>
        <v>1600000</v>
      </c>
      <c r="S80" s="38">
        <f>VLOOKUP(A80,'[1]DOM A&amp;L'!A:T,20,FALSE)</f>
        <v>827748</v>
      </c>
      <c r="T80" s="38">
        <f>VLOOKUP($A80,'[1]DOM A&amp;L'!A:T,17,FALSE)</f>
        <v>0</v>
      </c>
      <c r="U80" s="38">
        <f>VLOOKUP(A80,'[1]DOM A&amp;L'!A:R,18,FALSE)</f>
        <v>3361157</v>
      </c>
      <c r="V80" s="38">
        <f>VLOOKUP($A80,'[1]DOM A&amp;L'!A:U,21,FALSE)</f>
        <v>0</v>
      </c>
      <c r="W80" s="38">
        <f>VLOOKUP($A80,'[1]DOM UAB'!$A:$D,4,FALSE)</f>
        <v>1077849</v>
      </c>
      <c r="X80" s="38">
        <f>VLOOKUP($A80,'[1]DOM UAB'!$A:$D,3,FALSE)</f>
        <v>1513948</v>
      </c>
      <c r="Y80" s="38">
        <f>VLOOKUP(A80,[1]ELI!A:F,6,FALSE)</f>
        <v>83761</v>
      </c>
      <c r="Z80" s="39">
        <f>VLOOKUP(A80,'[1]Title IA Del'!A:E,5,FALSE)</f>
        <v>2394736</v>
      </c>
      <c r="AA80" s="40">
        <f>IFERROR(VLOOKUP(A80,'[1]Title ID2'!A:F,6,FALSE),0)</f>
        <v>36356</v>
      </c>
      <c r="AB80" s="40">
        <f>IFERROR(VLOOKUP(A80,'[1]Title IC Mig'!A:G,7,FALSE),0)</f>
        <v>0</v>
      </c>
      <c r="AC80" s="38">
        <f>IFERROR(VLOOKUP(A80,[1]Sec1003!$I$2:$L$139,4,FALSE),0)</f>
        <v>76970</v>
      </c>
      <c r="AD80" s="38">
        <f>VLOOKUP(A80,'[1]Title IIA'!A78:D403,3,FALSE)</f>
        <v>330827</v>
      </c>
      <c r="AE80" s="40">
        <f>IFERROR(VLOOKUP(A80,'[1]Title III EL'!A:D,4,FALSE),0)</f>
        <v>65300</v>
      </c>
      <c r="AF80" s="40">
        <f>IFERROR(VLOOKUP(A80,'[1]Titlle III Imm'!A:D,4,FALSE),0)</f>
        <v>0</v>
      </c>
      <c r="AG80" s="38">
        <f>VLOOKUP(A80,'[1]Title IVA'!A:E,5,FALSE)</f>
        <v>141403</v>
      </c>
      <c r="AH80" s="40">
        <f>IFERROR(VLOOKUP(A80,'[1]Title IVB'!A:I,9,FALSE),0)</f>
        <v>845900</v>
      </c>
      <c r="AI80" s="40">
        <f>IFERROR(VLOOKUP(A80,[1]SRSA!A:S,19,FALSE),0)</f>
        <v>0</v>
      </c>
      <c r="AJ80" s="40">
        <f>IFERROR(VLOOKUP(A80,'[1]Title VB2'!A:E,5,FALSE),0)</f>
        <v>0</v>
      </c>
      <c r="AK80" s="40">
        <f>IFERROR(VLOOKUP(A80,'[1]McKinney Vento'!A:D,4,FALSE),0)</f>
        <v>39023</v>
      </c>
      <c r="AL80" s="41">
        <f>VLOOKUP(A80,'[1]IDEA Pt B'!A78:C404,3,FALSE)</f>
        <v>468489</v>
      </c>
      <c r="AM80" s="39">
        <f t="shared" si="2"/>
        <v>113721224</v>
      </c>
      <c r="AN80" s="38">
        <f t="shared" si="3"/>
        <v>12799.525481721594</v>
      </c>
    </row>
    <row r="81" spans="1:40" x14ac:dyDescent="0.3">
      <c r="A81" s="36" t="s">
        <v>232</v>
      </c>
      <c r="B81" s="36" t="s">
        <v>233</v>
      </c>
      <c r="C81" s="37">
        <f>VLOOKUP($A81,'[1]DOM A&amp;L'!$A:$C,3,FALSE)</f>
        <v>1462</v>
      </c>
      <c r="D81" s="38">
        <f>VLOOKUP($A81,'[1]DOM A&amp;L'!$A:$D,4,FALSE)</f>
        <v>10565874</v>
      </c>
      <c r="E81" s="38">
        <f>VLOOKUP($A81,[1]TAG!$A:$F,4,FALSE)</f>
        <v>97954</v>
      </c>
      <c r="F81" s="38">
        <f>VLOOKUP($A81,'[1]DOM A&amp;L'!$A:$E,5,FALSE)</f>
        <v>0</v>
      </c>
      <c r="G81" s="38">
        <f>VLOOKUP($A81,'[1]DOM A&amp;L'!$A:$F,6,FALSE)</f>
        <v>239734</v>
      </c>
      <c r="H81" s="38">
        <f>VLOOKUP($A81,'[1]DOM A&amp;L'!$A:$G,7,FALSE)</f>
        <v>1442871</v>
      </c>
      <c r="I81" s="38">
        <f>VLOOKUP($A81,'[1]DOM A&amp;L'!$A:$H,8,FALSE)</f>
        <v>926206</v>
      </c>
      <c r="J81" s="38">
        <f>VLOOKUP($A81,'[1]DOM A&amp;L'!$A:$I,9,FALSE)</f>
        <v>101507</v>
      </c>
      <c r="K81" s="38">
        <f>VLOOKUP($A81,'[1]DOM A&amp;L'!$A:$J,10,FALSE)</f>
        <v>115776</v>
      </c>
      <c r="L81" s="38">
        <f>VLOOKUP($A81,'[1]DOM A&amp;L'!$A:$K,11,FALSE)</f>
        <v>510340</v>
      </c>
      <c r="M81" s="38">
        <f>VLOOKUP($A81,'[1]DOM A&amp;L'!$A:$L,12,FALSE)</f>
        <v>303534</v>
      </c>
      <c r="N81" s="38">
        <f>VLOOKUP($A81,'[1]DOM A&amp;L'!$A:$M,13,FALSE)</f>
        <v>456727</v>
      </c>
      <c r="O81" s="38">
        <f>VLOOKUP($A81,'[1]DOM A&amp;L'!$A:$N,14,FALSE)</f>
        <v>285631</v>
      </c>
      <c r="P81" s="38">
        <f>VLOOKUP($A81,'[1]DOM A&amp;L'!$A:$O,15,FALSE)</f>
        <v>0</v>
      </c>
      <c r="Q81" s="38">
        <f>VLOOKUP($A81,'[1]DOM A&amp;L'!$A:$P,16,FALSE)</f>
        <v>515209</v>
      </c>
      <c r="R81" s="38">
        <f>VLOOKUP($A81,'[1]DOM A&amp;L'!$A:$S,19,FALSE)</f>
        <v>1230000</v>
      </c>
      <c r="S81" s="38">
        <f>VLOOKUP(A81,'[1]DOM A&amp;L'!A:T,20,FALSE)</f>
        <v>160205</v>
      </c>
      <c r="T81" s="38">
        <f>VLOOKUP($A81,'[1]DOM A&amp;L'!A:T,17,FALSE)</f>
        <v>152242</v>
      </c>
      <c r="U81" s="38">
        <f>VLOOKUP(A81,'[1]DOM A&amp;L'!A:R,18,FALSE)</f>
        <v>173022</v>
      </c>
      <c r="V81" s="38">
        <f>VLOOKUP($A81,'[1]DOM A&amp;L'!A:U,21,FALSE)</f>
        <v>0</v>
      </c>
      <c r="W81" s="38">
        <f>VLOOKUP($A81,'[1]DOM UAB'!$A:$D,4,FALSE)</f>
        <v>191993</v>
      </c>
      <c r="X81" s="38">
        <f>VLOOKUP($A81,'[1]DOM UAB'!$A:$D,3,FALSE)</f>
        <v>480141</v>
      </c>
      <c r="Y81" s="38">
        <f>VLOOKUP(A81,[1]ELI!A:F,6,FALSE)</f>
        <v>23779</v>
      </c>
      <c r="Z81" s="39">
        <f>VLOOKUP(A81,'[1]Title IA Del'!A:E,5,FALSE)</f>
        <v>346949</v>
      </c>
      <c r="AA81" s="40">
        <f>IFERROR(VLOOKUP(A81,'[1]Title ID2'!A:F,6,FALSE),0)</f>
        <v>0</v>
      </c>
      <c r="AB81" s="40">
        <f>IFERROR(VLOOKUP(A81,'[1]Title IC Mig'!A:G,7,FALSE),0)</f>
        <v>0</v>
      </c>
      <c r="AC81" s="38">
        <f>IFERROR(VLOOKUP(A81,[1]Sec1003!$I$2:$L$139,4,FALSE),0)</f>
        <v>10995</v>
      </c>
      <c r="AD81" s="38">
        <f>VLOOKUP(A81,'[1]Title IIA'!A79:D404,3,FALSE)</f>
        <v>56110</v>
      </c>
      <c r="AE81" s="40">
        <f>IFERROR(VLOOKUP(A81,'[1]Title III EL'!A:D,4,FALSE),0)</f>
        <v>0</v>
      </c>
      <c r="AF81" s="40">
        <f>IFERROR(VLOOKUP(A81,'[1]Titlle III Imm'!A:D,4,FALSE),0)</f>
        <v>0</v>
      </c>
      <c r="AG81" s="38">
        <f>VLOOKUP(A81,'[1]Title IVA'!A:E,5,FALSE)</f>
        <v>21306</v>
      </c>
      <c r="AH81" s="40">
        <f>IFERROR(VLOOKUP(A81,'[1]Title IVB'!A:I,9,FALSE),0)</f>
        <v>0</v>
      </c>
      <c r="AI81" s="40">
        <f>IFERROR(VLOOKUP(A81,[1]SRSA!A:S,19,FALSE),0)</f>
        <v>0</v>
      </c>
      <c r="AJ81" s="40">
        <f>IFERROR(VLOOKUP(A81,'[1]Title VB2'!A:E,5,FALSE),0)</f>
        <v>0</v>
      </c>
      <c r="AK81" s="40">
        <f>IFERROR(VLOOKUP(A81,'[1]McKinney Vento'!A:D,4,FALSE),0)</f>
        <v>0</v>
      </c>
      <c r="AL81" s="41">
        <f>VLOOKUP(A81,'[1]IDEA Pt B'!A79:C405,3,FALSE)</f>
        <v>75942</v>
      </c>
      <c r="AM81" s="39">
        <f t="shared" si="2"/>
        <v>18484047</v>
      </c>
      <c r="AN81" s="38">
        <f t="shared" si="3"/>
        <v>12642.987004103967</v>
      </c>
    </row>
    <row r="82" spans="1:40" x14ac:dyDescent="0.3">
      <c r="A82" s="36" t="s">
        <v>234</v>
      </c>
      <c r="B82" s="36" t="s">
        <v>235</v>
      </c>
      <c r="C82" s="37">
        <f>VLOOKUP($A82,'[1]DOM A&amp;L'!$A:$C,3,FALSE)</f>
        <v>3223.6</v>
      </c>
      <c r="D82" s="38">
        <f>VLOOKUP($A82,'[1]DOM A&amp;L'!$A:$D,4,FALSE)</f>
        <v>23296957</v>
      </c>
      <c r="E82" s="38">
        <f>VLOOKUP($A82,[1]TAG!$A:$F,4,FALSE)</f>
        <v>215981</v>
      </c>
      <c r="F82" s="38">
        <f>VLOOKUP($A82,'[1]DOM A&amp;L'!$A:$E,5,FALSE)</f>
        <v>0</v>
      </c>
      <c r="G82" s="38">
        <f>VLOOKUP($A82,'[1]DOM A&amp;L'!$A:$F,6,FALSE)</f>
        <v>319636</v>
      </c>
      <c r="H82" s="38">
        <f>VLOOKUP($A82,'[1]DOM A&amp;L'!$A:$G,7,FALSE)</f>
        <v>2368649</v>
      </c>
      <c r="I82" s="38">
        <f>VLOOKUP($A82,'[1]DOM A&amp;L'!$A:$H,8,FALSE)</f>
        <v>1914303</v>
      </c>
      <c r="J82" s="38">
        <f>VLOOKUP($A82,'[1]DOM A&amp;L'!$A:$I,9,FALSE)</f>
        <v>202829</v>
      </c>
      <c r="K82" s="38">
        <f>VLOOKUP($A82,'[1]DOM A&amp;L'!$A:$J,10,FALSE)</f>
        <v>227780</v>
      </c>
      <c r="L82" s="38">
        <f>VLOOKUP($A82,'[1]DOM A&amp;L'!$A:$K,11,FALSE)</f>
        <v>1125262</v>
      </c>
      <c r="M82" s="38">
        <f>VLOOKUP($A82,'[1]DOM A&amp;L'!$A:$L,12,FALSE)</f>
        <v>574547</v>
      </c>
      <c r="N82" s="38">
        <f>VLOOKUP($A82,'[1]DOM A&amp;L'!$A:$M,13,FALSE)</f>
        <v>0</v>
      </c>
      <c r="O82" s="38">
        <f>VLOOKUP($A82,'[1]DOM A&amp;L'!$A:$N,14,FALSE)</f>
        <v>1669693</v>
      </c>
      <c r="P82" s="38">
        <f>VLOOKUP($A82,'[1]DOM A&amp;L'!$A:$O,15,FALSE)</f>
        <v>0</v>
      </c>
      <c r="Q82" s="38">
        <f>VLOOKUP($A82,'[1]DOM A&amp;L'!$A:$P,16,FALSE)</f>
        <v>1135997</v>
      </c>
      <c r="R82" s="38">
        <f>VLOOKUP($A82,'[1]DOM A&amp;L'!$A:$S,19,FALSE)</f>
        <v>0</v>
      </c>
      <c r="S82" s="38">
        <f>VLOOKUP(A82,'[1]DOM A&amp;L'!A:T,20,FALSE)</f>
        <v>439714</v>
      </c>
      <c r="T82" s="38">
        <f>VLOOKUP($A82,'[1]DOM A&amp;L'!A:T,17,FALSE)</f>
        <v>0</v>
      </c>
      <c r="U82" s="38">
        <f>VLOOKUP(A82,'[1]DOM A&amp;L'!A:R,18,FALSE)</f>
        <v>1785505</v>
      </c>
      <c r="V82" s="38">
        <f>VLOOKUP($A82,'[1]DOM A&amp;L'!A:U,21,FALSE)</f>
        <v>0</v>
      </c>
      <c r="W82" s="38">
        <f>VLOOKUP($A82,'[1]DOM UAB'!$A:$D,4,FALSE)</f>
        <v>694792</v>
      </c>
      <c r="X82" s="38">
        <f>VLOOKUP($A82,'[1]DOM UAB'!$A:$D,3,FALSE)</f>
        <v>1871764</v>
      </c>
      <c r="Y82" s="38">
        <f>VLOOKUP(A82,[1]ELI!A:F,6,FALSE)</f>
        <v>38014</v>
      </c>
      <c r="Z82" s="39">
        <f>VLOOKUP(A82,'[1]Title IA Del'!A:E,5,FALSE)</f>
        <v>145692</v>
      </c>
      <c r="AA82" s="40">
        <f>IFERROR(VLOOKUP(A82,'[1]Title ID2'!A:F,6,FALSE),0)</f>
        <v>0</v>
      </c>
      <c r="AB82" s="40">
        <f>IFERROR(VLOOKUP(A82,'[1]Title IC Mig'!A:G,7,FALSE),0)</f>
        <v>0</v>
      </c>
      <c r="AC82" s="38">
        <f>IFERROR(VLOOKUP(A82,[1]Sec1003!$I$2:$L$139,4,FALSE),0)</f>
        <v>0</v>
      </c>
      <c r="AD82" s="38">
        <f>VLOOKUP(A82,'[1]Title IIA'!A80:D405,3,FALSE)</f>
        <v>32099</v>
      </c>
      <c r="AE82" s="40">
        <f>IFERROR(VLOOKUP(A82,'[1]Title III EL'!A:D,4,FALSE),0)</f>
        <v>0</v>
      </c>
      <c r="AF82" s="40">
        <f>IFERROR(VLOOKUP(A82,'[1]Titlle III Imm'!A:D,4,FALSE),0)</f>
        <v>0</v>
      </c>
      <c r="AG82" s="38">
        <f>VLOOKUP(A82,'[1]Title IVA'!A:E,5,FALSE)</f>
        <v>10000</v>
      </c>
      <c r="AH82" s="40">
        <f>IFERROR(VLOOKUP(A82,'[1]Title IVB'!A:I,9,FALSE),0)</f>
        <v>0</v>
      </c>
      <c r="AI82" s="40">
        <f>IFERROR(VLOOKUP(A82,[1]SRSA!A:S,19,FALSE),0)</f>
        <v>0</v>
      </c>
      <c r="AJ82" s="40">
        <f>IFERROR(VLOOKUP(A82,'[1]Title VB2'!A:E,5,FALSE),0)</f>
        <v>0</v>
      </c>
      <c r="AK82" s="40">
        <f>IFERROR(VLOOKUP(A82,'[1]McKinney Vento'!A:D,4,FALSE),0)</f>
        <v>0</v>
      </c>
      <c r="AL82" s="41">
        <f>VLOOKUP(A82,'[1]IDEA Pt B'!A80:C406,3,FALSE)</f>
        <v>140292</v>
      </c>
      <c r="AM82" s="39">
        <f t="shared" si="2"/>
        <v>38209506</v>
      </c>
      <c r="AN82" s="38">
        <f t="shared" si="3"/>
        <v>11853.054349174836</v>
      </c>
    </row>
    <row r="83" spans="1:40" x14ac:dyDescent="0.3">
      <c r="A83" s="36" t="s">
        <v>236</v>
      </c>
      <c r="B83" s="36" t="s">
        <v>237</v>
      </c>
      <c r="C83" s="37">
        <f>VLOOKUP($A83,'[1]DOM A&amp;L'!$A:$C,3,FALSE)</f>
        <v>483.9</v>
      </c>
      <c r="D83" s="38">
        <f>VLOOKUP($A83,'[1]DOM A&amp;L'!$A:$D,4,FALSE)</f>
        <v>3497145</v>
      </c>
      <c r="E83" s="38">
        <f>VLOOKUP($A83,[1]TAG!$A:$F,4,FALSE)</f>
        <v>32421</v>
      </c>
      <c r="F83" s="38">
        <f>VLOOKUP($A83,'[1]DOM A&amp;L'!$A:$E,5,FALSE)</f>
        <v>116196</v>
      </c>
      <c r="G83" s="38">
        <f>VLOOKUP($A83,'[1]DOM A&amp;L'!$A:$F,6,FALSE)</f>
        <v>109005</v>
      </c>
      <c r="H83" s="38">
        <f>VLOOKUP($A83,'[1]DOM A&amp;L'!$A:$G,7,FALSE)</f>
        <v>350148</v>
      </c>
      <c r="I83" s="38">
        <f>VLOOKUP($A83,'[1]DOM A&amp;L'!$A:$H,8,FALSE)</f>
        <v>314981</v>
      </c>
      <c r="J83" s="38">
        <f>VLOOKUP($A83,'[1]DOM A&amp;L'!$A:$I,9,FALSE)</f>
        <v>34248</v>
      </c>
      <c r="K83" s="38">
        <f>VLOOKUP($A83,'[1]DOM A&amp;L'!$A:$J,10,FALSE)</f>
        <v>38146</v>
      </c>
      <c r="L83" s="38">
        <f>VLOOKUP($A83,'[1]DOM A&amp;L'!$A:$K,11,FALSE)</f>
        <v>173036</v>
      </c>
      <c r="M83" s="38">
        <f>VLOOKUP($A83,'[1]DOM A&amp;L'!$A:$L,12,FALSE)</f>
        <v>122859</v>
      </c>
      <c r="N83" s="38">
        <f>VLOOKUP($A83,'[1]DOM A&amp;L'!$A:$M,13,FALSE)</f>
        <v>59476</v>
      </c>
      <c r="O83" s="38">
        <f>VLOOKUP($A83,'[1]DOM A&amp;L'!$A:$N,14,FALSE)</f>
        <v>197505</v>
      </c>
      <c r="P83" s="38">
        <f>VLOOKUP($A83,'[1]DOM A&amp;L'!$A:$O,15,FALSE)</f>
        <v>0</v>
      </c>
      <c r="Q83" s="38">
        <f>VLOOKUP($A83,'[1]DOM A&amp;L'!$A:$P,16,FALSE)</f>
        <v>70328</v>
      </c>
      <c r="R83" s="38">
        <f>VLOOKUP($A83,'[1]DOM A&amp;L'!$A:$S,19,FALSE)</f>
        <v>102724</v>
      </c>
      <c r="S83" s="38">
        <f>VLOOKUP(A83,'[1]DOM A&amp;L'!A:T,20,FALSE)</f>
        <v>54211</v>
      </c>
      <c r="T83" s="38">
        <f>VLOOKUP($A83,'[1]DOM A&amp;L'!A:T,17,FALSE)</f>
        <v>0</v>
      </c>
      <c r="U83" s="38">
        <f>VLOOKUP(A83,'[1]DOM A&amp;L'!A:R,18,FALSE)</f>
        <v>0</v>
      </c>
      <c r="V83" s="38">
        <f>VLOOKUP($A83,'[1]DOM A&amp;L'!A:U,21,FALSE)</f>
        <v>0</v>
      </c>
      <c r="W83" s="38">
        <f>VLOOKUP($A83,'[1]DOM UAB'!$A:$D,4,FALSE)</f>
        <v>63984</v>
      </c>
      <c r="X83" s="38">
        <f>VLOOKUP($A83,'[1]DOM UAB'!$A:$D,3,FALSE)</f>
        <v>0</v>
      </c>
      <c r="Y83" s="38">
        <f>VLOOKUP(A83,[1]ELI!A:F,6,FALSE)</f>
        <v>15875</v>
      </c>
      <c r="Z83" s="39">
        <f>VLOOKUP(A83,'[1]Title IA Del'!A:E,5,FALSE)</f>
        <v>48929</v>
      </c>
      <c r="AA83" s="40">
        <f>IFERROR(VLOOKUP(A83,'[1]Title ID2'!A:F,6,FALSE),0)</f>
        <v>0</v>
      </c>
      <c r="AB83" s="40">
        <f>IFERROR(VLOOKUP(A83,'[1]Title IC Mig'!A:G,7,FALSE),0)</f>
        <v>0</v>
      </c>
      <c r="AC83" s="38">
        <f>IFERROR(VLOOKUP(A83,[1]Sec1003!$I$2:$L$139,4,FALSE),0)</f>
        <v>10495</v>
      </c>
      <c r="AD83" s="38">
        <f>VLOOKUP(A83,'[1]Title IIA'!A81:D406,3,FALSE)</f>
        <v>9322</v>
      </c>
      <c r="AE83" s="40">
        <f>IFERROR(VLOOKUP(A83,'[1]Title III EL'!A:D,4,FALSE),0)</f>
        <v>0</v>
      </c>
      <c r="AF83" s="40">
        <f>IFERROR(VLOOKUP(A83,'[1]Titlle III Imm'!A:D,4,FALSE),0)</f>
        <v>0</v>
      </c>
      <c r="AG83" s="38">
        <f>VLOOKUP(A83,'[1]Title IVA'!A:E,5,FALSE)</f>
        <v>10000</v>
      </c>
      <c r="AH83" s="40">
        <f>IFERROR(VLOOKUP(A83,'[1]Title IVB'!A:I,9,FALSE),0)</f>
        <v>0</v>
      </c>
      <c r="AI83" s="40">
        <f>IFERROR(VLOOKUP(A83,[1]SRSA!A:S,19,FALSE),0)</f>
        <v>0</v>
      </c>
      <c r="AJ83" s="40">
        <f>IFERROR(VLOOKUP(A83,'[1]Title VB2'!A:E,5,FALSE),0)</f>
        <v>0</v>
      </c>
      <c r="AK83" s="40">
        <f>IFERROR(VLOOKUP(A83,'[1]McKinney Vento'!A:D,4,FALSE),0)</f>
        <v>0</v>
      </c>
      <c r="AL83" s="41">
        <f>VLOOKUP(A83,'[1]IDEA Pt B'!A81:C407,3,FALSE)</f>
        <v>23005</v>
      </c>
      <c r="AM83" s="39">
        <f t="shared" si="2"/>
        <v>5454039</v>
      </c>
      <c r="AN83" s="38">
        <f t="shared" si="3"/>
        <v>11271.004339739617</v>
      </c>
    </row>
    <row r="84" spans="1:40" x14ac:dyDescent="0.3">
      <c r="A84" s="36" t="s">
        <v>238</v>
      </c>
      <c r="B84" s="36" t="s">
        <v>239</v>
      </c>
      <c r="C84" s="37">
        <f>VLOOKUP($A84,'[1]DOM A&amp;L'!$A:$C,3,FALSE)</f>
        <v>14470.6</v>
      </c>
      <c r="D84" s="38">
        <f>VLOOKUP($A84,'[1]DOM A&amp;L'!$A:$D,4,FALSE)</f>
        <v>104579026</v>
      </c>
      <c r="E84" s="38">
        <f>VLOOKUP($A84,[1]TAG!$A:$F,4,FALSE)</f>
        <v>969530</v>
      </c>
      <c r="F84" s="38">
        <f>VLOOKUP($A84,'[1]DOM A&amp;L'!$A:$E,5,FALSE)</f>
        <v>1703440</v>
      </c>
      <c r="G84" s="38">
        <f>VLOOKUP($A84,'[1]DOM A&amp;L'!$A:$F,6,FALSE)</f>
        <v>1655185</v>
      </c>
      <c r="H84" s="38">
        <f>VLOOKUP($A84,'[1]DOM A&amp;L'!$A:$G,7,FALSE)</f>
        <v>19833490</v>
      </c>
      <c r="I84" s="38">
        <f>VLOOKUP($A84,'[1]DOM A&amp;L'!$A:$H,8,FALSE)</f>
        <v>8856026</v>
      </c>
      <c r="J84" s="38">
        <f>VLOOKUP($A84,'[1]DOM A&amp;L'!$A:$I,9,FALSE)</f>
        <v>1087538</v>
      </c>
      <c r="K84" s="38">
        <f>VLOOKUP($A84,'[1]DOM A&amp;L'!$A:$J,10,FALSE)</f>
        <v>1277155</v>
      </c>
      <c r="L84" s="38">
        <f>VLOOKUP($A84,'[1]DOM A&amp;L'!$A:$K,11,FALSE)</f>
        <v>5089658</v>
      </c>
      <c r="M84" s="38">
        <f>VLOOKUP($A84,'[1]DOM A&amp;L'!$A:$L,12,FALSE)</f>
        <v>2327273</v>
      </c>
      <c r="N84" s="38">
        <f>VLOOKUP($A84,'[1]DOM A&amp;L'!$A:$M,13,FALSE)</f>
        <v>0</v>
      </c>
      <c r="O84" s="38">
        <f>VLOOKUP($A84,'[1]DOM A&amp;L'!$A:$N,14,FALSE)</f>
        <v>7515233</v>
      </c>
      <c r="P84" s="38">
        <f>VLOOKUP($A84,'[1]DOM A&amp;L'!$A:$O,15,FALSE)</f>
        <v>0</v>
      </c>
      <c r="Q84" s="38">
        <f>VLOOKUP($A84,'[1]DOM A&amp;L'!$A:$P,16,FALSE)</f>
        <v>5099439</v>
      </c>
      <c r="R84" s="38">
        <f>VLOOKUP($A84,'[1]DOM A&amp;L'!$A:$S,19,FALSE)</f>
        <v>4819162</v>
      </c>
      <c r="S84" s="38">
        <f>VLOOKUP(A84,'[1]DOM A&amp;L'!A:T,20,FALSE)</f>
        <v>1649380</v>
      </c>
      <c r="T84" s="38">
        <f>VLOOKUP($A84,'[1]DOM A&amp;L'!A:T,17,FALSE)</f>
        <v>0</v>
      </c>
      <c r="U84" s="38">
        <f>VLOOKUP(A84,'[1]DOM A&amp;L'!A:R,18,FALSE)</f>
        <v>6697482</v>
      </c>
      <c r="V84" s="38">
        <f>VLOOKUP($A84,'[1]DOM A&amp;L'!A:U,21,FALSE)</f>
        <v>0</v>
      </c>
      <c r="W84" s="38">
        <f>VLOOKUP($A84,'[1]DOM UAB'!$A:$D,4,FALSE)</f>
        <v>992249</v>
      </c>
      <c r="X84" s="38">
        <f>VLOOKUP($A84,'[1]DOM UAB'!$A:$D,3,FALSE)</f>
        <v>6757386</v>
      </c>
      <c r="Y84" s="38">
        <f>VLOOKUP(A84,[1]ELI!A:F,6,FALSE)</f>
        <v>128899</v>
      </c>
      <c r="Z84" s="39">
        <f>VLOOKUP(A84,'[1]Title IA Del'!A:E,5,FALSE)</f>
        <v>5908423</v>
      </c>
      <c r="AA84" s="40">
        <f>IFERROR(VLOOKUP(A84,'[1]Title ID2'!A:F,6,FALSE),0)</f>
        <v>48286</v>
      </c>
      <c r="AB84" s="40">
        <f>IFERROR(VLOOKUP(A84,'[1]Title IC Mig'!A:G,7,FALSE),0)</f>
        <v>0</v>
      </c>
      <c r="AC84" s="38">
        <f>IFERROR(VLOOKUP(A84,[1]Sec1003!$I$2:$L$139,4,FALSE),0)</f>
        <v>439538</v>
      </c>
      <c r="AD84" s="38">
        <f>VLOOKUP(A84,'[1]Title IIA'!A82:D407,3,FALSE)</f>
        <v>705785</v>
      </c>
      <c r="AE84" s="40">
        <f>IFERROR(VLOOKUP(A84,'[1]Title III EL'!A:D,4,FALSE),0)</f>
        <v>0</v>
      </c>
      <c r="AF84" s="40">
        <f>IFERROR(VLOOKUP(A84,'[1]Titlle III Imm'!A:D,4,FALSE),0)</f>
        <v>0</v>
      </c>
      <c r="AG84" s="38">
        <f>VLOOKUP(A84,'[1]Title IVA'!A:E,5,FALSE)</f>
        <v>367811</v>
      </c>
      <c r="AH84" s="40">
        <f>IFERROR(VLOOKUP(A84,'[1]Title IVB'!A:I,9,FALSE),0)</f>
        <v>225330</v>
      </c>
      <c r="AI84" s="40">
        <f>IFERROR(VLOOKUP(A84,[1]SRSA!A:S,19,FALSE),0)</f>
        <v>0</v>
      </c>
      <c r="AJ84" s="40">
        <f>IFERROR(VLOOKUP(A84,'[1]Title VB2'!A:E,5,FALSE),0)</f>
        <v>0</v>
      </c>
      <c r="AK84" s="40">
        <f>IFERROR(VLOOKUP(A84,'[1]McKinney Vento'!A:D,4,FALSE),0)</f>
        <v>39023</v>
      </c>
      <c r="AL84" s="41">
        <f>VLOOKUP(A84,'[1]IDEA Pt B'!A82:C408,3,FALSE)</f>
        <v>778140</v>
      </c>
      <c r="AM84" s="39">
        <f t="shared" si="2"/>
        <v>189549887</v>
      </c>
      <c r="AN84" s="38">
        <f t="shared" si="3"/>
        <v>13098.965281329039</v>
      </c>
    </row>
    <row r="85" spans="1:40" x14ac:dyDescent="0.3">
      <c r="A85" s="36" t="s">
        <v>240</v>
      </c>
      <c r="B85" s="36" t="s">
        <v>241</v>
      </c>
      <c r="C85" s="37">
        <f>VLOOKUP($A85,'[1]DOM A&amp;L'!$A:$C,3,FALSE)</f>
        <v>1168.5999999999999</v>
      </c>
      <c r="D85" s="38">
        <f>VLOOKUP($A85,'[1]DOM A&amp;L'!$A:$D,4,FALSE)</f>
        <v>8445472</v>
      </c>
      <c r="E85" s="38">
        <f>VLOOKUP($A85,[1]TAG!$A:$F,4,FALSE)</f>
        <v>78296</v>
      </c>
      <c r="F85" s="38">
        <f>VLOOKUP($A85,'[1]DOM A&amp;L'!$A:$E,5,FALSE)</f>
        <v>0</v>
      </c>
      <c r="G85" s="38">
        <f>VLOOKUP($A85,'[1]DOM A&amp;L'!$A:$F,6,FALSE)</f>
        <v>182634</v>
      </c>
      <c r="H85" s="38">
        <f>VLOOKUP($A85,'[1]DOM A&amp;L'!$A:$G,7,FALSE)</f>
        <v>871576</v>
      </c>
      <c r="I85" s="38">
        <f>VLOOKUP($A85,'[1]DOM A&amp;L'!$A:$H,8,FALSE)</f>
        <v>729569</v>
      </c>
      <c r="J85" s="38">
        <f>VLOOKUP($A85,'[1]DOM A&amp;L'!$A:$I,9,FALSE)</f>
        <v>80505</v>
      </c>
      <c r="K85" s="38">
        <f>VLOOKUP($A85,'[1]DOM A&amp;L'!$A:$J,10,FALSE)</f>
        <v>81673</v>
      </c>
      <c r="L85" s="38">
        <f>VLOOKUP($A85,'[1]DOM A&amp;L'!$A:$K,11,FALSE)</f>
        <v>407923</v>
      </c>
      <c r="M85" s="38">
        <f>VLOOKUP($A85,'[1]DOM A&amp;L'!$A:$L,12,FALSE)</f>
        <v>158994</v>
      </c>
      <c r="N85" s="38">
        <f>VLOOKUP($A85,'[1]DOM A&amp;L'!$A:$M,13,FALSE)</f>
        <v>65136</v>
      </c>
      <c r="O85" s="38">
        <f>VLOOKUP($A85,'[1]DOM A&amp;L'!$A:$N,14,FALSE)</f>
        <v>549525</v>
      </c>
      <c r="P85" s="38">
        <f>VLOOKUP($A85,'[1]DOM A&amp;L'!$A:$O,15,FALSE)</f>
        <v>0</v>
      </c>
      <c r="Q85" s="38">
        <f>VLOOKUP($A85,'[1]DOM A&amp;L'!$A:$P,16,FALSE)</f>
        <v>405791</v>
      </c>
      <c r="R85" s="38">
        <f>VLOOKUP($A85,'[1]DOM A&amp;L'!$A:$S,19,FALSE)</f>
        <v>575000</v>
      </c>
      <c r="S85" s="38">
        <f>VLOOKUP(A85,'[1]DOM A&amp;L'!A:T,20,FALSE)</f>
        <v>138957</v>
      </c>
      <c r="T85" s="38">
        <f>VLOOKUP($A85,'[1]DOM A&amp;L'!A:T,17,FALSE)</f>
        <v>0</v>
      </c>
      <c r="U85" s="38">
        <f>VLOOKUP(A85,'[1]DOM A&amp;L'!A:R,18,FALSE)</f>
        <v>0</v>
      </c>
      <c r="V85" s="38">
        <f>VLOOKUP($A85,'[1]DOM A&amp;L'!A:U,21,FALSE)</f>
        <v>0</v>
      </c>
      <c r="W85" s="38">
        <f>VLOOKUP($A85,'[1]DOM UAB'!$A:$D,4,FALSE)</f>
        <v>98636</v>
      </c>
      <c r="X85" s="38">
        <f>VLOOKUP($A85,'[1]DOM UAB'!$A:$D,3,FALSE)</f>
        <v>154138</v>
      </c>
      <c r="Y85" s="38">
        <f>VLOOKUP(A85,[1]ELI!A:F,6,FALSE)</f>
        <v>21408</v>
      </c>
      <c r="Z85" s="39">
        <f>VLOOKUP(A85,'[1]Title IA Del'!A:E,5,FALSE)</f>
        <v>417419</v>
      </c>
      <c r="AA85" s="40">
        <f>IFERROR(VLOOKUP(A85,'[1]Title ID2'!A:F,6,FALSE),0)</f>
        <v>0</v>
      </c>
      <c r="AB85" s="40">
        <f>IFERROR(VLOOKUP(A85,'[1]Title IC Mig'!A:G,7,FALSE),0)</f>
        <v>0</v>
      </c>
      <c r="AC85" s="38">
        <f>IFERROR(VLOOKUP(A85,[1]Sec1003!$I$2:$L$139,4,FALSE),0)</f>
        <v>0</v>
      </c>
      <c r="AD85" s="38">
        <f>VLOOKUP(A85,'[1]Title IIA'!A83:D408,3,FALSE)</f>
        <v>66885</v>
      </c>
      <c r="AE85" s="40">
        <f>IFERROR(VLOOKUP(A85,'[1]Title III EL'!A:D,4,FALSE),0)</f>
        <v>0</v>
      </c>
      <c r="AF85" s="40">
        <f>IFERROR(VLOOKUP(A85,'[1]Titlle III Imm'!A:D,4,FALSE),0)</f>
        <v>0</v>
      </c>
      <c r="AG85" s="38">
        <f>VLOOKUP(A85,'[1]Title IVA'!A:E,5,FALSE)</f>
        <v>25753</v>
      </c>
      <c r="AH85" s="40">
        <f>IFERROR(VLOOKUP(A85,'[1]Title IVB'!A:I,9,FALSE),0)</f>
        <v>0</v>
      </c>
      <c r="AI85" s="40">
        <f>IFERROR(VLOOKUP(A85,[1]SRSA!A:S,19,FALSE),0)</f>
        <v>0</v>
      </c>
      <c r="AJ85" s="40">
        <f>IFERROR(VLOOKUP(A85,'[1]Title VB2'!A:E,5,FALSE),0)</f>
        <v>0</v>
      </c>
      <c r="AK85" s="40">
        <f>IFERROR(VLOOKUP(A85,'[1]McKinney Vento'!A:D,4,FALSE),0)</f>
        <v>0</v>
      </c>
      <c r="AL85" s="41">
        <f>VLOOKUP(A85,'[1]IDEA Pt B'!A83:C409,3,FALSE)</f>
        <v>58125</v>
      </c>
      <c r="AM85" s="39">
        <f t="shared" si="2"/>
        <v>13613415</v>
      </c>
      <c r="AN85" s="38">
        <f t="shared" si="3"/>
        <v>11649.33681328085</v>
      </c>
    </row>
    <row r="86" spans="1:40" x14ac:dyDescent="0.3">
      <c r="A86" s="36" t="s">
        <v>242</v>
      </c>
      <c r="B86" s="36" t="s">
        <v>243</v>
      </c>
      <c r="C86" s="37">
        <f>VLOOKUP($A86,'[1]DOM A&amp;L'!$A:$C,3,FALSE)</f>
        <v>1547.5</v>
      </c>
      <c r="D86" s="38">
        <f>VLOOKUP($A86,'[1]DOM A&amp;L'!$A:$D,4,FALSE)</f>
        <v>11183783</v>
      </c>
      <c r="E86" s="38">
        <f>VLOOKUP($A86,[1]TAG!$A:$F,4,FALSE)</f>
        <v>103683</v>
      </c>
      <c r="F86" s="38">
        <f>VLOOKUP($A86,'[1]DOM A&amp;L'!$A:$E,5,FALSE)</f>
        <v>273271</v>
      </c>
      <c r="G86" s="38">
        <f>VLOOKUP($A86,'[1]DOM A&amp;L'!$A:$F,6,FALSE)</f>
        <v>200607</v>
      </c>
      <c r="H86" s="38">
        <f>VLOOKUP($A86,'[1]DOM A&amp;L'!$A:$G,7,FALSE)</f>
        <v>1451326</v>
      </c>
      <c r="I86" s="38">
        <f>VLOOKUP($A86,'[1]DOM A&amp;L'!$A:$H,8,FALSE)</f>
        <v>974060</v>
      </c>
      <c r="J86" s="38">
        <f>VLOOKUP($A86,'[1]DOM A&amp;L'!$A:$I,9,FALSE)</f>
        <v>113629</v>
      </c>
      <c r="K86" s="38">
        <f>VLOOKUP($A86,'[1]DOM A&amp;L'!$A:$J,10,FALSE)</f>
        <v>110415</v>
      </c>
      <c r="L86" s="38">
        <f>VLOOKUP($A86,'[1]DOM A&amp;L'!$A:$K,11,FALSE)</f>
        <v>547878</v>
      </c>
      <c r="M86" s="38">
        <f>VLOOKUP($A86,'[1]DOM A&amp;L'!$A:$L,12,FALSE)</f>
        <v>285198</v>
      </c>
      <c r="N86" s="38">
        <f>VLOOKUP($A86,'[1]DOM A&amp;L'!$A:$M,13,FALSE)</f>
        <v>804896</v>
      </c>
      <c r="O86" s="38">
        <f>VLOOKUP($A86,'[1]DOM A&amp;L'!$A:$N,14,FALSE)</f>
        <v>128739</v>
      </c>
      <c r="P86" s="38">
        <f>VLOOKUP($A86,'[1]DOM A&amp;L'!$A:$O,15,FALSE)</f>
        <v>0</v>
      </c>
      <c r="Q86" s="38">
        <f>VLOOKUP($A86,'[1]DOM A&amp;L'!$A:$P,16,FALSE)</f>
        <v>483877</v>
      </c>
      <c r="R86" s="38">
        <f>VLOOKUP($A86,'[1]DOM A&amp;L'!$A:$S,19,FALSE)</f>
        <v>400000</v>
      </c>
      <c r="S86" s="38">
        <f>VLOOKUP(A86,'[1]DOM A&amp;L'!A:T,20,FALSE)</f>
        <v>272093</v>
      </c>
      <c r="T86" s="38">
        <f>VLOOKUP($A86,'[1]DOM A&amp;L'!A:T,17,FALSE)</f>
        <v>0</v>
      </c>
      <c r="U86" s="38">
        <f>VLOOKUP(A86,'[1]DOM A&amp;L'!A:R,18,FALSE)</f>
        <v>1104864</v>
      </c>
      <c r="V86" s="38">
        <f>VLOOKUP($A86,'[1]DOM A&amp;L'!A:U,21,FALSE)</f>
        <v>0</v>
      </c>
      <c r="W86" s="38">
        <f>VLOOKUP($A86,'[1]DOM UAB'!$A:$D,4,FALSE)</f>
        <v>36836</v>
      </c>
      <c r="X86" s="38">
        <f>VLOOKUP($A86,'[1]DOM UAB'!$A:$D,3,FALSE)</f>
        <v>430176</v>
      </c>
      <c r="Y86" s="38">
        <f>VLOOKUP(A86,[1]ELI!A:F,6,FALSE)</f>
        <v>24470</v>
      </c>
      <c r="Z86" s="39">
        <f>VLOOKUP(A86,'[1]Title IA Del'!A:E,5,FALSE)</f>
        <v>147875</v>
      </c>
      <c r="AA86" s="40">
        <f>IFERROR(VLOOKUP(A86,'[1]Title ID2'!A:F,6,FALSE),0)</f>
        <v>0</v>
      </c>
      <c r="AB86" s="40">
        <f>IFERROR(VLOOKUP(A86,'[1]Title IC Mig'!A:G,7,FALSE),0)</f>
        <v>0</v>
      </c>
      <c r="AC86" s="38">
        <f>IFERROR(VLOOKUP(A86,[1]Sec1003!$I$2:$L$139,4,FALSE),0)</f>
        <v>0</v>
      </c>
      <c r="AD86" s="38">
        <f>VLOOKUP(A86,'[1]Title IIA'!A84:D409,3,FALSE)</f>
        <v>34124</v>
      </c>
      <c r="AE86" s="40">
        <f>IFERROR(VLOOKUP(A86,'[1]Title III EL'!A:D,4,FALSE),0)</f>
        <v>0</v>
      </c>
      <c r="AF86" s="40">
        <f>IFERROR(VLOOKUP(A86,'[1]Titlle III Imm'!A:D,4,FALSE),0)</f>
        <v>0</v>
      </c>
      <c r="AG86" s="38">
        <f>VLOOKUP(A86,'[1]Title IVA'!A:E,5,FALSE)</f>
        <v>9197</v>
      </c>
      <c r="AH86" s="40">
        <f>IFERROR(VLOOKUP(A86,'[1]Title IVB'!A:I,9,FALSE),0)</f>
        <v>0</v>
      </c>
      <c r="AI86" s="40">
        <f>IFERROR(VLOOKUP(A86,[1]SRSA!A:S,19,FALSE),0)</f>
        <v>0</v>
      </c>
      <c r="AJ86" s="40">
        <f>IFERROR(VLOOKUP(A86,'[1]Title VB2'!A:E,5,FALSE),0)</f>
        <v>0</v>
      </c>
      <c r="AK86" s="40">
        <f>IFERROR(VLOOKUP(A86,'[1]McKinney Vento'!A:D,4,FALSE),0)</f>
        <v>0</v>
      </c>
      <c r="AL86" s="41">
        <f>VLOOKUP(A86,'[1]IDEA Pt B'!A84:C410,3,FALSE)</f>
        <v>70907</v>
      </c>
      <c r="AM86" s="39">
        <f t="shared" si="2"/>
        <v>19191904</v>
      </c>
      <c r="AN86" s="38">
        <f t="shared" si="3"/>
        <v>12401.876575121163</v>
      </c>
    </row>
    <row r="87" spans="1:40" x14ac:dyDescent="0.3">
      <c r="A87" s="36" t="s">
        <v>244</v>
      </c>
      <c r="B87" s="36" t="s">
        <v>245</v>
      </c>
      <c r="C87" s="37">
        <f>VLOOKUP($A87,'[1]DOM A&amp;L'!$A:$C,3,FALSE)</f>
        <v>211.7</v>
      </c>
      <c r="D87" s="38">
        <f>VLOOKUP($A87,'[1]DOM A&amp;L'!$A:$D,4,FALSE)</f>
        <v>1560652</v>
      </c>
      <c r="E87" s="38">
        <f>VLOOKUP($A87,[1]TAG!$A:$F,4,FALSE)</f>
        <v>14184</v>
      </c>
      <c r="F87" s="38">
        <f>VLOOKUP($A87,'[1]DOM A&amp;L'!$A:$E,5,FALSE)</f>
        <v>0</v>
      </c>
      <c r="G87" s="38">
        <f>VLOOKUP($A87,'[1]DOM A&amp;L'!$A:$F,6,FALSE)</f>
        <v>96345</v>
      </c>
      <c r="H87" s="38">
        <f>VLOOKUP($A87,'[1]DOM A&amp;L'!$A:$G,7,FALSE)</f>
        <v>200297</v>
      </c>
      <c r="I87" s="38">
        <f>VLOOKUP($A87,'[1]DOM A&amp;L'!$A:$H,8,FALSE)</f>
        <v>117428</v>
      </c>
      <c r="J87" s="38">
        <f>VLOOKUP($A87,'[1]DOM A&amp;L'!$A:$I,9,FALSE)</f>
        <v>9884</v>
      </c>
      <c r="K87" s="38">
        <f>VLOOKUP($A87,'[1]DOM A&amp;L'!$A:$J,10,FALSE)</f>
        <v>15446</v>
      </c>
      <c r="L87" s="38">
        <f>VLOOKUP($A87,'[1]DOM A&amp;L'!$A:$K,11,FALSE)</f>
        <v>73898</v>
      </c>
      <c r="M87" s="38">
        <f>VLOOKUP($A87,'[1]DOM A&amp;L'!$A:$L,12,FALSE)</f>
        <v>36135</v>
      </c>
      <c r="N87" s="38">
        <f>VLOOKUP($A87,'[1]DOM A&amp;L'!$A:$M,13,FALSE)</f>
        <v>74976</v>
      </c>
      <c r="O87" s="38">
        <f>VLOOKUP($A87,'[1]DOM A&amp;L'!$A:$N,14,FALSE)</f>
        <v>48877</v>
      </c>
      <c r="P87" s="38">
        <f>VLOOKUP($A87,'[1]DOM A&amp;L'!$A:$O,15,FALSE)</f>
        <v>390163</v>
      </c>
      <c r="Q87" s="38">
        <f>VLOOKUP($A87,'[1]DOM A&amp;L'!$A:$P,16,FALSE)</f>
        <v>0</v>
      </c>
      <c r="R87" s="38">
        <f>VLOOKUP($A87,'[1]DOM A&amp;L'!$A:$S,19,FALSE)</f>
        <v>55000</v>
      </c>
      <c r="S87" s="38">
        <f>VLOOKUP(A87,'[1]DOM A&amp;L'!A:T,20,FALSE)</f>
        <v>33193</v>
      </c>
      <c r="T87" s="38">
        <f>VLOOKUP($A87,'[1]DOM A&amp;L'!A:T,17,FALSE)</f>
        <v>0</v>
      </c>
      <c r="U87" s="38">
        <f>VLOOKUP(A87,'[1]DOM A&amp;L'!A:R,18,FALSE)</f>
        <v>67393</v>
      </c>
      <c r="V87" s="38">
        <f>VLOOKUP($A87,'[1]DOM A&amp;L'!A:U,21,FALSE)</f>
        <v>0</v>
      </c>
      <c r="W87" s="38">
        <f>VLOOKUP($A87,'[1]DOM UAB'!$A:$D,4,FALSE)</f>
        <v>0</v>
      </c>
      <c r="X87" s="38">
        <f>VLOOKUP($A87,'[1]DOM UAB'!$A:$D,3,FALSE)</f>
        <v>21213</v>
      </c>
      <c r="Y87" s="38">
        <f>VLOOKUP(A87,[1]ELI!A:F,6,FALSE)</f>
        <v>13675</v>
      </c>
      <c r="Z87" s="39">
        <f>VLOOKUP(A87,'[1]Title IA Del'!A:E,5,FALSE)</f>
        <v>43031</v>
      </c>
      <c r="AA87" s="40">
        <f>IFERROR(VLOOKUP(A87,'[1]Title ID2'!A:F,6,FALSE),0)</f>
        <v>0</v>
      </c>
      <c r="AB87" s="40">
        <f>IFERROR(VLOOKUP(A87,'[1]Title IC Mig'!A:G,7,FALSE),0)</f>
        <v>0</v>
      </c>
      <c r="AC87" s="38">
        <f>IFERROR(VLOOKUP(A87,[1]Sec1003!$I$2:$L$139,4,FALSE),0)</f>
        <v>0</v>
      </c>
      <c r="AD87" s="38">
        <f>VLOOKUP(A87,'[1]Title IIA'!A85:D410,3,FALSE)</f>
        <v>5427</v>
      </c>
      <c r="AE87" s="40">
        <f>IFERROR(VLOOKUP(A87,'[1]Title III EL'!A:D,4,FALSE),0)</f>
        <v>0</v>
      </c>
      <c r="AF87" s="40">
        <f>IFERROR(VLOOKUP(A87,'[1]Titlle III Imm'!A:D,4,FALSE),0)</f>
        <v>0</v>
      </c>
      <c r="AG87" s="38">
        <f>VLOOKUP(A87,'[1]Title IVA'!A:E,5,FALSE)</f>
        <v>10000</v>
      </c>
      <c r="AH87" s="40">
        <f>IFERROR(VLOOKUP(A87,'[1]Title IVB'!A:I,9,FALSE),0)</f>
        <v>0</v>
      </c>
      <c r="AI87" s="40">
        <f>IFERROR(VLOOKUP(A87,[1]SRSA!A:S,19,FALSE),0)</f>
        <v>14350</v>
      </c>
      <c r="AJ87" s="40">
        <f>IFERROR(VLOOKUP(A87,'[1]Title VB2'!A:E,5,FALSE),0)</f>
        <v>0</v>
      </c>
      <c r="AK87" s="40">
        <f>IFERROR(VLOOKUP(A87,'[1]McKinney Vento'!A:D,4,FALSE),0)</f>
        <v>0</v>
      </c>
      <c r="AL87" s="41">
        <f>VLOOKUP(A87,'[1]IDEA Pt B'!A85:C411,3,FALSE)</f>
        <v>10099</v>
      </c>
      <c r="AM87" s="39">
        <f t="shared" si="2"/>
        <v>2911666</v>
      </c>
      <c r="AN87" s="38">
        <f t="shared" si="3"/>
        <v>13753.736419461502</v>
      </c>
    </row>
    <row r="88" spans="1:40" x14ac:dyDescent="0.3">
      <c r="A88" s="36" t="s">
        <v>246</v>
      </c>
      <c r="B88" s="36" t="s">
        <v>247</v>
      </c>
      <c r="C88" s="37">
        <f>VLOOKUP($A88,'[1]DOM A&amp;L'!$A:$C,3,FALSE)</f>
        <v>2068.6</v>
      </c>
      <c r="D88" s="38">
        <f>VLOOKUP($A88,'[1]DOM A&amp;L'!$A:$D,4,FALSE)</f>
        <v>14949772</v>
      </c>
      <c r="E88" s="38">
        <f>VLOOKUP($A88,[1]TAG!$A:$F,4,FALSE)</f>
        <v>138596</v>
      </c>
      <c r="F88" s="38">
        <f>VLOOKUP($A88,'[1]DOM A&amp;L'!$A:$E,5,FALSE)</f>
        <v>490211</v>
      </c>
      <c r="G88" s="38">
        <f>VLOOKUP($A88,'[1]DOM A&amp;L'!$A:$F,6,FALSE)</f>
        <v>1276295</v>
      </c>
      <c r="H88" s="38">
        <f>VLOOKUP($A88,'[1]DOM A&amp;L'!$A:$G,7,FALSE)</f>
        <v>1805016</v>
      </c>
      <c r="I88" s="38">
        <f>VLOOKUP($A88,'[1]DOM A&amp;L'!$A:$H,8,FALSE)</f>
        <v>1236373</v>
      </c>
      <c r="J88" s="38">
        <f>VLOOKUP($A88,'[1]DOM A&amp;L'!$A:$I,9,FALSE)</f>
        <v>150615</v>
      </c>
      <c r="K88" s="38">
        <f>VLOOKUP($A88,'[1]DOM A&amp;L'!$A:$J,10,FALSE)</f>
        <v>183215</v>
      </c>
      <c r="L88" s="38">
        <f>VLOOKUP($A88,'[1]DOM A&amp;L'!$A:$K,11,FALSE)</f>
        <v>739390</v>
      </c>
      <c r="M88" s="38">
        <f>VLOOKUP($A88,'[1]DOM A&amp;L'!$A:$L,12,FALSE)</f>
        <v>379418</v>
      </c>
      <c r="N88" s="38">
        <f>VLOOKUP($A88,'[1]DOM A&amp;L'!$A:$M,13,FALSE)</f>
        <v>560577</v>
      </c>
      <c r="O88" s="38">
        <f>VLOOKUP($A88,'[1]DOM A&amp;L'!$A:$N,14,FALSE)</f>
        <v>286306</v>
      </c>
      <c r="P88" s="38">
        <f>VLOOKUP($A88,'[1]DOM A&amp;L'!$A:$O,15,FALSE)</f>
        <v>0</v>
      </c>
      <c r="Q88" s="38">
        <f>VLOOKUP($A88,'[1]DOM A&amp;L'!$A:$P,16,FALSE)</f>
        <v>364487</v>
      </c>
      <c r="R88" s="38">
        <f>VLOOKUP($A88,'[1]DOM A&amp;L'!$A:$S,19,FALSE)</f>
        <v>300000</v>
      </c>
      <c r="S88" s="38">
        <f>VLOOKUP(A88,'[1]DOM A&amp;L'!A:T,20,FALSE)</f>
        <v>150282</v>
      </c>
      <c r="T88" s="38">
        <f>VLOOKUP($A88,'[1]DOM A&amp;L'!A:T,17,FALSE)</f>
        <v>0</v>
      </c>
      <c r="U88" s="38">
        <f>VLOOKUP(A88,'[1]DOM A&amp;L'!A:R,18,FALSE)</f>
        <v>0</v>
      </c>
      <c r="V88" s="38">
        <f>VLOOKUP($A88,'[1]DOM A&amp;L'!A:U,21,FALSE)</f>
        <v>0</v>
      </c>
      <c r="W88" s="38">
        <f>VLOOKUP($A88,'[1]DOM UAB'!$A:$D,4,FALSE)</f>
        <v>48160</v>
      </c>
      <c r="X88" s="38">
        <f>VLOOKUP($A88,'[1]DOM UAB'!$A:$D,3,FALSE)</f>
        <v>0</v>
      </c>
      <c r="Y88" s="38">
        <f>VLOOKUP(A88,[1]ELI!A:F,6,FALSE)</f>
        <v>28680</v>
      </c>
      <c r="Z88" s="39">
        <f>VLOOKUP(A88,'[1]Title IA Del'!A:E,5,FALSE)</f>
        <v>658605</v>
      </c>
      <c r="AA88" s="40">
        <f>IFERROR(VLOOKUP(A88,'[1]Title ID2'!A:F,6,FALSE),0)</f>
        <v>0</v>
      </c>
      <c r="AB88" s="40">
        <f>IFERROR(VLOOKUP(A88,'[1]Title IC Mig'!A:G,7,FALSE),0)</f>
        <v>122709</v>
      </c>
      <c r="AC88" s="38">
        <f>IFERROR(VLOOKUP(A88,[1]Sec1003!$I$2:$L$139,4,FALSE),0)</f>
        <v>10495</v>
      </c>
      <c r="AD88" s="38">
        <f>VLOOKUP(A88,'[1]Title IIA'!A86:D411,3,FALSE)</f>
        <v>67367</v>
      </c>
      <c r="AE88" s="40">
        <f>IFERROR(VLOOKUP(A88,'[1]Title III EL'!A:D,4,FALSE),0)</f>
        <v>0</v>
      </c>
      <c r="AF88" s="40">
        <f>IFERROR(VLOOKUP(A88,'[1]Titlle III Imm'!A:D,4,FALSE),0)</f>
        <v>0</v>
      </c>
      <c r="AG88" s="38">
        <f>VLOOKUP(A88,'[1]Title IVA'!A:E,5,FALSE)</f>
        <v>37408</v>
      </c>
      <c r="AH88" s="40">
        <f>IFERROR(VLOOKUP(A88,'[1]Title IVB'!A:I,9,FALSE),0)</f>
        <v>0</v>
      </c>
      <c r="AI88" s="40">
        <f>IFERROR(VLOOKUP(A88,[1]SRSA!A:S,19,FALSE),0)</f>
        <v>0</v>
      </c>
      <c r="AJ88" s="40">
        <f>IFERROR(VLOOKUP(A88,'[1]Title VB2'!A:E,5,FALSE),0)</f>
        <v>0</v>
      </c>
      <c r="AK88" s="40">
        <f>IFERROR(VLOOKUP(A88,'[1]McKinney Vento'!A:D,4,FALSE),0)</f>
        <v>0</v>
      </c>
      <c r="AL88" s="41">
        <f>VLOOKUP(A88,'[1]IDEA Pt B'!A86:C412,3,FALSE)</f>
        <v>113708</v>
      </c>
      <c r="AM88" s="39">
        <f t="shared" si="2"/>
        <v>24097685</v>
      </c>
      <c r="AN88" s="38">
        <f t="shared" si="3"/>
        <v>11649.272454800348</v>
      </c>
    </row>
    <row r="89" spans="1:40" x14ac:dyDescent="0.3">
      <c r="A89" s="36" t="s">
        <v>248</v>
      </c>
      <c r="B89" s="36" t="s">
        <v>249</v>
      </c>
      <c r="C89" s="37">
        <f>VLOOKUP($A89,'[1]DOM A&amp;L'!$A:$C,3,FALSE)</f>
        <v>846.1</v>
      </c>
      <c r="D89" s="38">
        <f>VLOOKUP($A89,'[1]DOM A&amp;L'!$A:$D,4,FALSE)</f>
        <v>6114765</v>
      </c>
      <c r="E89" s="38">
        <f>VLOOKUP($A89,[1]TAG!$A:$F,4,FALSE)</f>
        <v>56689</v>
      </c>
      <c r="F89" s="38">
        <f>VLOOKUP($A89,'[1]DOM A&amp;L'!$A:$E,5,FALSE)</f>
        <v>0</v>
      </c>
      <c r="G89" s="38">
        <f>VLOOKUP($A89,'[1]DOM A&amp;L'!$A:$F,6,FALSE)</f>
        <v>143666</v>
      </c>
      <c r="H89" s="38">
        <f>VLOOKUP($A89,'[1]DOM A&amp;L'!$A:$G,7,FALSE)</f>
        <v>542314</v>
      </c>
      <c r="I89" s="38">
        <f>VLOOKUP($A89,'[1]DOM A&amp;L'!$A:$H,8,FALSE)</f>
        <v>528017</v>
      </c>
      <c r="J89" s="38">
        <f>VLOOKUP($A89,'[1]DOM A&amp;L'!$A:$I,9,FALSE)</f>
        <v>50783</v>
      </c>
      <c r="K89" s="38">
        <f>VLOOKUP($A89,'[1]DOM A&amp;L'!$A:$J,10,FALSE)</f>
        <v>50495</v>
      </c>
      <c r="L89" s="38">
        <f>VLOOKUP($A89,'[1]DOM A&amp;L'!$A:$K,11,FALSE)</f>
        <v>295348</v>
      </c>
      <c r="M89" s="38">
        <f>VLOOKUP($A89,'[1]DOM A&amp;L'!$A:$L,12,FALSE)</f>
        <v>195040</v>
      </c>
      <c r="N89" s="38">
        <f>VLOOKUP($A89,'[1]DOM A&amp;L'!$A:$M,13,FALSE)</f>
        <v>231498</v>
      </c>
      <c r="O89" s="38">
        <f>VLOOKUP($A89,'[1]DOM A&amp;L'!$A:$N,14,FALSE)</f>
        <v>172566</v>
      </c>
      <c r="P89" s="38">
        <f>VLOOKUP($A89,'[1]DOM A&amp;L'!$A:$O,15,FALSE)</f>
        <v>0</v>
      </c>
      <c r="Q89" s="38">
        <f>VLOOKUP($A89,'[1]DOM A&amp;L'!$A:$P,16,FALSE)</f>
        <v>97978</v>
      </c>
      <c r="R89" s="38">
        <f>VLOOKUP($A89,'[1]DOM A&amp;L'!$A:$S,19,FALSE)</f>
        <v>134250</v>
      </c>
      <c r="S89" s="38">
        <f>VLOOKUP(A89,'[1]DOM A&amp;L'!A:T,20,FALSE)</f>
        <v>84462</v>
      </c>
      <c r="T89" s="38">
        <f>VLOOKUP($A89,'[1]DOM A&amp;L'!A:T,17,FALSE)</f>
        <v>0</v>
      </c>
      <c r="U89" s="38">
        <f>VLOOKUP(A89,'[1]DOM A&amp;L'!A:R,18,FALSE)</f>
        <v>342965</v>
      </c>
      <c r="V89" s="38">
        <f>VLOOKUP($A89,'[1]DOM A&amp;L'!A:U,21,FALSE)</f>
        <v>0</v>
      </c>
      <c r="W89" s="38">
        <f>VLOOKUP($A89,'[1]DOM UAB'!$A:$D,4,FALSE)</f>
        <v>172676</v>
      </c>
      <c r="X89" s="38">
        <f>VLOOKUP($A89,'[1]DOM UAB'!$A:$D,3,FALSE)</f>
        <v>167773</v>
      </c>
      <c r="Y89" s="38">
        <f>VLOOKUP(A89,[1]ELI!A:F,6,FALSE)</f>
        <v>18802</v>
      </c>
      <c r="Z89" s="39">
        <f>VLOOKUP(A89,'[1]Title IA Del'!A:E,5,FALSE)</f>
        <v>35397</v>
      </c>
      <c r="AA89" s="40">
        <f>IFERROR(VLOOKUP(A89,'[1]Title ID2'!A:F,6,FALSE),0)</f>
        <v>0</v>
      </c>
      <c r="AB89" s="40">
        <f>IFERROR(VLOOKUP(A89,'[1]Title IC Mig'!A:G,7,FALSE),0)</f>
        <v>0</v>
      </c>
      <c r="AC89" s="38">
        <f>IFERROR(VLOOKUP(A89,[1]Sec1003!$I$2:$L$139,4,FALSE),0)</f>
        <v>0</v>
      </c>
      <c r="AD89" s="38">
        <f>VLOOKUP(A89,'[1]Title IIA'!A87:D412,3,FALSE)</f>
        <v>10508</v>
      </c>
      <c r="AE89" s="40">
        <f>IFERROR(VLOOKUP(A89,'[1]Title III EL'!A:D,4,FALSE),0)</f>
        <v>0</v>
      </c>
      <c r="AF89" s="40">
        <f>IFERROR(VLOOKUP(A89,'[1]Titlle III Imm'!A:D,4,FALSE),0)</f>
        <v>0</v>
      </c>
      <c r="AG89" s="38">
        <f>VLOOKUP(A89,'[1]Title IVA'!A:E,5,FALSE)</f>
        <v>10000</v>
      </c>
      <c r="AH89" s="40">
        <f>IFERROR(VLOOKUP(A89,'[1]Title IVB'!A:I,9,FALSE),0)</f>
        <v>0</v>
      </c>
      <c r="AI89" s="40">
        <f>IFERROR(VLOOKUP(A89,[1]SRSA!A:S,19,FALSE),0)</f>
        <v>0</v>
      </c>
      <c r="AJ89" s="40">
        <f>IFERROR(VLOOKUP(A89,'[1]Title VB2'!A:E,5,FALSE),0)</f>
        <v>0</v>
      </c>
      <c r="AK89" s="40">
        <f>IFERROR(VLOOKUP(A89,'[1]McKinney Vento'!A:D,4,FALSE),0)</f>
        <v>0</v>
      </c>
      <c r="AL89" s="41">
        <f>VLOOKUP(A89,'[1]IDEA Pt B'!A87:C413,3,FALSE)</f>
        <v>35670</v>
      </c>
      <c r="AM89" s="39">
        <f t="shared" si="2"/>
        <v>9491662</v>
      </c>
      <c r="AN89" s="38">
        <f t="shared" si="3"/>
        <v>11218.132608438718</v>
      </c>
    </row>
    <row r="90" spans="1:40" x14ac:dyDescent="0.3">
      <c r="A90" s="36" t="s">
        <v>250</v>
      </c>
      <c r="B90" s="36" t="s">
        <v>251</v>
      </c>
      <c r="C90" s="37">
        <f>VLOOKUP($A90,'[1]DOM A&amp;L'!$A:$C,3,FALSE)</f>
        <v>31621.5</v>
      </c>
      <c r="D90" s="38">
        <f>VLOOKUP($A90,'[1]DOM A&amp;L'!$A:$D,4,FALSE)</f>
        <v>229730198</v>
      </c>
      <c r="E90" s="38">
        <f>VLOOKUP($A90,[1]TAG!$A:$F,4,FALSE)</f>
        <v>2118641</v>
      </c>
      <c r="F90" s="38">
        <f>VLOOKUP($A90,'[1]DOM A&amp;L'!$A:$E,5,FALSE)</f>
        <v>3960716</v>
      </c>
      <c r="G90" s="38">
        <f>VLOOKUP($A90,'[1]DOM A&amp;L'!$A:$F,6,FALSE)</f>
        <v>10733732</v>
      </c>
      <c r="H90" s="38">
        <f>VLOOKUP($A90,'[1]DOM A&amp;L'!$A:$G,7,FALSE)</f>
        <v>41657147</v>
      </c>
      <c r="I90" s="38">
        <f>VLOOKUP($A90,'[1]DOM A&amp;L'!$A:$H,8,FALSE)</f>
        <v>20663518</v>
      </c>
      <c r="J90" s="38">
        <f>VLOOKUP($A90,'[1]DOM A&amp;L'!$A:$I,9,FALSE)</f>
        <v>2563865</v>
      </c>
      <c r="K90" s="38">
        <f>VLOOKUP($A90,'[1]DOM A&amp;L'!$A:$J,10,FALSE)</f>
        <v>3079377</v>
      </c>
      <c r="L90" s="38">
        <f>VLOOKUP($A90,'[1]DOM A&amp;L'!$A:$K,11,FALSE)</f>
        <v>11115298</v>
      </c>
      <c r="M90" s="38">
        <f>VLOOKUP($A90,'[1]DOM A&amp;L'!$A:$L,12,FALSE)</f>
        <v>4408470</v>
      </c>
      <c r="N90" s="38">
        <f>VLOOKUP($A90,'[1]DOM A&amp;L'!$A:$M,13,FALSE)</f>
        <v>0</v>
      </c>
      <c r="O90" s="38">
        <f>VLOOKUP($A90,'[1]DOM A&amp;L'!$A:$N,14,FALSE)</f>
        <v>14823014</v>
      </c>
      <c r="P90" s="38">
        <f>VLOOKUP($A90,'[1]DOM A&amp;L'!$A:$O,15,FALSE)</f>
        <v>0</v>
      </c>
      <c r="Q90" s="38">
        <f>VLOOKUP($A90,'[1]DOM A&amp;L'!$A:$P,16,FALSE)</f>
        <v>10969484</v>
      </c>
      <c r="R90" s="38">
        <f>VLOOKUP($A90,'[1]DOM A&amp;L'!$A:$S,19,FALSE)</f>
        <v>20000000</v>
      </c>
      <c r="S90" s="38">
        <f>VLOOKUP(A90,'[1]DOM A&amp;L'!A:T,20,FALSE)</f>
        <v>3127959</v>
      </c>
      <c r="T90" s="38">
        <f>VLOOKUP($A90,'[1]DOM A&amp;L'!A:T,17,FALSE)</f>
        <v>0</v>
      </c>
      <c r="U90" s="38">
        <f>VLOOKUP(A90,'[1]DOM A&amp;L'!A:R,18,FALSE)</f>
        <v>12701409</v>
      </c>
      <c r="V90" s="38">
        <f>VLOOKUP($A90,'[1]DOM A&amp;L'!A:U,21,FALSE)</f>
        <v>1144549</v>
      </c>
      <c r="W90" s="38">
        <f>VLOOKUP($A90,'[1]DOM UAB'!$A:$D,4,FALSE)</f>
        <v>6167219</v>
      </c>
      <c r="X90" s="38">
        <f>VLOOKUP($A90,'[1]DOM UAB'!$A:$D,3,FALSE)</f>
        <v>4399446</v>
      </c>
      <c r="Y90" s="38">
        <f>VLOOKUP(A90,[1]ELI!A:F,6,FALSE)</f>
        <v>267487</v>
      </c>
      <c r="Z90" s="39">
        <f>VLOOKUP(A90,'[1]Title IA Del'!A:E,5,FALSE)</f>
        <v>12068503</v>
      </c>
      <c r="AA90" s="40">
        <f>IFERROR(VLOOKUP(A90,'[1]Title ID2'!A:F,6,FALSE),0)</f>
        <v>111570</v>
      </c>
      <c r="AB90" s="40">
        <f>IFERROR(VLOOKUP(A90,'[1]Title IC Mig'!A:G,7,FALSE),0)</f>
        <v>93625</v>
      </c>
      <c r="AC90" s="38">
        <f>IFERROR(VLOOKUP(A90,[1]Sec1003!$I$2:$L$139,4,FALSE),0)</f>
        <v>794965</v>
      </c>
      <c r="AD90" s="38">
        <f>VLOOKUP(A90,'[1]Title IIA'!A88:D413,3,FALSE)</f>
        <v>1397825</v>
      </c>
      <c r="AE90" s="40">
        <f>IFERROR(VLOOKUP(A90,'[1]Title III EL'!A:D,4,FALSE),0)</f>
        <v>843577</v>
      </c>
      <c r="AF90" s="40">
        <f>IFERROR(VLOOKUP(A90,'[1]Titlle III Imm'!A:D,4,FALSE),0)</f>
        <v>189802</v>
      </c>
      <c r="AG90" s="38">
        <f>VLOOKUP(A90,'[1]Title IVA'!A:E,5,FALSE)</f>
        <v>719772</v>
      </c>
      <c r="AH90" s="40">
        <f>IFERROR(VLOOKUP(A90,'[1]Title IVB'!A:I,9,FALSE),0)</f>
        <v>1174200</v>
      </c>
      <c r="AI90" s="40">
        <f>IFERROR(VLOOKUP(A90,[1]SRSA!A:S,19,FALSE),0)</f>
        <v>0</v>
      </c>
      <c r="AJ90" s="40">
        <f>IFERROR(VLOOKUP(A90,'[1]Title VB2'!A:E,5,FALSE),0)</f>
        <v>0</v>
      </c>
      <c r="AK90" s="40">
        <f>IFERROR(VLOOKUP(A90,'[1]McKinney Vento'!A:D,4,FALSE),0)</f>
        <v>39023</v>
      </c>
      <c r="AL90" s="41">
        <f>VLOOKUP(A90,'[1]IDEA Pt B'!A88:C414,3,FALSE)</f>
        <v>1780947</v>
      </c>
      <c r="AM90" s="39">
        <f t="shared" si="2"/>
        <v>422845338</v>
      </c>
      <c r="AN90" s="38">
        <f t="shared" si="3"/>
        <v>13372.083487500593</v>
      </c>
    </row>
    <row r="91" spans="1:40" x14ac:dyDescent="0.3">
      <c r="A91" s="36" t="s">
        <v>252</v>
      </c>
      <c r="B91" s="36" t="s">
        <v>253</v>
      </c>
      <c r="C91" s="37">
        <f>VLOOKUP($A91,'[1]DOM A&amp;L'!$A:$C,3,FALSE)</f>
        <v>102</v>
      </c>
      <c r="D91" s="38">
        <f>VLOOKUP($A91,'[1]DOM A&amp;L'!$A:$D,4,FALSE)</f>
        <v>737154</v>
      </c>
      <c r="E91" s="38">
        <f>VLOOKUP($A91,[1]TAG!$A:$F,4,FALSE)</f>
        <v>6834</v>
      </c>
      <c r="F91" s="38">
        <f>VLOOKUP($A91,'[1]DOM A&amp;L'!$A:$E,5,FALSE)</f>
        <v>0</v>
      </c>
      <c r="G91" s="38">
        <f>VLOOKUP($A91,'[1]DOM A&amp;L'!$A:$F,6,FALSE)</f>
        <v>161473</v>
      </c>
      <c r="H91" s="38">
        <f>VLOOKUP($A91,'[1]DOM A&amp;L'!$A:$G,7,FALSE)</f>
        <v>86869</v>
      </c>
      <c r="I91" s="38">
        <f>VLOOKUP($A91,'[1]DOM A&amp;L'!$A:$H,8,FALSE)</f>
        <v>90090</v>
      </c>
      <c r="J91" s="38">
        <f>VLOOKUP($A91,'[1]DOM A&amp;L'!$A:$I,9,FALSE)</f>
        <v>10091</v>
      </c>
      <c r="K91" s="38">
        <f>VLOOKUP($A91,'[1]DOM A&amp;L'!$A:$J,10,FALSE)</f>
        <v>11112</v>
      </c>
      <c r="L91" s="38">
        <f>VLOOKUP($A91,'[1]DOM A&amp;L'!$A:$K,11,FALSE)</f>
        <v>35605</v>
      </c>
      <c r="M91" s="38">
        <f>VLOOKUP($A91,'[1]DOM A&amp;L'!$A:$L,12,FALSE)</f>
        <v>39749</v>
      </c>
      <c r="N91" s="38">
        <f>VLOOKUP($A91,'[1]DOM A&amp;L'!$A:$M,13,FALSE)</f>
        <v>13940</v>
      </c>
      <c r="O91" s="38">
        <f>VLOOKUP($A91,'[1]DOM A&amp;L'!$A:$N,14,FALSE)</f>
        <v>45659</v>
      </c>
      <c r="P91" s="38">
        <f>VLOOKUP($A91,'[1]DOM A&amp;L'!$A:$O,15,FALSE)</f>
        <v>0</v>
      </c>
      <c r="Q91" s="38">
        <f>VLOOKUP($A91,'[1]DOM A&amp;L'!$A:$P,16,FALSE)</f>
        <v>35945</v>
      </c>
      <c r="R91" s="38">
        <f>VLOOKUP($A91,'[1]DOM A&amp;L'!$A:$S,19,FALSE)</f>
        <v>0</v>
      </c>
      <c r="S91" s="38">
        <f>VLOOKUP(A91,'[1]DOM A&amp;L'!A:T,20,FALSE)</f>
        <v>17234</v>
      </c>
      <c r="T91" s="38">
        <f>VLOOKUP($A91,'[1]DOM A&amp;L'!A:T,17,FALSE)</f>
        <v>0</v>
      </c>
      <c r="U91" s="38">
        <f>VLOOKUP(A91,'[1]DOM A&amp;L'!A:R,18,FALSE)</f>
        <v>69981</v>
      </c>
      <c r="V91" s="38">
        <f>VLOOKUP($A91,'[1]DOM A&amp;L'!A:U,21,FALSE)</f>
        <v>0</v>
      </c>
      <c r="W91" s="38">
        <f>VLOOKUP($A91,'[1]DOM UAB'!$A:$D,4,FALSE)</f>
        <v>13760</v>
      </c>
      <c r="X91" s="38">
        <f>VLOOKUP($A91,'[1]DOM UAB'!$A:$D,3,FALSE)</f>
        <v>39512</v>
      </c>
      <c r="Y91" s="38">
        <f>VLOOKUP(A91,[1]ELI!A:F,6,FALSE)</f>
        <v>12789</v>
      </c>
      <c r="Z91" s="39">
        <f>VLOOKUP(A91,'[1]Title IA Del'!A:E,5,FALSE)</f>
        <v>49436</v>
      </c>
      <c r="AA91" s="40">
        <f>IFERROR(VLOOKUP(A91,'[1]Title ID2'!A:F,6,FALSE),0)</f>
        <v>0</v>
      </c>
      <c r="AB91" s="40">
        <f>IFERROR(VLOOKUP(A91,'[1]Title IC Mig'!A:G,7,FALSE),0)</f>
        <v>0</v>
      </c>
      <c r="AC91" s="38">
        <f>IFERROR(VLOOKUP(A91,[1]Sec1003!$I$2:$L$139,4,FALSE),0)</f>
        <v>0</v>
      </c>
      <c r="AD91" s="38">
        <f>VLOOKUP(A91,'[1]Title IIA'!A89:D414,3,FALSE)</f>
        <v>6040</v>
      </c>
      <c r="AE91" s="40">
        <f>IFERROR(VLOOKUP(A91,'[1]Title III EL'!A:D,4,FALSE),0)</f>
        <v>0</v>
      </c>
      <c r="AF91" s="40">
        <f>IFERROR(VLOOKUP(A91,'[1]Titlle III Imm'!A:D,4,FALSE),0)</f>
        <v>0</v>
      </c>
      <c r="AG91" s="38">
        <f>VLOOKUP(A91,'[1]Title IVA'!A:E,5,FALSE)</f>
        <v>10000</v>
      </c>
      <c r="AH91" s="40">
        <f>IFERROR(VLOOKUP(A91,'[1]Title IVB'!A:I,9,FALSE),0)</f>
        <v>0</v>
      </c>
      <c r="AI91" s="40">
        <f>IFERROR(VLOOKUP(A91,[1]SRSA!A:S,19,FALSE),0)</f>
        <v>10703</v>
      </c>
      <c r="AJ91" s="40">
        <f>IFERROR(VLOOKUP(A91,'[1]Title VB2'!A:E,5,FALSE),0)</f>
        <v>0</v>
      </c>
      <c r="AK91" s="40">
        <f>IFERROR(VLOOKUP(A91,'[1]McKinney Vento'!A:D,4,FALSE),0)</f>
        <v>0</v>
      </c>
      <c r="AL91" s="41">
        <f>VLOOKUP(A91,'[1]IDEA Pt B'!A89:C415,3,FALSE)</f>
        <v>5450</v>
      </c>
      <c r="AM91" s="39">
        <f t="shared" si="2"/>
        <v>1509426</v>
      </c>
      <c r="AN91" s="38">
        <f t="shared" si="3"/>
        <v>14798.294117647059</v>
      </c>
    </row>
    <row r="92" spans="1:40" x14ac:dyDescent="0.3">
      <c r="A92" s="36" t="s">
        <v>254</v>
      </c>
      <c r="B92" s="36" t="s">
        <v>255</v>
      </c>
      <c r="C92" s="37">
        <f>VLOOKUP($A92,'[1]DOM A&amp;L'!$A:$C,3,FALSE)</f>
        <v>868.7</v>
      </c>
      <c r="D92" s="38">
        <f>VLOOKUP($A92,'[1]DOM A&amp;L'!$A:$D,4,FALSE)</f>
        <v>6278095</v>
      </c>
      <c r="E92" s="38">
        <f>VLOOKUP($A92,[1]TAG!$A:$F,4,FALSE)</f>
        <v>58203</v>
      </c>
      <c r="F92" s="38">
        <f>VLOOKUP($A92,'[1]DOM A&amp;L'!$A:$E,5,FALSE)</f>
        <v>0</v>
      </c>
      <c r="G92" s="38">
        <f>VLOOKUP($A92,'[1]DOM A&amp;L'!$A:$F,6,FALSE)</f>
        <v>232124</v>
      </c>
      <c r="H92" s="38">
        <f>VLOOKUP($A92,'[1]DOM A&amp;L'!$A:$G,7,FALSE)</f>
        <v>816362</v>
      </c>
      <c r="I92" s="38">
        <f>VLOOKUP($A92,'[1]DOM A&amp;L'!$A:$H,8,FALSE)</f>
        <v>558201</v>
      </c>
      <c r="J92" s="38">
        <f>VLOOKUP($A92,'[1]DOM A&amp;L'!$A:$I,9,FALSE)</f>
        <v>59167</v>
      </c>
      <c r="K92" s="38">
        <f>VLOOKUP($A92,'[1]DOM A&amp;L'!$A:$J,10,FALSE)</f>
        <v>56648</v>
      </c>
      <c r="L92" s="38">
        <f>VLOOKUP($A92,'[1]DOM A&amp;L'!$A:$K,11,FALSE)</f>
        <v>303237</v>
      </c>
      <c r="M92" s="38">
        <f>VLOOKUP($A92,'[1]DOM A&amp;L'!$A:$L,12,FALSE)</f>
        <v>177062</v>
      </c>
      <c r="N92" s="38">
        <f>VLOOKUP($A92,'[1]DOM A&amp;L'!$A:$M,13,FALSE)</f>
        <v>445924</v>
      </c>
      <c r="O92" s="38">
        <f>VLOOKUP($A92,'[1]DOM A&amp;L'!$A:$N,14,FALSE)</f>
        <v>14010</v>
      </c>
      <c r="P92" s="38">
        <f>VLOOKUP($A92,'[1]DOM A&amp;L'!$A:$O,15,FALSE)</f>
        <v>0</v>
      </c>
      <c r="Q92" s="38">
        <f>VLOOKUP($A92,'[1]DOM A&amp;L'!$A:$P,16,FALSE)</f>
        <v>153065</v>
      </c>
      <c r="R92" s="38">
        <f>VLOOKUP($A92,'[1]DOM A&amp;L'!$A:$S,19,FALSE)</f>
        <v>544500</v>
      </c>
      <c r="S92" s="38">
        <f>VLOOKUP(A92,'[1]DOM A&amp;L'!A:T,20,FALSE)</f>
        <v>106537</v>
      </c>
      <c r="T92" s="38">
        <f>VLOOKUP($A92,'[1]DOM A&amp;L'!A:T,17,FALSE)</f>
        <v>0</v>
      </c>
      <c r="U92" s="38">
        <f>VLOOKUP(A92,'[1]DOM A&amp;L'!A:R,18,FALSE)</f>
        <v>161420</v>
      </c>
      <c r="V92" s="38">
        <f>VLOOKUP($A92,'[1]DOM A&amp;L'!A:U,21,FALSE)</f>
        <v>0</v>
      </c>
      <c r="W92" s="38">
        <f>VLOOKUP($A92,'[1]DOM UAB'!$A:$D,4,FALSE)</f>
        <v>13760</v>
      </c>
      <c r="X92" s="38">
        <f>VLOOKUP($A92,'[1]DOM UAB'!$A:$D,3,FALSE)</f>
        <v>179685</v>
      </c>
      <c r="Y92" s="38">
        <f>VLOOKUP(A92,[1]ELI!A:F,6,FALSE)</f>
        <v>18984</v>
      </c>
      <c r="Z92" s="39">
        <f>VLOOKUP(A92,'[1]Title IA Del'!A:E,5,FALSE)</f>
        <v>69770</v>
      </c>
      <c r="AA92" s="40">
        <f>IFERROR(VLOOKUP(A92,'[1]Title ID2'!A:F,6,FALSE),0)</f>
        <v>0</v>
      </c>
      <c r="AB92" s="40">
        <f>IFERROR(VLOOKUP(A92,'[1]Title IC Mig'!A:G,7,FALSE),0)</f>
        <v>0</v>
      </c>
      <c r="AC92" s="38">
        <f>IFERROR(VLOOKUP(A92,[1]Sec1003!$I$2:$L$139,4,FALSE),0)</f>
        <v>0</v>
      </c>
      <c r="AD92" s="38">
        <f>VLOOKUP(A92,'[1]Title IIA'!A90:D415,3,FALSE)</f>
        <v>14175</v>
      </c>
      <c r="AE92" s="40">
        <f>IFERROR(VLOOKUP(A92,'[1]Title III EL'!A:D,4,FALSE),0)</f>
        <v>0</v>
      </c>
      <c r="AF92" s="40">
        <f>IFERROR(VLOOKUP(A92,'[1]Titlle III Imm'!A:D,4,FALSE),0)</f>
        <v>0</v>
      </c>
      <c r="AG92" s="38">
        <f>VLOOKUP(A92,'[1]Title IVA'!A:E,5,FALSE)</f>
        <v>10000</v>
      </c>
      <c r="AH92" s="40">
        <f>IFERROR(VLOOKUP(A92,'[1]Title IVB'!A:I,9,FALSE),0)</f>
        <v>0</v>
      </c>
      <c r="AI92" s="40">
        <f>IFERROR(VLOOKUP(A92,[1]SRSA!A:S,19,FALSE),0)</f>
        <v>0</v>
      </c>
      <c r="AJ92" s="40">
        <f>IFERROR(VLOOKUP(A92,'[1]Title VB2'!A:E,5,FALSE),0)</f>
        <v>0</v>
      </c>
      <c r="AK92" s="40">
        <f>IFERROR(VLOOKUP(A92,'[1]McKinney Vento'!A:D,4,FALSE),0)</f>
        <v>0</v>
      </c>
      <c r="AL92" s="41">
        <f>VLOOKUP(A92,'[1]IDEA Pt B'!A90:C416,3,FALSE)</f>
        <v>37873</v>
      </c>
      <c r="AM92" s="39">
        <f t="shared" si="2"/>
        <v>10308802</v>
      </c>
      <c r="AN92" s="38">
        <f t="shared" si="3"/>
        <v>11866.929895245768</v>
      </c>
    </row>
    <row r="93" spans="1:40" x14ac:dyDescent="0.3">
      <c r="A93" s="36" t="s">
        <v>256</v>
      </c>
      <c r="B93" s="36" t="s">
        <v>257</v>
      </c>
      <c r="C93" s="37">
        <f>VLOOKUP($A93,'[1]DOM A&amp;L'!$A:$C,3,FALSE)</f>
        <v>10309.799999999999</v>
      </c>
      <c r="D93" s="38">
        <f>VLOOKUP($A93,'[1]DOM A&amp;L'!$A:$D,4,FALSE)</f>
        <v>74508925</v>
      </c>
      <c r="E93" s="38">
        <f>VLOOKUP($A93,[1]TAG!$A:$F,4,FALSE)</f>
        <v>690757</v>
      </c>
      <c r="F93" s="38">
        <f>VLOOKUP($A93,'[1]DOM A&amp;L'!$A:$E,5,FALSE)</f>
        <v>156812</v>
      </c>
      <c r="G93" s="38">
        <f>VLOOKUP($A93,'[1]DOM A&amp;L'!$A:$F,6,FALSE)</f>
        <v>862817</v>
      </c>
      <c r="H93" s="38">
        <f>VLOOKUP($A93,'[1]DOM A&amp;L'!$A:$G,7,FALSE)</f>
        <v>14108044</v>
      </c>
      <c r="I93" s="38">
        <f>VLOOKUP($A93,'[1]DOM A&amp;L'!$A:$H,8,FALSE)</f>
        <v>6598581</v>
      </c>
      <c r="J93" s="38">
        <f>VLOOKUP($A93,'[1]DOM A&amp;L'!$A:$I,9,FALSE)</f>
        <v>780555</v>
      </c>
      <c r="K93" s="38">
        <f>VLOOKUP($A93,'[1]DOM A&amp;L'!$A:$J,10,FALSE)</f>
        <v>791586</v>
      </c>
      <c r="L93" s="38">
        <f>VLOOKUP($A93,'[1]DOM A&amp;L'!$A:$K,11,FALSE)</f>
        <v>3598842</v>
      </c>
      <c r="M93" s="38">
        <f>VLOOKUP($A93,'[1]DOM A&amp;L'!$A:$L,12,FALSE)</f>
        <v>2265844</v>
      </c>
      <c r="N93" s="38">
        <f>VLOOKUP($A93,'[1]DOM A&amp;L'!$A:$M,13,FALSE)</f>
        <v>0</v>
      </c>
      <c r="O93" s="38">
        <f>VLOOKUP($A93,'[1]DOM A&amp;L'!$A:$N,14,FALSE)</f>
        <v>5543931</v>
      </c>
      <c r="P93" s="38">
        <f>VLOOKUP($A93,'[1]DOM A&amp;L'!$A:$O,15,FALSE)</f>
        <v>0</v>
      </c>
      <c r="Q93" s="38">
        <f>VLOOKUP($A93,'[1]DOM A&amp;L'!$A:$P,16,FALSE)</f>
        <v>3633174</v>
      </c>
      <c r="R93" s="38">
        <f>VLOOKUP($A93,'[1]DOM A&amp;L'!$A:$S,19,FALSE)</f>
        <v>5000000</v>
      </c>
      <c r="S93" s="38">
        <f>VLOOKUP(A93,'[1]DOM A&amp;L'!A:T,20,FALSE)</f>
        <v>1441280</v>
      </c>
      <c r="T93" s="38">
        <f>VLOOKUP($A93,'[1]DOM A&amp;L'!A:T,17,FALSE)</f>
        <v>0</v>
      </c>
      <c r="U93" s="38">
        <f>VLOOKUP(A93,'[1]DOM A&amp;L'!A:R,18,FALSE)</f>
        <v>2926236</v>
      </c>
      <c r="V93" s="38">
        <f>VLOOKUP($A93,'[1]DOM A&amp;L'!A:U,21,FALSE)</f>
        <v>0</v>
      </c>
      <c r="W93" s="38">
        <f>VLOOKUP($A93,'[1]DOM UAB'!$A:$D,4,FALSE)</f>
        <v>489362</v>
      </c>
      <c r="X93" s="38">
        <f>VLOOKUP($A93,'[1]DOM UAB'!$A:$D,3,FALSE)</f>
        <v>4410311</v>
      </c>
      <c r="Y93" s="38">
        <f>VLOOKUP(A93,[1]ELI!A:F,6,FALSE)</f>
        <v>95276</v>
      </c>
      <c r="Z93" s="39">
        <f>VLOOKUP(A93,'[1]Title IA Del'!A:E,5,FALSE)</f>
        <v>2124081</v>
      </c>
      <c r="AA93" s="40">
        <f>IFERROR(VLOOKUP(A93,'[1]Title ID2'!A:F,6,FALSE),0)</f>
        <v>0</v>
      </c>
      <c r="AB93" s="40">
        <f>IFERROR(VLOOKUP(A93,'[1]Title IC Mig'!A:G,7,FALSE),0)</f>
        <v>0</v>
      </c>
      <c r="AC93" s="38">
        <f>IFERROR(VLOOKUP(A93,[1]Sec1003!$I$2:$L$139,4,FALSE),0)</f>
        <v>155539</v>
      </c>
      <c r="AD93" s="38">
        <f>VLOOKUP(A93,'[1]Title IIA'!A91:D416,3,FALSE)</f>
        <v>346922</v>
      </c>
      <c r="AE93" s="40">
        <f>IFERROR(VLOOKUP(A93,'[1]Title III EL'!A:D,4,FALSE),0)</f>
        <v>0</v>
      </c>
      <c r="AF93" s="40">
        <f>IFERROR(VLOOKUP(A93,'[1]Titlle III Imm'!A:D,4,FALSE),0)</f>
        <v>12186</v>
      </c>
      <c r="AG93" s="38">
        <f>VLOOKUP(A93,'[1]Title IVA'!A:E,5,FALSE)</f>
        <v>108114</v>
      </c>
      <c r="AH93" s="40">
        <f>IFERROR(VLOOKUP(A93,'[1]Title IVB'!A:I,9,FALSE),0)</f>
        <v>90000</v>
      </c>
      <c r="AI93" s="40">
        <f>IFERROR(VLOOKUP(A93,[1]SRSA!A:S,19,FALSE),0)</f>
        <v>0</v>
      </c>
      <c r="AJ93" s="40">
        <f>IFERROR(VLOOKUP(A93,'[1]Title VB2'!A:E,5,FALSE),0)</f>
        <v>0</v>
      </c>
      <c r="AK93" s="40">
        <f>IFERROR(VLOOKUP(A93,'[1]McKinney Vento'!A:D,4,FALSE),0)</f>
        <v>39023</v>
      </c>
      <c r="AL93" s="41">
        <f>VLOOKUP(A93,'[1]IDEA Pt B'!A91:C417,3,FALSE)</f>
        <v>527622</v>
      </c>
      <c r="AM93" s="39">
        <f t="shared" si="2"/>
        <v>131305820</v>
      </c>
      <c r="AN93" s="38">
        <f t="shared" si="3"/>
        <v>12736.020097383072</v>
      </c>
    </row>
    <row r="94" spans="1:40" x14ac:dyDescent="0.3">
      <c r="A94" s="36" t="s">
        <v>258</v>
      </c>
      <c r="B94" s="36" t="s">
        <v>259</v>
      </c>
      <c r="C94" s="37">
        <f>VLOOKUP($A94,'[1]DOM A&amp;L'!$A:$C,3,FALSE)</f>
        <v>378.5</v>
      </c>
      <c r="D94" s="38">
        <f>VLOOKUP($A94,'[1]DOM A&amp;L'!$A:$D,4,FALSE)</f>
        <v>2735420</v>
      </c>
      <c r="E94" s="38">
        <f>VLOOKUP($A94,[1]TAG!$A:$F,4,FALSE)</f>
        <v>25360</v>
      </c>
      <c r="F94" s="38">
        <f>VLOOKUP($A94,'[1]DOM A&amp;L'!$A:$E,5,FALSE)</f>
        <v>12313</v>
      </c>
      <c r="G94" s="38">
        <f>VLOOKUP($A94,'[1]DOM A&amp;L'!$A:$F,6,FALSE)</f>
        <v>160230</v>
      </c>
      <c r="H94" s="38">
        <f>VLOOKUP($A94,'[1]DOM A&amp;L'!$A:$G,7,FALSE)</f>
        <v>324420</v>
      </c>
      <c r="I94" s="38">
        <f>VLOOKUP($A94,'[1]DOM A&amp;L'!$A:$H,8,FALSE)</f>
        <v>245866</v>
      </c>
      <c r="J94" s="38">
        <f>VLOOKUP($A94,'[1]DOM A&amp;L'!$A:$I,9,FALSE)</f>
        <v>25776</v>
      </c>
      <c r="K94" s="38">
        <f>VLOOKUP($A94,'[1]DOM A&amp;L'!$A:$J,10,FALSE)</f>
        <v>27740</v>
      </c>
      <c r="L94" s="38">
        <f>VLOOKUP($A94,'[1]DOM A&amp;L'!$A:$K,11,FALSE)</f>
        <v>132123</v>
      </c>
      <c r="M94" s="38">
        <f>VLOOKUP($A94,'[1]DOM A&amp;L'!$A:$L,12,FALSE)</f>
        <v>101178</v>
      </c>
      <c r="N94" s="38">
        <f>VLOOKUP($A94,'[1]DOM A&amp;L'!$A:$M,13,FALSE)</f>
        <v>195890</v>
      </c>
      <c r="O94" s="38">
        <f>VLOOKUP($A94,'[1]DOM A&amp;L'!$A:$N,14,FALSE)</f>
        <v>19257</v>
      </c>
      <c r="P94" s="38">
        <f>VLOOKUP($A94,'[1]DOM A&amp;L'!$A:$O,15,FALSE)</f>
        <v>0</v>
      </c>
      <c r="Q94" s="38">
        <f>VLOOKUP($A94,'[1]DOM A&amp;L'!$A:$P,16,FALSE)</f>
        <v>47354</v>
      </c>
      <c r="R94" s="38">
        <f>VLOOKUP($A94,'[1]DOM A&amp;L'!$A:$S,19,FALSE)</f>
        <v>443711</v>
      </c>
      <c r="S94" s="38">
        <f>VLOOKUP(A94,'[1]DOM A&amp;L'!A:T,20,FALSE)</f>
        <v>57241</v>
      </c>
      <c r="T94" s="38">
        <f>VLOOKUP($A94,'[1]DOM A&amp;L'!A:T,17,FALSE)</f>
        <v>0</v>
      </c>
      <c r="U94" s="38">
        <f>VLOOKUP(A94,'[1]DOM A&amp;L'!A:R,18,FALSE)</f>
        <v>232433</v>
      </c>
      <c r="V94" s="38">
        <f>VLOOKUP($A94,'[1]DOM A&amp;L'!A:U,21,FALSE)</f>
        <v>0</v>
      </c>
      <c r="W94" s="38">
        <f>VLOOKUP($A94,'[1]DOM UAB'!$A:$D,4,FALSE)</f>
        <v>68800</v>
      </c>
      <c r="X94" s="38">
        <f>VLOOKUP($A94,'[1]DOM UAB'!$A:$D,3,FALSE)</f>
        <v>118965</v>
      </c>
      <c r="Y94" s="38">
        <f>VLOOKUP(A94,[1]ELI!A:F,6,FALSE)</f>
        <v>15023</v>
      </c>
      <c r="Z94" s="39">
        <f>VLOOKUP(A94,'[1]Title IA Del'!A:E,5,FALSE)</f>
        <v>56559</v>
      </c>
      <c r="AA94" s="40">
        <f>IFERROR(VLOOKUP(A94,'[1]Title ID2'!A:F,6,FALSE),0)</f>
        <v>0</v>
      </c>
      <c r="AB94" s="40">
        <f>IFERROR(VLOOKUP(A94,'[1]Title IC Mig'!A:G,7,FALSE),0)</f>
        <v>0</v>
      </c>
      <c r="AC94" s="38">
        <f>IFERROR(VLOOKUP(A94,[1]Sec1003!$I$2:$L$139,4,FALSE),0)</f>
        <v>0</v>
      </c>
      <c r="AD94" s="38">
        <f>VLOOKUP(A94,'[1]Title IIA'!A92:D417,3,FALSE)</f>
        <v>8681</v>
      </c>
      <c r="AE94" s="40">
        <f>IFERROR(VLOOKUP(A94,'[1]Title III EL'!A:D,4,FALSE),0)</f>
        <v>0</v>
      </c>
      <c r="AF94" s="40">
        <f>IFERROR(VLOOKUP(A94,'[1]Titlle III Imm'!A:D,4,FALSE),0)</f>
        <v>0</v>
      </c>
      <c r="AG94" s="38">
        <f>VLOOKUP(A94,'[1]Title IVA'!A:E,5,FALSE)</f>
        <v>10000</v>
      </c>
      <c r="AH94" s="40">
        <f>IFERROR(VLOOKUP(A94,'[1]Title IVB'!A:I,9,FALSE),0)</f>
        <v>0</v>
      </c>
      <c r="AI94" s="40">
        <f>IFERROR(VLOOKUP(A94,[1]SRSA!A:S,19,FALSE),0)</f>
        <v>35103</v>
      </c>
      <c r="AJ94" s="40">
        <f>IFERROR(VLOOKUP(A94,'[1]Title VB2'!A:E,5,FALSE),0)</f>
        <v>0</v>
      </c>
      <c r="AK94" s="40">
        <f>IFERROR(VLOOKUP(A94,'[1]McKinney Vento'!A:D,4,FALSE),0)</f>
        <v>0</v>
      </c>
      <c r="AL94" s="41">
        <f>VLOOKUP(A94,'[1]IDEA Pt B'!A92:C418,3,FALSE)</f>
        <v>17601</v>
      </c>
      <c r="AM94" s="39">
        <f t="shared" si="2"/>
        <v>5117044</v>
      </c>
      <c r="AN94" s="38">
        <f t="shared" si="3"/>
        <v>13519.270805812417</v>
      </c>
    </row>
    <row r="95" spans="1:40" x14ac:dyDescent="0.3">
      <c r="A95" s="36" t="s">
        <v>260</v>
      </c>
      <c r="B95" s="36" t="s">
        <v>261</v>
      </c>
      <c r="C95" s="37">
        <f>VLOOKUP($A95,'[1]DOM A&amp;L'!$A:$C,3,FALSE)</f>
        <v>386.6</v>
      </c>
      <c r="D95" s="38">
        <f>VLOOKUP($A95,'[1]DOM A&amp;L'!$A:$D,4,FALSE)</f>
        <v>2793958</v>
      </c>
      <c r="E95" s="38">
        <f>VLOOKUP($A95,[1]TAG!$A:$F,4,FALSE)</f>
        <v>25902</v>
      </c>
      <c r="F95" s="38">
        <f>VLOOKUP($A95,'[1]DOM A&amp;L'!$A:$E,5,FALSE)</f>
        <v>62688</v>
      </c>
      <c r="G95" s="38">
        <f>VLOOKUP($A95,'[1]DOM A&amp;L'!$A:$F,6,FALSE)</f>
        <v>228409</v>
      </c>
      <c r="H95" s="38">
        <f>VLOOKUP($A95,'[1]DOM A&amp;L'!$A:$G,7,FALSE)</f>
        <v>369661</v>
      </c>
      <c r="I95" s="38">
        <f>VLOOKUP($A95,'[1]DOM A&amp;L'!$A:$H,8,FALSE)</f>
        <v>272186</v>
      </c>
      <c r="J95" s="38">
        <f>VLOOKUP($A95,'[1]DOM A&amp;L'!$A:$I,9,FALSE)</f>
        <v>32521</v>
      </c>
      <c r="K95" s="38">
        <f>VLOOKUP($A95,'[1]DOM A&amp;L'!$A:$J,10,FALSE)</f>
        <v>31012</v>
      </c>
      <c r="L95" s="38">
        <f>VLOOKUP($A95,'[1]DOM A&amp;L'!$A:$K,11,FALSE)</f>
        <v>136799</v>
      </c>
      <c r="M95" s="38">
        <f>VLOOKUP($A95,'[1]DOM A&amp;L'!$A:$L,12,FALSE)</f>
        <v>72270</v>
      </c>
      <c r="N95" s="38">
        <f>VLOOKUP($A95,'[1]DOM A&amp;L'!$A:$M,13,FALSE)</f>
        <v>129616</v>
      </c>
      <c r="O95" s="38">
        <f>VLOOKUP($A95,'[1]DOM A&amp;L'!$A:$N,14,FALSE)</f>
        <v>110343</v>
      </c>
      <c r="P95" s="38">
        <f>VLOOKUP($A95,'[1]DOM A&amp;L'!$A:$O,15,FALSE)</f>
        <v>0</v>
      </c>
      <c r="Q95" s="38">
        <f>VLOOKUP($A95,'[1]DOM A&amp;L'!$A:$P,16,FALSE)</f>
        <v>68119</v>
      </c>
      <c r="R95" s="38">
        <f>VLOOKUP($A95,'[1]DOM A&amp;L'!$A:$S,19,FALSE)</f>
        <v>305000</v>
      </c>
      <c r="S95" s="38">
        <f>VLOOKUP(A95,'[1]DOM A&amp;L'!A:T,20,FALSE)</f>
        <v>80352</v>
      </c>
      <c r="T95" s="38">
        <f>VLOOKUP($A95,'[1]DOM A&amp;L'!A:T,17,FALSE)</f>
        <v>21603</v>
      </c>
      <c r="U95" s="38">
        <f>VLOOKUP(A95,'[1]DOM A&amp;L'!A:R,18,FALSE)</f>
        <v>131796</v>
      </c>
      <c r="V95" s="38">
        <f>VLOOKUP($A95,'[1]DOM A&amp;L'!A:U,21,FALSE)</f>
        <v>0</v>
      </c>
      <c r="W95" s="38">
        <f>VLOOKUP($A95,'[1]DOM UAB'!$A:$D,4,FALSE)</f>
        <v>88762</v>
      </c>
      <c r="X95" s="38">
        <f>VLOOKUP($A95,'[1]DOM UAB'!$A:$D,3,FALSE)</f>
        <v>0</v>
      </c>
      <c r="Y95" s="38">
        <f>VLOOKUP(A95,[1]ELI!A:F,6,FALSE)</f>
        <v>15089</v>
      </c>
      <c r="Z95" s="39">
        <f>VLOOKUP(A95,'[1]Title IA Del'!A:E,5,FALSE)</f>
        <v>77079</v>
      </c>
      <c r="AA95" s="40">
        <f>IFERROR(VLOOKUP(A95,'[1]Title ID2'!A:F,6,FALSE),0)</f>
        <v>0</v>
      </c>
      <c r="AB95" s="40">
        <f>IFERROR(VLOOKUP(A95,'[1]Title IC Mig'!A:G,7,FALSE),0)</f>
        <v>0</v>
      </c>
      <c r="AC95" s="38">
        <f>IFERROR(VLOOKUP(A95,[1]Sec1003!$I$2:$L$139,4,FALSE),0)</f>
        <v>0</v>
      </c>
      <c r="AD95" s="38">
        <f>VLOOKUP(A95,'[1]Title IIA'!A93:D418,3,FALSE)</f>
        <v>14344</v>
      </c>
      <c r="AE95" s="40">
        <f>IFERROR(VLOOKUP(A95,'[1]Title III EL'!A:D,4,FALSE),0)</f>
        <v>0</v>
      </c>
      <c r="AF95" s="40">
        <f>IFERROR(VLOOKUP(A95,'[1]Titlle III Imm'!A:D,4,FALSE),0)</f>
        <v>0</v>
      </c>
      <c r="AG95" s="38">
        <f>VLOOKUP(A95,'[1]Title IVA'!A:E,5,FALSE)</f>
        <v>10000</v>
      </c>
      <c r="AH95" s="40">
        <f>IFERROR(VLOOKUP(A95,'[1]Title IVB'!A:I,9,FALSE),0)</f>
        <v>0</v>
      </c>
      <c r="AI95" s="40">
        <f>IFERROR(VLOOKUP(A95,[1]SRSA!A:S,19,FALSE),0)</f>
        <v>38069</v>
      </c>
      <c r="AJ95" s="40">
        <f>IFERROR(VLOOKUP(A95,'[1]Title VB2'!A:E,5,FALSE),0)</f>
        <v>0</v>
      </c>
      <c r="AK95" s="40">
        <f>IFERROR(VLOOKUP(A95,'[1]McKinney Vento'!A:D,4,FALSE),0)</f>
        <v>0</v>
      </c>
      <c r="AL95" s="41">
        <f>VLOOKUP(A95,'[1]IDEA Pt B'!A93:C419,3,FALSE)</f>
        <v>18390</v>
      </c>
      <c r="AM95" s="39">
        <f t="shared" si="2"/>
        <v>5133968</v>
      </c>
      <c r="AN95" s="38">
        <f t="shared" si="3"/>
        <v>13279.793067770304</v>
      </c>
    </row>
    <row r="96" spans="1:40" x14ac:dyDescent="0.3">
      <c r="A96" s="36" t="s">
        <v>262</v>
      </c>
      <c r="B96" s="36" t="s">
        <v>263</v>
      </c>
      <c r="C96" s="37">
        <f>VLOOKUP($A96,'[1]DOM A&amp;L'!$A:$C,3,FALSE)</f>
        <v>530.79999999999995</v>
      </c>
      <c r="D96" s="38">
        <f>VLOOKUP($A96,'[1]DOM A&amp;L'!$A:$D,4,FALSE)</f>
        <v>3844584</v>
      </c>
      <c r="E96" s="38">
        <f>VLOOKUP($A96,[1]TAG!$A:$F,4,FALSE)</f>
        <v>35564</v>
      </c>
      <c r="F96" s="38">
        <f>VLOOKUP($A96,'[1]DOM A&amp;L'!$A:$E,5,FALSE)</f>
        <v>137179</v>
      </c>
      <c r="G96" s="38">
        <f>VLOOKUP($A96,'[1]DOM A&amp;L'!$A:$F,6,FALSE)</f>
        <v>167263</v>
      </c>
      <c r="H96" s="38">
        <f>VLOOKUP($A96,'[1]DOM A&amp;L'!$A:$G,7,FALSE)</f>
        <v>428279</v>
      </c>
      <c r="I96" s="38">
        <f>VLOOKUP($A96,'[1]DOM A&amp;L'!$A:$H,8,FALSE)</f>
        <v>394886</v>
      </c>
      <c r="J96" s="38">
        <f>VLOOKUP($A96,'[1]DOM A&amp;L'!$A:$I,9,FALSE)</f>
        <v>44679</v>
      </c>
      <c r="K96" s="38">
        <f>VLOOKUP($A96,'[1]DOM A&amp;L'!$A:$J,10,FALSE)</f>
        <v>36459</v>
      </c>
      <c r="L96" s="38">
        <f>VLOOKUP($A96,'[1]DOM A&amp;L'!$A:$K,11,FALSE)</f>
        <v>189978</v>
      </c>
      <c r="M96" s="38">
        <f>VLOOKUP($A96,'[1]DOM A&amp;L'!$A:$L,12,FALSE)</f>
        <v>137313</v>
      </c>
      <c r="N96" s="38">
        <f>VLOOKUP($A96,'[1]DOM A&amp;L'!$A:$M,13,FALSE)</f>
        <v>219918</v>
      </c>
      <c r="O96" s="38">
        <f>VLOOKUP($A96,'[1]DOM A&amp;L'!$A:$N,14,FALSE)</f>
        <v>100653</v>
      </c>
      <c r="P96" s="38">
        <f>VLOOKUP($A96,'[1]DOM A&amp;L'!$A:$O,15,FALSE)</f>
        <v>0</v>
      </c>
      <c r="Q96" s="38">
        <f>VLOOKUP($A96,'[1]DOM A&amp;L'!$A:$P,16,FALSE)</f>
        <v>135176</v>
      </c>
      <c r="R96" s="38">
        <f>VLOOKUP($A96,'[1]DOM A&amp;L'!$A:$S,19,FALSE)</f>
        <v>300000</v>
      </c>
      <c r="S96" s="38">
        <f>VLOOKUP(A96,'[1]DOM A&amp;L'!A:T,20,FALSE)</f>
        <v>88484</v>
      </c>
      <c r="T96" s="38">
        <f>VLOOKUP($A96,'[1]DOM A&amp;L'!A:T,17,FALSE)</f>
        <v>0</v>
      </c>
      <c r="U96" s="38">
        <f>VLOOKUP(A96,'[1]DOM A&amp;L'!A:R,18,FALSE)</f>
        <v>0</v>
      </c>
      <c r="V96" s="38">
        <f>VLOOKUP($A96,'[1]DOM A&amp;L'!A:U,21,FALSE)</f>
        <v>0</v>
      </c>
      <c r="W96" s="38">
        <f>VLOOKUP($A96,'[1]DOM UAB'!$A:$D,4,FALSE)</f>
        <v>101316</v>
      </c>
      <c r="X96" s="38">
        <f>VLOOKUP($A96,'[1]DOM UAB'!$A:$D,3,FALSE)</f>
        <v>37971</v>
      </c>
      <c r="Y96" s="38">
        <f>VLOOKUP(A96,[1]ELI!A:F,6,FALSE)</f>
        <v>16254</v>
      </c>
      <c r="Z96" s="39">
        <f>VLOOKUP(A96,'[1]Title IA Del'!A:E,5,FALSE)</f>
        <v>50367</v>
      </c>
      <c r="AA96" s="40">
        <f>IFERROR(VLOOKUP(A96,'[1]Title ID2'!A:F,6,FALSE),0)</f>
        <v>0</v>
      </c>
      <c r="AB96" s="40">
        <f>IFERROR(VLOOKUP(A96,'[1]Title IC Mig'!A:G,7,FALSE),0)</f>
        <v>0</v>
      </c>
      <c r="AC96" s="38">
        <f>IFERROR(VLOOKUP(A96,[1]Sec1003!$I$2:$L$139,4,FALSE),0)</f>
        <v>59522</v>
      </c>
      <c r="AD96" s="38">
        <f>VLOOKUP(A96,'[1]Title IIA'!A94:D419,3,FALSE)</f>
        <v>10578</v>
      </c>
      <c r="AE96" s="40">
        <f>IFERROR(VLOOKUP(A96,'[1]Title III EL'!A:D,4,FALSE),0)</f>
        <v>0</v>
      </c>
      <c r="AF96" s="40">
        <f>IFERROR(VLOOKUP(A96,'[1]Titlle III Imm'!A:D,4,FALSE),0)</f>
        <v>0</v>
      </c>
      <c r="AG96" s="38">
        <f>VLOOKUP(A96,'[1]Title IVA'!A:E,5,FALSE)</f>
        <v>10000</v>
      </c>
      <c r="AH96" s="40">
        <f>IFERROR(VLOOKUP(A96,'[1]Title IVB'!A:I,9,FALSE),0)</f>
        <v>0</v>
      </c>
      <c r="AI96" s="40">
        <f>IFERROR(VLOOKUP(A96,[1]SRSA!A:S,19,FALSE),0)</f>
        <v>0</v>
      </c>
      <c r="AJ96" s="40">
        <f>IFERROR(VLOOKUP(A96,'[1]Title VB2'!A:E,5,FALSE),0)</f>
        <v>0</v>
      </c>
      <c r="AK96" s="40">
        <f>IFERROR(VLOOKUP(A96,'[1]McKinney Vento'!A:D,4,FALSE),0)</f>
        <v>0</v>
      </c>
      <c r="AL96" s="41">
        <f>VLOOKUP(A96,'[1]IDEA Pt B'!A94:C420,3,FALSE)</f>
        <v>24307</v>
      </c>
      <c r="AM96" s="39">
        <f t="shared" si="2"/>
        <v>6570730</v>
      </c>
      <c r="AN96" s="38">
        <f t="shared" si="3"/>
        <v>12378.918613413716</v>
      </c>
    </row>
    <row r="97" spans="1:40" x14ac:dyDescent="0.3">
      <c r="A97" s="36" t="s">
        <v>264</v>
      </c>
      <c r="B97" s="36" t="s">
        <v>265</v>
      </c>
      <c r="C97" s="37">
        <f>VLOOKUP($A97,'[1]DOM A&amp;L'!$A:$C,3,FALSE)</f>
        <v>946.6</v>
      </c>
      <c r="D97" s="38">
        <f>VLOOKUP($A97,'[1]DOM A&amp;L'!$A:$D,4,FALSE)</f>
        <v>6924379</v>
      </c>
      <c r="E97" s="38">
        <f>VLOOKUP($A97,[1]TAG!$A:$F,4,FALSE)</f>
        <v>63422</v>
      </c>
      <c r="F97" s="38">
        <f>VLOOKUP($A97,'[1]DOM A&amp;L'!$A:$E,5,FALSE)</f>
        <v>0</v>
      </c>
      <c r="G97" s="38">
        <f>VLOOKUP($A97,'[1]DOM A&amp;L'!$A:$F,6,FALSE)</f>
        <v>428169</v>
      </c>
      <c r="H97" s="38">
        <f>VLOOKUP($A97,'[1]DOM A&amp;L'!$A:$G,7,FALSE)</f>
        <v>947805</v>
      </c>
      <c r="I97" s="38">
        <f>VLOOKUP($A97,'[1]DOM A&amp;L'!$A:$H,8,FALSE)</f>
        <v>601063</v>
      </c>
      <c r="J97" s="38">
        <f>VLOOKUP($A97,'[1]DOM A&amp;L'!$A:$I,9,FALSE)</f>
        <v>65940</v>
      </c>
      <c r="K97" s="38">
        <f>VLOOKUP($A97,'[1]DOM A&amp;L'!$A:$J,10,FALSE)</f>
        <v>74128</v>
      </c>
      <c r="L97" s="38">
        <f>VLOOKUP($A97,'[1]DOM A&amp;L'!$A:$K,11,FALSE)</f>
        <v>330430</v>
      </c>
      <c r="M97" s="38">
        <f>VLOOKUP($A97,'[1]DOM A&amp;L'!$A:$L,12,FALSE)</f>
        <v>231264</v>
      </c>
      <c r="N97" s="38">
        <f>VLOOKUP($A97,'[1]DOM A&amp;L'!$A:$M,13,FALSE)</f>
        <v>34486</v>
      </c>
      <c r="O97" s="38">
        <f>VLOOKUP($A97,'[1]DOM A&amp;L'!$A:$N,14,FALSE)</f>
        <v>300786</v>
      </c>
      <c r="P97" s="38">
        <f>VLOOKUP($A97,'[1]DOM A&amp;L'!$A:$O,15,FALSE)</f>
        <v>0</v>
      </c>
      <c r="Q97" s="38">
        <f>VLOOKUP($A97,'[1]DOM A&amp;L'!$A:$P,16,FALSE)</f>
        <v>338220</v>
      </c>
      <c r="R97" s="38">
        <f>VLOOKUP($A97,'[1]DOM A&amp;L'!$A:$S,19,FALSE)</f>
        <v>400000</v>
      </c>
      <c r="S97" s="38">
        <f>VLOOKUP(A97,'[1]DOM A&amp;L'!A:T,20,FALSE)</f>
        <v>135984</v>
      </c>
      <c r="T97" s="38">
        <f>VLOOKUP($A97,'[1]DOM A&amp;L'!A:T,17,FALSE)</f>
        <v>0</v>
      </c>
      <c r="U97" s="38">
        <f>VLOOKUP(A97,'[1]DOM A&amp;L'!A:R,18,FALSE)</f>
        <v>276088</v>
      </c>
      <c r="V97" s="38">
        <f>VLOOKUP($A97,'[1]DOM A&amp;L'!A:U,21,FALSE)</f>
        <v>0</v>
      </c>
      <c r="W97" s="38">
        <f>VLOOKUP($A97,'[1]DOM UAB'!$A:$D,4,FALSE)</f>
        <v>144262</v>
      </c>
      <c r="X97" s="38">
        <f>VLOOKUP($A97,'[1]DOM UAB'!$A:$D,3,FALSE)</f>
        <v>206984</v>
      </c>
      <c r="Y97" s="38">
        <f>VLOOKUP(A97,[1]ELI!A:F,6,FALSE)</f>
        <v>19614</v>
      </c>
      <c r="Z97" s="39">
        <f>VLOOKUP(A97,'[1]Title IA Del'!A:E,5,FALSE)</f>
        <v>266368</v>
      </c>
      <c r="AA97" s="40">
        <f>IFERROR(VLOOKUP(A97,'[1]Title ID2'!A:F,6,FALSE),0)</f>
        <v>0</v>
      </c>
      <c r="AB97" s="40">
        <f>IFERROR(VLOOKUP(A97,'[1]Title IC Mig'!A:G,7,FALSE),0)</f>
        <v>107736</v>
      </c>
      <c r="AC97" s="38">
        <f>IFERROR(VLOOKUP(A97,[1]Sec1003!$I$2:$L$139,4,FALSE),0)</f>
        <v>0</v>
      </c>
      <c r="AD97" s="38">
        <f>VLOOKUP(A97,'[1]Title IIA'!A95:D420,3,FALSE)</f>
        <v>28472</v>
      </c>
      <c r="AE97" s="40">
        <f>IFERROR(VLOOKUP(A97,'[1]Title III EL'!A:D,4,FALSE),0)</f>
        <v>0</v>
      </c>
      <c r="AF97" s="40">
        <f>IFERROR(VLOOKUP(A97,'[1]Titlle III Imm'!A:D,4,FALSE),0)</f>
        <v>0</v>
      </c>
      <c r="AG97" s="38">
        <f>VLOOKUP(A97,'[1]Title IVA'!A:E,5,FALSE)</f>
        <v>14490</v>
      </c>
      <c r="AH97" s="40">
        <f>IFERROR(VLOOKUP(A97,'[1]Title IVB'!A:I,9,FALSE),0)</f>
        <v>0</v>
      </c>
      <c r="AI97" s="40">
        <f>IFERROR(VLOOKUP(A97,[1]SRSA!A:S,19,FALSE),0)</f>
        <v>0</v>
      </c>
      <c r="AJ97" s="40">
        <f>IFERROR(VLOOKUP(A97,'[1]Title VB2'!A:E,5,FALSE),0)</f>
        <v>0</v>
      </c>
      <c r="AK97" s="40">
        <f>IFERROR(VLOOKUP(A97,'[1]McKinney Vento'!A:D,4,FALSE),0)</f>
        <v>0</v>
      </c>
      <c r="AL97" s="41">
        <f>VLOOKUP(A97,'[1]IDEA Pt B'!A95:C421,3,FALSE)</f>
        <v>48594</v>
      </c>
      <c r="AM97" s="39">
        <f t="shared" si="2"/>
        <v>11988684</v>
      </c>
      <c r="AN97" s="38">
        <f t="shared" si="3"/>
        <v>12664.994717937883</v>
      </c>
    </row>
    <row r="98" spans="1:40" x14ac:dyDescent="0.3">
      <c r="A98" s="36" t="s">
        <v>266</v>
      </c>
      <c r="B98" s="36" t="s">
        <v>267</v>
      </c>
      <c r="C98" s="37">
        <f>VLOOKUP($A98,'[1]DOM A&amp;L'!$A:$C,3,FALSE)</f>
        <v>577.1</v>
      </c>
      <c r="D98" s="38">
        <f>VLOOKUP($A98,'[1]DOM A&amp;L'!$A:$D,4,FALSE)</f>
        <v>4170702</v>
      </c>
      <c r="E98" s="38">
        <f>VLOOKUP($A98,[1]TAG!$A:$F,4,FALSE)</f>
        <v>38666</v>
      </c>
      <c r="F98" s="38">
        <f>VLOOKUP($A98,'[1]DOM A&amp;L'!$A:$E,5,FALSE)</f>
        <v>0</v>
      </c>
      <c r="G98" s="38">
        <f>VLOOKUP($A98,'[1]DOM A&amp;L'!$A:$F,6,FALSE)</f>
        <v>160512</v>
      </c>
      <c r="H98" s="38">
        <f>VLOOKUP($A98,'[1]DOM A&amp;L'!$A:$G,7,FALSE)</f>
        <v>379707</v>
      </c>
      <c r="I98" s="38">
        <f>VLOOKUP($A98,'[1]DOM A&amp;L'!$A:$H,8,FALSE)</f>
        <v>377735</v>
      </c>
      <c r="J98" s="38">
        <f>VLOOKUP($A98,'[1]DOM A&amp;L'!$A:$I,9,FALSE)</f>
        <v>38493</v>
      </c>
      <c r="K98" s="38">
        <f>VLOOKUP($A98,'[1]DOM A&amp;L'!$A:$J,10,FALSE)</f>
        <v>43606</v>
      </c>
      <c r="L98" s="38">
        <f>VLOOKUP($A98,'[1]DOM A&amp;L'!$A:$K,11,FALSE)</f>
        <v>201448</v>
      </c>
      <c r="M98" s="38">
        <f>VLOOKUP($A98,'[1]DOM A&amp;L'!$A:$L,12,FALSE)</f>
        <v>151767</v>
      </c>
      <c r="N98" s="38">
        <f>VLOOKUP($A98,'[1]DOM A&amp;L'!$A:$M,13,FALSE)</f>
        <v>0</v>
      </c>
      <c r="O98" s="38">
        <f>VLOOKUP($A98,'[1]DOM A&amp;L'!$A:$N,14,FALSE)</f>
        <v>306338</v>
      </c>
      <c r="P98" s="38">
        <f>VLOOKUP($A98,'[1]DOM A&amp;L'!$A:$O,15,FALSE)</f>
        <v>0</v>
      </c>
      <c r="Q98" s="38">
        <f>VLOOKUP($A98,'[1]DOM A&amp;L'!$A:$P,16,FALSE)</f>
        <v>84904</v>
      </c>
      <c r="R98" s="38">
        <f>VLOOKUP($A98,'[1]DOM A&amp;L'!$A:$S,19,FALSE)</f>
        <v>350000</v>
      </c>
      <c r="S98" s="38">
        <f>VLOOKUP(A98,'[1]DOM A&amp;L'!A:T,20,FALSE)</f>
        <v>70333</v>
      </c>
      <c r="T98" s="38">
        <f>VLOOKUP($A98,'[1]DOM A&amp;L'!A:T,17,FALSE)</f>
        <v>0</v>
      </c>
      <c r="U98" s="38">
        <f>VLOOKUP(A98,'[1]DOM A&amp;L'!A:R,18,FALSE)</f>
        <v>213130</v>
      </c>
      <c r="V98" s="38">
        <f>VLOOKUP($A98,'[1]DOM A&amp;L'!A:U,21,FALSE)</f>
        <v>0</v>
      </c>
      <c r="W98" s="38">
        <f>VLOOKUP($A98,'[1]DOM UAB'!$A:$D,4,FALSE)</f>
        <v>89944</v>
      </c>
      <c r="X98" s="38">
        <f>VLOOKUP($A98,'[1]DOM UAB'!$A:$D,3,FALSE)</f>
        <v>0</v>
      </c>
      <c r="Y98" s="38">
        <f>VLOOKUP(A98,[1]ELI!A:F,6,FALSE)</f>
        <v>16628</v>
      </c>
      <c r="Z98" s="39">
        <f>VLOOKUP(A98,'[1]Title IA Del'!A:E,5,FALSE)</f>
        <v>45781</v>
      </c>
      <c r="AA98" s="40">
        <f>IFERROR(VLOOKUP(A98,'[1]Title ID2'!A:F,6,FALSE),0)</f>
        <v>0</v>
      </c>
      <c r="AB98" s="40">
        <f>IFERROR(VLOOKUP(A98,'[1]Title IC Mig'!A:G,7,FALSE),0)</f>
        <v>0</v>
      </c>
      <c r="AC98" s="38">
        <f>IFERROR(VLOOKUP(A98,[1]Sec1003!$I$2:$L$139,4,FALSE),0)</f>
        <v>8995</v>
      </c>
      <c r="AD98" s="38">
        <f>VLOOKUP(A98,'[1]Title IIA'!A96:D421,3,FALSE)</f>
        <v>10513</v>
      </c>
      <c r="AE98" s="40">
        <f>IFERROR(VLOOKUP(A98,'[1]Title III EL'!A:D,4,FALSE),0)</f>
        <v>0</v>
      </c>
      <c r="AF98" s="40">
        <f>IFERROR(VLOOKUP(A98,'[1]Titlle III Imm'!A:D,4,FALSE),0)</f>
        <v>0</v>
      </c>
      <c r="AG98" s="38">
        <f>VLOOKUP(A98,'[1]Title IVA'!A:E,5,FALSE)</f>
        <v>10000</v>
      </c>
      <c r="AH98" s="40">
        <f>IFERROR(VLOOKUP(A98,'[1]Title IVB'!A:I,9,FALSE),0)</f>
        <v>0</v>
      </c>
      <c r="AI98" s="40">
        <f>IFERROR(VLOOKUP(A98,[1]SRSA!A:S,19,FALSE),0)</f>
        <v>44118</v>
      </c>
      <c r="AJ98" s="40">
        <f>IFERROR(VLOOKUP(A98,'[1]Title VB2'!A:E,5,FALSE),0)</f>
        <v>0</v>
      </c>
      <c r="AK98" s="40">
        <f>IFERROR(VLOOKUP(A98,'[1]McKinney Vento'!A:D,4,FALSE),0)</f>
        <v>0</v>
      </c>
      <c r="AL98" s="41">
        <f>VLOOKUP(A98,'[1]IDEA Pt B'!A96:C422,3,FALSE)</f>
        <v>26270</v>
      </c>
      <c r="AM98" s="39">
        <f t="shared" si="2"/>
        <v>6839590</v>
      </c>
      <c r="AN98" s="38">
        <f t="shared" si="3"/>
        <v>11851.654825853404</v>
      </c>
    </row>
    <row r="99" spans="1:40" x14ac:dyDescent="0.3">
      <c r="A99" s="36" t="s">
        <v>268</v>
      </c>
      <c r="B99" s="36" t="s">
        <v>269</v>
      </c>
      <c r="C99" s="37">
        <f>VLOOKUP($A99,'[1]DOM A&amp;L'!$A:$C,3,FALSE)</f>
        <v>553.4</v>
      </c>
      <c r="D99" s="38">
        <f>VLOOKUP($A99,'[1]DOM A&amp;L'!$A:$D,4,FALSE)</f>
        <v>3999422</v>
      </c>
      <c r="E99" s="38">
        <f>VLOOKUP($A99,[1]TAG!$A:$F,4,FALSE)</f>
        <v>37078</v>
      </c>
      <c r="F99" s="38">
        <f>VLOOKUP($A99,'[1]DOM A&amp;L'!$A:$E,5,FALSE)</f>
        <v>0</v>
      </c>
      <c r="G99" s="38">
        <f>VLOOKUP($A99,'[1]DOM A&amp;L'!$A:$F,6,FALSE)</f>
        <v>149751</v>
      </c>
      <c r="H99" s="38">
        <f>VLOOKUP($A99,'[1]DOM A&amp;L'!$A:$G,7,FALSE)</f>
        <v>667919</v>
      </c>
      <c r="I99" s="38">
        <f>VLOOKUP($A99,'[1]DOM A&amp;L'!$A:$H,8,FALSE)</f>
        <v>375748</v>
      </c>
      <c r="J99" s="38">
        <f>VLOOKUP($A99,'[1]DOM A&amp;L'!$A:$I,9,FALSE)</f>
        <v>37947</v>
      </c>
      <c r="K99" s="38">
        <f>VLOOKUP($A99,'[1]DOM A&amp;L'!$A:$J,10,FALSE)</f>
        <v>39978</v>
      </c>
      <c r="L99" s="38">
        <f>VLOOKUP($A99,'[1]DOM A&amp;L'!$A:$K,11,FALSE)</f>
        <v>193175</v>
      </c>
      <c r="M99" s="38">
        <f>VLOOKUP($A99,'[1]DOM A&amp;L'!$A:$L,12,FALSE)</f>
        <v>90338</v>
      </c>
      <c r="N99" s="38">
        <f>VLOOKUP($A99,'[1]DOM A&amp;L'!$A:$M,13,FALSE)</f>
        <v>153339</v>
      </c>
      <c r="O99" s="38">
        <f>VLOOKUP($A99,'[1]DOM A&amp;L'!$A:$N,14,FALSE)</f>
        <v>147017</v>
      </c>
      <c r="P99" s="38">
        <f>VLOOKUP($A99,'[1]DOM A&amp;L'!$A:$O,15,FALSE)</f>
        <v>0</v>
      </c>
      <c r="Q99" s="38">
        <f>VLOOKUP($A99,'[1]DOM A&amp;L'!$A:$P,16,FALSE)</f>
        <v>128712</v>
      </c>
      <c r="R99" s="38">
        <f>VLOOKUP($A99,'[1]DOM A&amp;L'!$A:$S,19,FALSE)</f>
        <v>50000</v>
      </c>
      <c r="S99" s="38">
        <f>VLOOKUP(A99,'[1]DOM A&amp;L'!A:T,20,FALSE)</f>
        <v>71925</v>
      </c>
      <c r="T99" s="38">
        <f>VLOOKUP($A99,'[1]DOM A&amp;L'!A:T,17,FALSE)</f>
        <v>0</v>
      </c>
      <c r="U99" s="38">
        <f>VLOOKUP(A99,'[1]DOM A&amp;L'!A:R,18,FALSE)</f>
        <v>292061</v>
      </c>
      <c r="V99" s="38">
        <f>VLOOKUP($A99,'[1]DOM A&amp;L'!A:U,21,FALSE)</f>
        <v>0</v>
      </c>
      <c r="W99" s="38">
        <f>VLOOKUP($A99,'[1]DOM UAB'!$A:$D,4,FALSE)</f>
        <v>110265</v>
      </c>
      <c r="X99" s="38">
        <f>VLOOKUP($A99,'[1]DOM UAB'!$A:$D,3,FALSE)</f>
        <v>88477</v>
      </c>
      <c r="Y99" s="38">
        <f>VLOOKUP(A99,[1]ELI!A:F,6,FALSE)</f>
        <v>16436</v>
      </c>
      <c r="Z99" s="39">
        <f>VLOOKUP(A99,'[1]Title IA Del'!A:E,5,FALSE)</f>
        <v>71605</v>
      </c>
      <c r="AA99" s="40">
        <f>IFERROR(VLOOKUP(A99,'[1]Title ID2'!A:F,6,FALSE),0)</f>
        <v>0</v>
      </c>
      <c r="AB99" s="40">
        <f>IFERROR(VLOOKUP(A99,'[1]Title IC Mig'!A:G,7,FALSE),0)</f>
        <v>0</v>
      </c>
      <c r="AC99" s="38">
        <f>IFERROR(VLOOKUP(A99,[1]Sec1003!$I$2:$L$139,4,FALSE),0)</f>
        <v>8995</v>
      </c>
      <c r="AD99" s="38">
        <f>VLOOKUP(A99,'[1]Title IIA'!A97:D422,3,FALSE)</f>
        <v>11834</v>
      </c>
      <c r="AE99" s="40">
        <f>IFERROR(VLOOKUP(A99,'[1]Title III EL'!A:D,4,FALSE),0)</f>
        <v>0</v>
      </c>
      <c r="AF99" s="40">
        <f>IFERROR(VLOOKUP(A99,'[1]Titlle III Imm'!A:D,4,FALSE),0)</f>
        <v>0</v>
      </c>
      <c r="AG99" s="38">
        <f>VLOOKUP(A99,'[1]Title IVA'!A:E,5,FALSE)</f>
        <v>10000</v>
      </c>
      <c r="AH99" s="40">
        <f>IFERROR(VLOOKUP(A99,'[1]Title IVB'!A:I,9,FALSE),0)</f>
        <v>0</v>
      </c>
      <c r="AI99" s="40">
        <f>IFERROR(VLOOKUP(A99,[1]SRSA!A:S,19,FALSE),0)</f>
        <v>40951</v>
      </c>
      <c r="AJ99" s="40">
        <f>IFERROR(VLOOKUP(A99,'[1]Title VB2'!A:E,5,FALSE),0)</f>
        <v>0</v>
      </c>
      <c r="AK99" s="40">
        <f>IFERROR(VLOOKUP(A99,'[1]McKinney Vento'!A:D,4,FALSE),0)</f>
        <v>0</v>
      </c>
      <c r="AL99" s="41">
        <f>VLOOKUP(A99,'[1]IDEA Pt B'!A97:C423,3,FALSE)</f>
        <v>25238</v>
      </c>
      <c r="AM99" s="39">
        <f t="shared" si="2"/>
        <v>6818211</v>
      </c>
      <c r="AN99" s="38">
        <f t="shared" si="3"/>
        <v>12320.583664618722</v>
      </c>
    </row>
    <row r="100" spans="1:40" x14ac:dyDescent="0.3">
      <c r="A100" s="36" t="s">
        <v>270</v>
      </c>
      <c r="B100" s="36" t="s">
        <v>271</v>
      </c>
      <c r="C100" s="37">
        <f>VLOOKUP($A100,'[1]DOM A&amp;L'!$A:$C,3,FALSE)</f>
        <v>563</v>
      </c>
      <c r="D100" s="38">
        <f>VLOOKUP($A100,'[1]DOM A&amp;L'!$A:$D,4,FALSE)</f>
        <v>4068801</v>
      </c>
      <c r="E100" s="38">
        <f>VLOOKUP($A100,[1]TAG!$A:$F,4,FALSE)</f>
        <v>37721</v>
      </c>
      <c r="F100" s="38">
        <f>VLOOKUP($A100,'[1]DOM A&amp;L'!$A:$E,5,FALSE)</f>
        <v>44256</v>
      </c>
      <c r="G100" s="38">
        <f>VLOOKUP($A100,'[1]DOM A&amp;L'!$A:$F,6,FALSE)</f>
        <v>276953</v>
      </c>
      <c r="H100" s="38">
        <f>VLOOKUP($A100,'[1]DOM A&amp;L'!$A:$G,7,FALSE)</f>
        <v>736070</v>
      </c>
      <c r="I100" s="38">
        <f>VLOOKUP($A100,'[1]DOM A&amp;L'!$A:$H,8,FALSE)</f>
        <v>356526</v>
      </c>
      <c r="J100" s="38">
        <f>VLOOKUP($A100,'[1]DOM A&amp;L'!$A:$I,9,FALSE)</f>
        <v>39169</v>
      </c>
      <c r="K100" s="38">
        <f>VLOOKUP($A100,'[1]DOM A&amp;L'!$A:$J,10,FALSE)</f>
        <v>36668</v>
      </c>
      <c r="L100" s="38">
        <f>VLOOKUP($A100,'[1]DOM A&amp;L'!$A:$K,11,FALSE)</f>
        <v>196966</v>
      </c>
      <c r="M100" s="38">
        <f>VLOOKUP($A100,'[1]DOM A&amp;L'!$A:$L,12,FALSE)</f>
        <v>130086</v>
      </c>
      <c r="N100" s="38">
        <f>VLOOKUP($A100,'[1]DOM A&amp;L'!$A:$M,13,FALSE)</f>
        <v>136760</v>
      </c>
      <c r="O100" s="38">
        <f>VLOOKUP($A100,'[1]DOM A&amp;L'!$A:$N,14,FALSE)</f>
        <v>192203</v>
      </c>
      <c r="P100" s="38">
        <f>VLOOKUP($A100,'[1]DOM A&amp;L'!$A:$O,15,FALSE)</f>
        <v>0</v>
      </c>
      <c r="Q100" s="38">
        <f>VLOOKUP($A100,'[1]DOM A&amp;L'!$A:$P,16,FALSE)</f>
        <v>25000</v>
      </c>
      <c r="R100" s="38">
        <f>VLOOKUP($A100,'[1]DOM A&amp;L'!$A:$S,19,FALSE)</f>
        <v>448000</v>
      </c>
      <c r="S100" s="38">
        <f>VLOOKUP(A100,'[1]DOM A&amp;L'!A:T,20,FALSE)</f>
        <v>91648</v>
      </c>
      <c r="T100" s="38">
        <f>VLOOKUP($A100,'[1]DOM A&amp;L'!A:T,17,FALSE)</f>
        <v>0</v>
      </c>
      <c r="U100" s="38">
        <f>VLOOKUP(A100,'[1]DOM A&amp;L'!A:R,18,FALSE)</f>
        <v>372147</v>
      </c>
      <c r="V100" s="38">
        <f>VLOOKUP($A100,'[1]DOM A&amp;L'!A:U,21,FALSE)</f>
        <v>0</v>
      </c>
      <c r="W100" s="38">
        <f>VLOOKUP($A100,'[1]DOM UAB'!$A:$D,4,FALSE)</f>
        <v>88752</v>
      </c>
      <c r="X100" s="38">
        <f>VLOOKUP($A100,'[1]DOM UAB'!$A:$D,3,FALSE)</f>
        <v>312287</v>
      </c>
      <c r="Y100" s="38">
        <f>VLOOKUP(A100,[1]ELI!A:F,6,FALSE)</f>
        <v>16514</v>
      </c>
      <c r="Z100" s="39">
        <f>VLOOKUP(A100,'[1]Title IA Del'!A:E,5,FALSE)</f>
        <v>87221</v>
      </c>
      <c r="AA100" s="40">
        <f>IFERROR(VLOOKUP(A100,'[1]Title ID2'!A:F,6,FALSE),0)</f>
        <v>0</v>
      </c>
      <c r="AB100" s="40">
        <f>IFERROR(VLOOKUP(A100,'[1]Title IC Mig'!A:G,7,FALSE),0)</f>
        <v>0</v>
      </c>
      <c r="AC100" s="38">
        <f>IFERROR(VLOOKUP(A100,[1]Sec1003!$I$2:$L$139,4,FALSE),0)</f>
        <v>0</v>
      </c>
      <c r="AD100" s="38">
        <f>VLOOKUP(A100,'[1]Title IIA'!A98:D423,3,FALSE)</f>
        <v>14948</v>
      </c>
      <c r="AE100" s="40">
        <f>IFERROR(VLOOKUP(A100,'[1]Title III EL'!A:D,4,FALSE),0)</f>
        <v>0</v>
      </c>
      <c r="AF100" s="40">
        <f>IFERROR(VLOOKUP(A100,'[1]Titlle III Imm'!A:D,4,FALSE),0)</f>
        <v>0</v>
      </c>
      <c r="AG100" s="38">
        <f>VLOOKUP(A100,'[1]Title IVA'!A:E,5,FALSE)</f>
        <v>10000</v>
      </c>
      <c r="AH100" s="40">
        <f>IFERROR(VLOOKUP(A100,'[1]Title IVB'!A:I,9,FALSE),0)</f>
        <v>0</v>
      </c>
      <c r="AI100" s="40">
        <f>IFERROR(VLOOKUP(A100,[1]SRSA!A:S,19,FALSE),0)</f>
        <v>37251</v>
      </c>
      <c r="AJ100" s="40">
        <f>IFERROR(VLOOKUP(A100,'[1]Title VB2'!A:E,5,FALSE),0)</f>
        <v>0</v>
      </c>
      <c r="AK100" s="40">
        <f>IFERROR(VLOOKUP(A100,'[1]McKinney Vento'!A:D,4,FALSE),0)</f>
        <v>0</v>
      </c>
      <c r="AL100" s="41">
        <f>VLOOKUP(A100,'[1]IDEA Pt B'!A98:C424,3,FALSE)</f>
        <v>25708</v>
      </c>
      <c r="AM100" s="39">
        <f t="shared" si="2"/>
        <v>7781655</v>
      </c>
      <c r="AN100" s="38">
        <f t="shared" si="3"/>
        <v>13821.76731793961</v>
      </c>
    </row>
    <row r="101" spans="1:40" x14ac:dyDescent="0.3">
      <c r="A101" s="42" t="s">
        <v>272</v>
      </c>
      <c r="B101" s="36" t="s">
        <v>273</v>
      </c>
      <c r="C101" s="37">
        <f>VLOOKUP($A101,'[1]DOM A&amp;L'!$A:$C,3,FALSE)</f>
        <v>576.29999999999995</v>
      </c>
      <c r="D101" s="38">
        <f>VLOOKUP($A101,'[1]DOM A&amp;L'!$A:$D,4,FALSE)</f>
        <v>4196040</v>
      </c>
      <c r="E101" s="38">
        <f>VLOOKUP($A101,[1]TAG!$A:$F,4,FALSE)</f>
        <v>38612</v>
      </c>
      <c r="F101" s="38">
        <f>VLOOKUP($A101,'[1]DOM A&amp;L'!$A:$E,5,FALSE)</f>
        <v>141846</v>
      </c>
      <c r="G101" s="38">
        <f>VLOOKUP($A101,'[1]DOM A&amp;L'!$A:$F,6,FALSE)</f>
        <v>130104</v>
      </c>
      <c r="H101" s="38">
        <f>VLOOKUP($A101,'[1]DOM A&amp;L'!$A:$G,7,FALSE)</f>
        <v>460232</v>
      </c>
      <c r="I101" s="38">
        <f>VLOOKUP($A101,'[1]DOM A&amp;L'!$A:$H,8,FALSE)</f>
        <v>395168</v>
      </c>
      <c r="J101" s="38">
        <f>VLOOKUP($A101,'[1]DOM A&amp;L'!$A:$I,9,FALSE)</f>
        <v>44906</v>
      </c>
      <c r="K101" s="38">
        <f>VLOOKUP($A101,'[1]DOM A&amp;L'!$A:$J,10,FALSE)</f>
        <v>45365</v>
      </c>
      <c r="L101" s="38">
        <f>VLOOKUP($A101,'[1]DOM A&amp;L'!$A:$K,11,FALSE)</f>
        <v>205863</v>
      </c>
      <c r="M101" s="38">
        <f>VLOOKUP($A101,'[1]DOM A&amp;L'!$A:$L,12,FALSE)</f>
        <v>75884</v>
      </c>
      <c r="N101" s="38">
        <f>VLOOKUP($A101,'[1]DOM A&amp;L'!$A:$M,13,FALSE)</f>
        <v>325193</v>
      </c>
      <c r="O101" s="38">
        <f>VLOOKUP($A101,'[1]DOM A&amp;L'!$A:$N,14,FALSE)</f>
        <v>28909</v>
      </c>
      <c r="P101" s="38">
        <f>VLOOKUP($A101,'[1]DOM A&amp;L'!$A:$O,15,FALSE)</f>
        <v>0</v>
      </c>
      <c r="Q101" s="38">
        <f>VLOOKUP($A101,'[1]DOM A&amp;L'!$A:$P,16,FALSE)</f>
        <v>193550</v>
      </c>
      <c r="R101" s="38">
        <f>VLOOKUP($A101,'[1]DOM A&amp;L'!$A:$S,19,FALSE)</f>
        <v>857318</v>
      </c>
      <c r="S101" s="38">
        <f>VLOOKUP(A101,'[1]DOM A&amp;L'!A:T,20,FALSE)</f>
        <v>101527</v>
      </c>
      <c r="T101" s="38">
        <f>VLOOKUP($A101,'[1]DOM A&amp;L'!A:T,17,FALSE)</f>
        <v>0</v>
      </c>
      <c r="U101" s="38">
        <f>VLOOKUP(A101,'[1]DOM A&amp;L'!A:R,18,FALSE)</f>
        <v>206131</v>
      </c>
      <c r="V101" s="38">
        <f>VLOOKUP($A101,'[1]DOM A&amp;L'!A:U,21,FALSE)</f>
        <v>41534</v>
      </c>
      <c r="W101" s="38">
        <f>VLOOKUP($A101,'[1]DOM UAB'!$A:$D,4,FALSE)</f>
        <v>55040</v>
      </c>
      <c r="X101" s="38">
        <f>VLOOKUP($A101,'[1]DOM UAB'!$A:$D,3,FALSE)</f>
        <v>0</v>
      </c>
      <c r="Y101" s="38">
        <f>VLOOKUP(A101,[1]ELI!A:F,6,FALSE)</f>
        <v>16621</v>
      </c>
      <c r="Z101" s="39">
        <f>VLOOKUP(A101,'[1]Title IA Del'!A:E,5,FALSE)</f>
        <v>95739</v>
      </c>
      <c r="AA101" s="40">
        <f>IFERROR(VLOOKUP(A101,'[1]Title ID2'!A:F,6,FALSE),0)</f>
        <v>0</v>
      </c>
      <c r="AB101" s="40">
        <f>IFERROR(VLOOKUP(A101,'[1]Title IC Mig'!A:G,7,FALSE),0)</f>
        <v>0</v>
      </c>
      <c r="AC101" s="38">
        <f>IFERROR(VLOOKUP(A101,[1]Sec1003!$I$2:$L$139,4,FALSE),0)</f>
        <v>0</v>
      </c>
      <c r="AD101" s="38">
        <f>VLOOKUP(A101,'[1]Title IIA'!A99:D424,3,FALSE)</f>
        <v>14750</v>
      </c>
      <c r="AE101" s="40">
        <f>IFERROR(VLOOKUP(A101,'[1]Title III EL'!A:D,4,FALSE),0)</f>
        <v>0</v>
      </c>
      <c r="AF101" s="40">
        <f>IFERROR(VLOOKUP(A101,'[1]Titlle III Imm'!A:D,4,FALSE),0)</f>
        <v>0</v>
      </c>
      <c r="AG101" s="38">
        <f>VLOOKUP(A101,'[1]Title IVA'!A:E,5,FALSE)</f>
        <v>10000</v>
      </c>
      <c r="AH101" s="40">
        <f>IFERROR(VLOOKUP(A101,'[1]Title IVB'!A:I,9,FALSE),0)</f>
        <v>0</v>
      </c>
      <c r="AI101" s="40">
        <f>IFERROR(VLOOKUP(A101,[1]SRSA!A:S,19,FALSE),0)</f>
        <v>0</v>
      </c>
      <c r="AJ101" s="40">
        <f>IFERROR(VLOOKUP(A101,'[1]Title VB2'!A:E,5,FALSE),0)</f>
        <v>0</v>
      </c>
      <c r="AK101" s="40">
        <f>IFERROR(VLOOKUP(A101,'[1]McKinney Vento'!A:D,4,FALSE),0)</f>
        <v>0</v>
      </c>
      <c r="AL101" s="41">
        <f>VLOOKUP(A101,'[1]IDEA Pt B'!A99:C425,3,FALSE)</f>
        <v>29197</v>
      </c>
      <c r="AM101" s="39">
        <f t="shared" si="2"/>
        <v>7709529</v>
      </c>
      <c r="AN101" s="38">
        <f t="shared" si="3"/>
        <v>13377.631441957315</v>
      </c>
    </row>
    <row r="102" spans="1:40" x14ac:dyDescent="0.3">
      <c r="A102" s="36" t="s">
        <v>274</v>
      </c>
      <c r="B102" s="36" t="s">
        <v>275</v>
      </c>
      <c r="C102" s="37">
        <f>VLOOKUP($A102,'[1]DOM A&amp;L'!$A:$C,3,FALSE)</f>
        <v>505</v>
      </c>
      <c r="D102" s="38">
        <f>VLOOKUP($A102,'[1]DOM A&amp;L'!$A:$D,4,FALSE)</f>
        <v>3649635</v>
      </c>
      <c r="E102" s="38">
        <f>VLOOKUP($A102,[1]TAG!$A:$F,4,FALSE)</f>
        <v>33835</v>
      </c>
      <c r="F102" s="38">
        <f>VLOOKUP($A102,'[1]DOM A&amp;L'!$A:$E,5,FALSE)</f>
        <v>0</v>
      </c>
      <c r="G102" s="38">
        <f>VLOOKUP($A102,'[1]DOM A&amp;L'!$A:$F,6,FALSE)</f>
        <v>221768</v>
      </c>
      <c r="H102" s="38">
        <f>VLOOKUP($A102,'[1]DOM A&amp;L'!$A:$G,7,FALSE)</f>
        <v>408036</v>
      </c>
      <c r="I102" s="38">
        <f>VLOOKUP($A102,'[1]DOM A&amp;L'!$A:$H,8,FALSE)</f>
        <v>323947</v>
      </c>
      <c r="J102" s="38">
        <f>VLOOKUP($A102,'[1]DOM A&amp;L'!$A:$I,9,FALSE)</f>
        <v>31739</v>
      </c>
      <c r="K102" s="38">
        <f>VLOOKUP($A102,'[1]DOM A&amp;L'!$A:$J,10,FALSE)</f>
        <v>39173</v>
      </c>
      <c r="L102" s="38">
        <f>VLOOKUP($A102,'[1]DOM A&amp;L'!$A:$K,11,FALSE)</f>
        <v>176280</v>
      </c>
      <c r="M102" s="38">
        <f>VLOOKUP($A102,'[1]DOM A&amp;L'!$A:$L,12,FALSE)</f>
        <v>97565</v>
      </c>
      <c r="N102" s="38">
        <f>VLOOKUP($A102,'[1]DOM A&amp;L'!$A:$M,13,FALSE)</f>
        <v>237209</v>
      </c>
      <c r="O102" s="38">
        <f>VLOOKUP($A102,'[1]DOM A&amp;L'!$A:$N,14,FALSE)</f>
        <v>18594</v>
      </c>
      <c r="P102" s="38">
        <f>VLOOKUP($A102,'[1]DOM A&amp;L'!$A:$O,15,FALSE)</f>
        <v>0</v>
      </c>
      <c r="Q102" s="38">
        <f>VLOOKUP($A102,'[1]DOM A&amp;L'!$A:$P,16,FALSE)</f>
        <v>178063</v>
      </c>
      <c r="R102" s="38">
        <f>VLOOKUP($A102,'[1]DOM A&amp;L'!$A:$S,19,FALSE)</f>
        <v>455000</v>
      </c>
      <c r="S102" s="38">
        <f>VLOOKUP(A102,'[1]DOM A&amp;L'!A:T,20,FALSE)</f>
        <v>54634</v>
      </c>
      <c r="T102" s="38">
        <f>VLOOKUP($A102,'[1]DOM A&amp;L'!A:T,17,FALSE)</f>
        <v>0</v>
      </c>
      <c r="U102" s="38">
        <f>VLOOKUP(A102,'[1]DOM A&amp;L'!A:R,18,FALSE)</f>
        <v>221848</v>
      </c>
      <c r="V102" s="38">
        <f>VLOOKUP($A102,'[1]DOM A&amp;L'!A:U,21,FALSE)</f>
        <v>0</v>
      </c>
      <c r="W102" s="38">
        <f>VLOOKUP($A102,'[1]DOM UAB'!$A:$D,4,FALSE)</f>
        <v>62264</v>
      </c>
      <c r="X102" s="38">
        <f>VLOOKUP($A102,'[1]DOM UAB'!$A:$D,3,FALSE)</f>
        <v>219859</v>
      </c>
      <c r="Y102" s="38">
        <f>VLOOKUP(A102,[1]ELI!A:F,6,FALSE)</f>
        <v>16045</v>
      </c>
      <c r="Z102" s="39">
        <f>VLOOKUP(A102,'[1]Title IA Del'!A:E,5,FALSE)</f>
        <v>127491</v>
      </c>
      <c r="AA102" s="40">
        <f>IFERROR(VLOOKUP(A102,'[1]Title ID2'!A:F,6,FALSE),0)</f>
        <v>0</v>
      </c>
      <c r="AB102" s="40">
        <f>IFERROR(VLOOKUP(A102,'[1]Title IC Mig'!A:G,7,FALSE),0)</f>
        <v>0</v>
      </c>
      <c r="AC102" s="38">
        <f>IFERROR(VLOOKUP(A102,[1]Sec1003!$I$2:$L$139,4,FALSE),0)</f>
        <v>0</v>
      </c>
      <c r="AD102" s="38">
        <f>VLOOKUP(A102,'[1]Title IIA'!A100:D425,3,FALSE)</f>
        <v>18443</v>
      </c>
      <c r="AE102" s="40">
        <f>IFERROR(VLOOKUP(A102,'[1]Title III EL'!A:D,4,FALSE),0)</f>
        <v>0</v>
      </c>
      <c r="AF102" s="40">
        <f>IFERROR(VLOOKUP(A102,'[1]Titlle III Imm'!A:D,4,FALSE),0)</f>
        <v>0</v>
      </c>
      <c r="AG102" s="38">
        <f>VLOOKUP(A102,'[1]Title IVA'!A:E,5,FALSE)</f>
        <v>10000</v>
      </c>
      <c r="AH102" s="40">
        <f>IFERROR(VLOOKUP(A102,'[1]Title IVB'!A:I,9,FALSE),0)</f>
        <v>0</v>
      </c>
      <c r="AI102" s="40">
        <f>IFERROR(VLOOKUP(A102,[1]SRSA!A:S,19,FALSE),0)</f>
        <v>32719</v>
      </c>
      <c r="AJ102" s="40">
        <f>IFERROR(VLOOKUP(A102,'[1]Title VB2'!A:E,5,FALSE),0)</f>
        <v>0</v>
      </c>
      <c r="AK102" s="40">
        <f>IFERROR(VLOOKUP(A102,'[1]McKinney Vento'!A:D,4,FALSE),0)</f>
        <v>0</v>
      </c>
      <c r="AL102" s="41">
        <f>VLOOKUP(A102,'[1]IDEA Pt B'!A100:C426,3,FALSE)</f>
        <v>26086</v>
      </c>
      <c r="AM102" s="39">
        <f t="shared" si="2"/>
        <v>6660233</v>
      </c>
      <c r="AN102" s="38">
        <f t="shared" si="3"/>
        <v>13188.580198019801</v>
      </c>
    </row>
    <row r="103" spans="1:40" x14ac:dyDescent="0.3">
      <c r="A103" s="36" t="s">
        <v>276</v>
      </c>
      <c r="B103" s="36" t="s">
        <v>277</v>
      </c>
      <c r="C103" s="37">
        <f>VLOOKUP($A103,'[1]DOM A&amp;L'!$A:$C,3,FALSE)</f>
        <v>322</v>
      </c>
      <c r="D103" s="38">
        <f>VLOOKUP($A103,'[1]DOM A&amp;L'!$A:$D,4,FALSE)</f>
        <v>2327094</v>
      </c>
      <c r="E103" s="38">
        <f>VLOOKUP($A103,[1]TAG!$A:$F,4,FALSE)</f>
        <v>21574</v>
      </c>
      <c r="F103" s="38">
        <f>VLOOKUP($A103,'[1]DOM A&amp;L'!$A:$E,5,FALSE)</f>
        <v>0</v>
      </c>
      <c r="G103" s="38">
        <f>VLOOKUP($A103,'[1]DOM A&amp;L'!$A:$F,6,FALSE)</f>
        <v>172017</v>
      </c>
      <c r="H103" s="38">
        <f>VLOOKUP($A103,'[1]DOM A&amp;L'!$A:$G,7,FALSE)</f>
        <v>238346</v>
      </c>
      <c r="I103" s="38">
        <f>VLOOKUP($A103,'[1]DOM A&amp;L'!$A:$H,8,FALSE)</f>
        <v>223497</v>
      </c>
      <c r="J103" s="38">
        <f>VLOOKUP($A103,'[1]DOM A&amp;L'!$A:$I,9,FALSE)</f>
        <v>21481</v>
      </c>
      <c r="K103" s="38">
        <f>VLOOKUP($A103,'[1]DOM A&amp;L'!$A:$J,10,FALSE)</f>
        <v>25927</v>
      </c>
      <c r="L103" s="38">
        <f>VLOOKUP($A103,'[1]DOM A&amp;L'!$A:$K,11,FALSE)</f>
        <v>112401</v>
      </c>
      <c r="M103" s="38">
        <f>VLOOKUP($A103,'[1]DOM A&amp;L'!$A:$L,12,FALSE)</f>
        <v>83111</v>
      </c>
      <c r="N103" s="38">
        <f>VLOOKUP($A103,'[1]DOM A&amp;L'!$A:$M,13,FALSE)</f>
        <v>166769</v>
      </c>
      <c r="O103" s="38">
        <f>VLOOKUP($A103,'[1]DOM A&amp;L'!$A:$N,14,FALSE)</f>
        <v>33687</v>
      </c>
      <c r="P103" s="38">
        <f>VLOOKUP($A103,'[1]DOM A&amp;L'!$A:$O,15,FALSE)</f>
        <v>0</v>
      </c>
      <c r="Q103" s="38">
        <f>VLOOKUP($A103,'[1]DOM A&amp;L'!$A:$P,16,FALSE)</f>
        <v>93048</v>
      </c>
      <c r="R103" s="38">
        <f>VLOOKUP($A103,'[1]DOM A&amp;L'!$A:$S,19,FALSE)</f>
        <v>225000</v>
      </c>
      <c r="S103" s="38">
        <f>VLOOKUP(A103,'[1]DOM A&amp;L'!A:T,20,FALSE)</f>
        <v>75159</v>
      </c>
      <c r="T103" s="38">
        <f>VLOOKUP($A103,'[1]DOM A&amp;L'!A:T,17,FALSE)</f>
        <v>0</v>
      </c>
      <c r="U103" s="38">
        <f>VLOOKUP(A103,'[1]DOM A&amp;L'!A:R,18,FALSE)</f>
        <v>0</v>
      </c>
      <c r="V103" s="38">
        <f>VLOOKUP($A103,'[1]DOM A&amp;L'!A:U,21,FALSE)</f>
        <v>0</v>
      </c>
      <c r="W103" s="38">
        <f>VLOOKUP($A103,'[1]DOM UAB'!$A:$D,4,FALSE)</f>
        <v>48160</v>
      </c>
      <c r="X103" s="38">
        <f>VLOOKUP($A103,'[1]DOM UAB'!$A:$D,3,FALSE)</f>
        <v>119643</v>
      </c>
      <c r="Y103" s="38">
        <f>VLOOKUP(A103,[1]ELI!A:F,6,FALSE)</f>
        <v>14567</v>
      </c>
      <c r="Z103" s="39">
        <f>VLOOKUP(A103,'[1]Title IA Del'!A:E,5,FALSE)</f>
        <v>51158</v>
      </c>
      <c r="AA103" s="40">
        <f>IFERROR(VLOOKUP(A103,'[1]Title ID2'!A:F,6,FALSE),0)</f>
        <v>0</v>
      </c>
      <c r="AB103" s="40">
        <f>IFERROR(VLOOKUP(A103,'[1]Title IC Mig'!A:G,7,FALSE),0)</f>
        <v>0</v>
      </c>
      <c r="AC103" s="38">
        <f>IFERROR(VLOOKUP(A103,[1]Sec1003!$I$2:$L$139,4,FALSE),0)</f>
        <v>0</v>
      </c>
      <c r="AD103" s="38">
        <f>VLOOKUP(A103,'[1]Title IIA'!A101:D426,3,FALSE)</f>
        <v>11473</v>
      </c>
      <c r="AE103" s="40">
        <f>IFERROR(VLOOKUP(A103,'[1]Title III EL'!A:D,4,FALSE),0)</f>
        <v>0</v>
      </c>
      <c r="AF103" s="40">
        <f>IFERROR(VLOOKUP(A103,'[1]Titlle III Imm'!A:D,4,FALSE),0)</f>
        <v>0</v>
      </c>
      <c r="AG103" s="38">
        <f>VLOOKUP(A103,'[1]Title IVA'!A:E,5,FALSE)</f>
        <v>10000</v>
      </c>
      <c r="AH103" s="40">
        <f>IFERROR(VLOOKUP(A103,'[1]Title IVB'!A:I,9,FALSE),0)</f>
        <v>0</v>
      </c>
      <c r="AI103" s="40">
        <f>IFERROR(VLOOKUP(A103,[1]SRSA!A:S,19,FALSE),0)</f>
        <v>27612</v>
      </c>
      <c r="AJ103" s="40">
        <f>IFERROR(VLOOKUP(A103,'[1]Title VB2'!A:E,5,FALSE),0)</f>
        <v>0</v>
      </c>
      <c r="AK103" s="40">
        <f>IFERROR(VLOOKUP(A103,'[1]McKinney Vento'!A:D,4,FALSE),0)</f>
        <v>0</v>
      </c>
      <c r="AL103" s="41">
        <f>VLOOKUP(A103,'[1]IDEA Pt B'!A101:C427,3,FALSE)</f>
        <v>14384</v>
      </c>
      <c r="AM103" s="39">
        <f t="shared" si="2"/>
        <v>4116108</v>
      </c>
      <c r="AN103" s="38">
        <f t="shared" si="3"/>
        <v>12782.944099378881</v>
      </c>
    </row>
    <row r="104" spans="1:40" x14ac:dyDescent="0.3">
      <c r="A104" s="36" t="s">
        <v>278</v>
      </c>
      <c r="B104" s="36" t="s">
        <v>279</v>
      </c>
      <c r="C104" s="37">
        <f>VLOOKUP($A104,'[1]DOM A&amp;L'!$A:$C,3,FALSE)</f>
        <v>407.1</v>
      </c>
      <c r="D104" s="38">
        <f>VLOOKUP($A104,'[1]DOM A&amp;L'!$A:$D,4,FALSE)</f>
        <v>2942112</v>
      </c>
      <c r="E104" s="38">
        <f>VLOOKUP($A104,[1]TAG!$A:$F,4,FALSE)</f>
        <v>27276</v>
      </c>
      <c r="F104" s="38">
        <f>VLOOKUP($A104,'[1]DOM A&amp;L'!$A:$E,5,FALSE)</f>
        <v>0</v>
      </c>
      <c r="G104" s="38">
        <f>VLOOKUP($A104,'[1]DOM A&amp;L'!$A:$F,6,FALSE)</f>
        <v>129175</v>
      </c>
      <c r="H104" s="38">
        <f>VLOOKUP($A104,'[1]DOM A&amp;L'!$A:$G,7,FALSE)</f>
        <v>399219</v>
      </c>
      <c r="I104" s="38">
        <f>VLOOKUP($A104,'[1]DOM A&amp;L'!$A:$H,8,FALSE)</f>
        <v>273241</v>
      </c>
      <c r="J104" s="38">
        <f>VLOOKUP($A104,'[1]DOM A&amp;L'!$A:$I,9,FALSE)</f>
        <v>29897</v>
      </c>
      <c r="K104" s="38">
        <f>VLOOKUP($A104,'[1]DOM A&amp;L'!$A:$J,10,FALSE)</f>
        <v>33574</v>
      </c>
      <c r="L104" s="38">
        <f>VLOOKUP($A104,'[1]DOM A&amp;L'!$A:$K,11,FALSE)</f>
        <v>142106</v>
      </c>
      <c r="M104" s="38">
        <f>VLOOKUP($A104,'[1]DOM A&amp;L'!$A:$L,12,FALSE)</f>
        <v>93951</v>
      </c>
      <c r="N104" s="38">
        <f>VLOOKUP($A104,'[1]DOM A&amp;L'!$A:$M,13,FALSE)</f>
        <v>21084</v>
      </c>
      <c r="O104" s="38">
        <f>VLOOKUP($A104,'[1]DOM A&amp;L'!$A:$N,14,FALSE)</f>
        <v>225024</v>
      </c>
      <c r="P104" s="38">
        <f>VLOOKUP($A104,'[1]DOM A&amp;L'!$A:$O,15,FALSE)</f>
        <v>0</v>
      </c>
      <c r="Q104" s="38">
        <f>VLOOKUP($A104,'[1]DOM A&amp;L'!$A:$P,16,FALSE)</f>
        <v>77470</v>
      </c>
      <c r="R104" s="38">
        <f>VLOOKUP($A104,'[1]DOM A&amp;L'!$A:$S,19,FALSE)</f>
        <v>468340</v>
      </c>
      <c r="S104" s="38">
        <f>VLOOKUP(A104,'[1]DOM A&amp;L'!A:T,20,FALSE)</f>
        <v>80753</v>
      </c>
      <c r="T104" s="38">
        <f>VLOOKUP($A104,'[1]DOM A&amp;L'!A:T,17,FALSE)</f>
        <v>21084</v>
      </c>
      <c r="U104" s="38">
        <f>VLOOKUP(A104,'[1]DOM A&amp;L'!A:R,18,FALSE)</f>
        <v>306821</v>
      </c>
      <c r="V104" s="38">
        <f>VLOOKUP($A104,'[1]DOM A&amp;L'!A:U,21,FALSE)</f>
        <v>0</v>
      </c>
      <c r="W104" s="38">
        <f>VLOOKUP($A104,'[1]DOM UAB'!$A:$D,4,FALSE)</f>
        <v>139269</v>
      </c>
      <c r="X104" s="38">
        <f>VLOOKUP($A104,'[1]DOM UAB'!$A:$D,3,FALSE)</f>
        <v>0</v>
      </c>
      <c r="Y104" s="38">
        <f>VLOOKUP(A104,[1]ELI!A:F,6,FALSE)</f>
        <v>15254</v>
      </c>
      <c r="Z104" s="39">
        <f>VLOOKUP(A104,'[1]Title IA Del'!A:E,5,FALSE)</f>
        <v>76268</v>
      </c>
      <c r="AA104" s="40">
        <f>IFERROR(VLOOKUP(A104,'[1]Title ID2'!A:F,6,FALSE),0)</f>
        <v>0</v>
      </c>
      <c r="AB104" s="40">
        <f>IFERROR(VLOOKUP(A104,'[1]Title IC Mig'!A:G,7,FALSE),0)</f>
        <v>0</v>
      </c>
      <c r="AC104" s="38">
        <f>IFERROR(VLOOKUP(A104,[1]Sec1003!$I$2:$L$139,4,FALSE),0)</f>
        <v>0</v>
      </c>
      <c r="AD104" s="38">
        <f>VLOOKUP(A104,'[1]Title IIA'!A102:D427,3,FALSE)</f>
        <v>12530</v>
      </c>
      <c r="AE104" s="40">
        <f>IFERROR(VLOOKUP(A104,'[1]Title III EL'!A:D,4,FALSE),0)</f>
        <v>0</v>
      </c>
      <c r="AF104" s="40">
        <f>IFERROR(VLOOKUP(A104,'[1]Titlle III Imm'!A:D,4,FALSE),0)</f>
        <v>0</v>
      </c>
      <c r="AG104" s="38">
        <f>VLOOKUP(A104,'[1]Title IVA'!A:E,5,FALSE)</f>
        <v>10000</v>
      </c>
      <c r="AH104" s="40">
        <f>IFERROR(VLOOKUP(A104,'[1]Title IVB'!A:I,9,FALSE),0)</f>
        <v>0</v>
      </c>
      <c r="AI104" s="40">
        <f>IFERROR(VLOOKUP(A104,[1]SRSA!A:S,19,FALSE),0)</f>
        <v>30804</v>
      </c>
      <c r="AJ104" s="40">
        <f>IFERROR(VLOOKUP(A104,'[1]Title VB2'!A:E,5,FALSE),0)</f>
        <v>0</v>
      </c>
      <c r="AK104" s="40">
        <f>IFERROR(VLOOKUP(A104,'[1]McKinney Vento'!A:D,4,FALSE),0)</f>
        <v>0</v>
      </c>
      <c r="AL104" s="41">
        <f>VLOOKUP(A104,'[1]IDEA Pt B'!A102:C428,3,FALSE)</f>
        <v>19034</v>
      </c>
      <c r="AM104" s="39">
        <f t="shared" si="2"/>
        <v>5574286</v>
      </c>
      <c r="AN104" s="38">
        <f t="shared" si="3"/>
        <v>13692.670105625153</v>
      </c>
    </row>
    <row r="105" spans="1:40" x14ac:dyDescent="0.3">
      <c r="A105" s="36" t="s">
        <v>280</v>
      </c>
      <c r="B105" s="36" t="s">
        <v>281</v>
      </c>
      <c r="C105" s="37">
        <f>VLOOKUP($A105,'[1]DOM A&amp;L'!$A:$C,3,FALSE)</f>
        <v>401</v>
      </c>
      <c r="D105" s="38">
        <f>VLOOKUP($A105,'[1]DOM A&amp;L'!$A:$D,4,FALSE)</f>
        <v>2898027</v>
      </c>
      <c r="E105" s="38">
        <f>VLOOKUP($A105,[1]TAG!$A:$F,4,FALSE)</f>
        <v>26867</v>
      </c>
      <c r="F105" s="38">
        <f>VLOOKUP($A105,'[1]DOM A&amp;L'!$A:$E,5,FALSE)</f>
        <v>56142</v>
      </c>
      <c r="G105" s="38">
        <f>VLOOKUP($A105,'[1]DOM A&amp;L'!$A:$F,6,FALSE)</f>
        <v>177220</v>
      </c>
      <c r="H105" s="38">
        <f>VLOOKUP($A105,'[1]DOM A&amp;L'!$A:$G,7,FALSE)</f>
        <v>294067</v>
      </c>
      <c r="I105" s="38">
        <f>VLOOKUP($A105,'[1]DOM A&amp;L'!$A:$H,8,FALSE)</f>
        <v>274684</v>
      </c>
      <c r="J105" s="38">
        <f>VLOOKUP($A105,'[1]DOM A&amp;L'!$A:$I,9,FALSE)</f>
        <v>30669</v>
      </c>
      <c r="K105" s="38">
        <f>VLOOKUP($A105,'[1]DOM A&amp;L'!$A:$J,10,FALSE)</f>
        <v>32943</v>
      </c>
      <c r="L105" s="38">
        <f>VLOOKUP($A105,'[1]DOM A&amp;L'!$A:$K,11,FALSE)</f>
        <v>141469</v>
      </c>
      <c r="M105" s="38">
        <f>VLOOKUP($A105,'[1]DOM A&amp;L'!$A:$L,12,FALSE)</f>
        <v>115632</v>
      </c>
      <c r="N105" s="38">
        <f>VLOOKUP($A105,'[1]DOM A&amp;L'!$A:$M,13,FALSE)</f>
        <v>25002</v>
      </c>
      <c r="O105" s="38">
        <f>VLOOKUP($A105,'[1]DOM A&amp;L'!$A:$N,14,FALSE)</f>
        <v>208082</v>
      </c>
      <c r="P105" s="38">
        <f>VLOOKUP($A105,'[1]DOM A&amp;L'!$A:$O,15,FALSE)</f>
        <v>0</v>
      </c>
      <c r="Q105" s="38">
        <f>VLOOKUP($A105,'[1]DOM A&amp;L'!$A:$P,16,FALSE)</f>
        <v>43179</v>
      </c>
      <c r="R105" s="38">
        <f>VLOOKUP($A105,'[1]DOM A&amp;L'!$A:$S,19,FALSE)</f>
        <v>443300</v>
      </c>
      <c r="S105" s="38">
        <f>VLOOKUP(A105,'[1]DOM A&amp;L'!A:T,20,FALSE)</f>
        <v>63433</v>
      </c>
      <c r="T105" s="38">
        <f>VLOOKUP($A105,'[1]DOM A&amp;L'!A:T,17,FALSE)</f>
        <v>25002</v>
      </c>
      <c r="U105" s="38">
        <f>VLOOKUP(A105,'[1]DOM A&amp;L'!A:R,18,FALSE)</f>
        <v>232573</v>
      </c>
      <c r="V105" s="38">
        <f>VLOOKUP($A105,'[1]DOM A&amp;L'!A:U,21,FALSE)</f>
        <v>0</v>
      </c>
      <c r="W105" s="38">
        <f>VLOOKUP($A105,'[1]DOM UAB'!$A:$D,4,FALSE)</f>
        <v>13760</v>
      </c>
      <c r="X105" s="38">
        <f>VLOOKUP($A105,'[1]DOM UAB'!$A:$D,3,FALSE)</f>
        <v>14569</v>
      </c>
      <c r="Y105" s="38">
        <f>VLOOKUP(A105,[1]ELI!A:F,6,FALSE)</f>
        <v>15205</v>
      </c>
      <c r="Z105" s="39">
        <f>VLOOKUP(A105,'[1]Title IA Del'!A:E,5,FALSE)</f>
        <v>116029</v>
      </c>
      <c r="AA105" s="40">
        <f>IFERROR(VLOOKUP(A105,'[1]Title ID2'!A:F,6,FALSE),0)</f>
        <v>0</v>
      </c>
      <c r="AB105" s="40">
        <f>IFERROR(VLOOKUP(A105,'[1]Title IC Mig'!A:G,7,FALSE),0)</f>
        <v>0</v>
      </c>
      <c r="AC105" s="38">
        <f>IFERROR(VLOOKUP(A105,[1]Sec1003!$I$2:$L$139,4,FALSE),0)</f>
        <v>0</v>
      </c>
      <c r="AD105" s="38">
        <f>VLOOKUP(A105,'[1]Title IIA'!A103:D428,3,FALSE)</f>
        <v>22553</v>
      </c>
      <c r="AE105" s="40">
        <f>IFERROR(VLOOKUP(A105,'[1]Title III EL'!A:D,4,FALSE),0)</f>
        <v>0</v>
      </c>
      <c r="AF105" s="40">
        <f>IFERROR(VLOOKUP(A105,'[1]Titlle III Imm'!A:D,4,FALSE),0)</f>
        <v>0</v>
      </c>
      <c r="AG105" s="38">
        <f>VLOOKUP(A105,'[1]Title IVA'!A:E,5,FALSE)</f>
        <v>10000</v>
      </c>
      <c r="AH105" s="40">
        <f>IFERROR(VLOOKUP(A105,'[1]Title IVB'!A:I,9,FALSE),0)</f>
        <v>0</v>
      </c>
      <c r="AI105" s="40">
        <f>IFERROR(VLOOKUP(A105,[1]SRSA!A:S,19,FALSE),0)</f>
        <v>36816</v>
      </c>
      <c r="AJ105" s="40">
        <f>IFERROR(VLOOKUP(A105,'[1]Title VB2'!A:E,5,FALSE),0)</f>
        <v>0</v>
      </c>
      <c r="AK105" s="40">
        <f>IFERROR(VLOOKUP(A105,'[1]McKinney Vento'!A:D,4,FALSE),0)</f>
        <v>0</v>
      </c>
      <c r="AL105" s="41">
        <f>VLOOKUP(A105,'[1]IDEA Pt B'!A103:C429,3,FALSE)</f>
        <v>19565</v>
      </c>
      <c r="AM105" s="39">
        <f t="shared" si="2"/>
        <v>5336788</v>
      </c>
      <c r="AN105" s="38">
        <f t="shared" si="3"/>
        <v>13308.69825436409</v>
      </c>
    </row>
    <row r="106" spans="1:40" x14ac:dyDescent="0.3">
      <c r="A106" s="36" t="s">
        <v>282</v>
      </c>
      <c r="B106" s="36" t="s">
        <v>283</v>
      </c>
      <c r="C106" s="37">
        <f>VLOOKUP($A106,'[1]DOM A&amp;L'!$A:$C,3,FALSE)</f>
        <v>572.70000000000005</v>
      </c>
      <c r="D106" s="38">
        <f>VLOOKUP($A106,'[1]DOM A&amp;L'!$A:$D,4,FALSE)</f>
        <v>4138903</v>
      </c>
      <c r="E106" s="38">
        <f>VLOOKUP($A106,[1]TAG!$A:$F,4,FALSE)</f>
        <v>38371</v>
      </c>
      <c r="F106" s="38">
        <f>VLOOKUP($A106,'[1]DOM A&amp;L'!$A:$E,5,FALSE)</f>
        <v>162083</v>
      </c>
      <c r="G106" s="38">
        <f>VLOOKUP($A106,'[1]DOM A&amp;L'!$A:$F,6,FALSE)</f>
        <v>158076</v>
      </c>
      <c r="H106" s="38">
        <f>VLOOKUP($A106,'[1]DOM A&amp;L'!$A:$G,7,FALSE)</f>
        <v>798367</v>
      </c>
      <c r="I106" s="38">
        <f>VLOOKUP($A106,'[1]DOM A&amp;L'!$A:$H,8,FALSE)</f>
        <v>383371</v>
      </c>
      <c r="J106" s="38">
        <f>VLOOKUP($A106,'[1]DOM A&amp;L'!$A:$I,9,FALSE)</f>
        <v>44584</v>
      </c>
      <c r="K106" s="38">
        <f>VLOOKUP($A106,'[1]DOM A&amp;L'!$A:$J,10,FALSE)</f>
        <v>44463</v>
      </c>
      <c r="L106" s="38">
        <f>VLOOKUP($A106,'[1]DOM A&amp;L'!$A:$K,11,FALSE)</f>
        <v>205966</v>
      </c>
      <c r="M106" s="38">
        <f>VLOOKUP($A106,'[1]DOM A&amp;L'!$A:$L,12,FALSE)</f>
        <v>122859</v>
      </c>
      <c r="N106" s="38">
        <f>VLOOKUP($A106,'[1]DOM A&amp;L'!$A:$M,13,FALSE)</f>
        <v>147696</v>
      </c>
      <c r="O106" s="38">
        <f>VLOOKUP($A106,'[1]DOM A&amp;L'!$A:$N,14,FALSE)</f>
        <v>173846</v>
      </c>
      <c r="P106" s="38">
        <f>VLOOKUP($A106,'[1]DOM A&amp;L'!$A:$O,15,FALSE)</f>
        <v>0</v>
      </c>
      <c r="Q106" s="38">
        <f>VLOOKUP($A106,'[1]DOM A&amp;L'!$A:$P,16,FALSE)</f>
        <v>201819</v>
      </c>
      <c r="R106" s="38">
        <f>VLOOKUP($A106,'[1]DOM A&amp;L'!$A:$S,19,FALSE)</f>
        <v>355500</v>
      </c>
      <c r="S106" s="38">
        <f>VLOOKUP(A106,'[1]DOM A&amp;L'!A:T,20,FALSE)</f>
        <v>73426</v>
      </c>
      <c r="T106" s="38">
        <f>VLOOKUP($A106,'[1]DOM A&amp;L'!A:T,17,FALSE)</f>
        <v>0</v>
      </c>
      <c r="U106" s="38">
        <f>VLOOKUP(A106,'[1]DOM A&amp;L'!A:R,18,FALSE)</f>
        <v>298153</v>
      </c>
      <c r="V106" s="38">
        <f>VLOOKUP($A106,'[1]DOM A&amp;L'!A:U,21,FALSE)</f>
        <v>0</v>
      </c>
      <c r="W106" s="38">
        <f>VLOOKUP($A106,'[1]DOM UAB'!$A:$D,4,FALSE)</f>
        <v>30621</v>
      </c>
      <c r="X106" s="38">
        <f>VLOOKUP($A106,'[1]DOM UAB'!$A:$D,3,FALSE)</f>
        <v>315570</v>
      </c>
      <c r="Y106" s="38">
        <f>VLOOKUP(A106,[1]ELI!A:F,6,FALSE)</f>
        <v>16592</v>
      </c>
      <c r="Z106" s="39">
        <f>VLOOKUP(A106,'[1]Title IA Del'!A:E,5,FALSE)</f>
        <v>168088</v>
      </c>
      <c r="AA106" s="40">
        <f>IFERROR(VLOOKUP(A106,'[1]Title ID2'!A:F,6,FALSE),0)</f>
        <v>0</v>
      </c>
      <c r="AB106" s="40">
        <f>IFERROR(VLOOKUP(A106,'[1]Title IC Mig'!A:G,7,FALSE),0)</f>
        <v>0</v>
      </c>
      <c r="AC106" s="38">
        <f>IFERROR(VLOOKUP(A106,[1]Sec1003!$I$2:$L$139,4,FALSE),0)</f>
        <v>0</v>
      </c>
      <c r="AD106" s="38">
        <f>VLOOKUP(A106,'[1]Title IIA'!A104:D429,3,FALSE)</f>
        <v>21348</v>
      </c>
      <c r="AE106" s="40">
        <f>IFERROR(VLOOKUP(A106,'[1]Title III EL'!A:D,4,FALSE),0)</f>
        <v>0</v>
      </c>
      <c r="AF106" s="40">
        <f>IFERROR(VLOOKUP(A106,'[1]Titlle III Imm'!A:D,4,FALSE),0)</f>
        <v>0</v>
      </c>
      <c r="AG106" s="38">
        <f>VLOOKUP(A106,'[1]Title IVA'!A:E,5,FALSE)</f>
        <v>10000</v>
      </c>
      <c r="AH106" s="40">
        <f>IFERROR(VLOOKUP(A106,'[1]Title IVB'!A:I,9,FALSE),0)</f>
        <v>0</v>
      </c>
      <c r="AI106" s="40">
        <f>IFERROR(VLOOKUP(A106,[1]SRSA!A:S,19,FALSE),0)</f>
        <v>33887</v>
      </c>
      <c r="AJ106" s="40">
        <f>IFERROR(VLOOKUP(A106,'[1]Title VB2'!A:E,5,FALSE),0)</f>
        <v>0</v>
      </c>
      <c r="AK106" s="40">
        <f>IFERROR(VLOOKUP(A106,'[1]McKinney Vento'!A:D,4,FALSE),0)</f>
        <v>0</v>
      </c>
      <c r="AL106" s="41">
        <f>VLOOKUP(A106,'[1]IDEA Pt B'!A104:C430,3,FALSE)</f>
        <v>27331</v>
      </c>
      <c r="AM106" s="39">
        <f t="shared" si="2"/>
        <v>7970920</v>
      </c>
      <c r="AN106" s="38">
        <f t="shared" si="3"/>
        <v>13918.142133752401</v>
      </c>
    </row>
    <row r="107" spans="1:40" x14ac:dyDescent="0.3">
      <c r="A107" s="36" t="s">
        <v>284</v>
      </c>
      <c r="B107" s="36" t="s">
        <v>285</v>
      </c>
      <c r="C107" s="37">
        <f>VLOOKUP($A107,'[1]DOM A&amp;L'!$A:$C,3,FALSE)</f>
        <v>652.79999999999995</v>
      </c>
      <c r="D107" s="38">
        <f>VLOOKUP($A107,'[1]DOM A&amp;L'!$A:$D,4,FALSE)</f>
        <v>4778496</v>
      </c>
      <c r="E107" s="38">
        <f>VLOOKUP($A107,[1]TAG!$A:$F,4,FALSE)</f>
        <v>43738</v>
      </c>
      <c r="F107" s="38">
        <f>VLOOKUP($A107,'[1]DOM A&amp;L'!$A:$E,5,FALSE)</f>
        <v>141478</v>
      </c>
      <c r="G107" s="38">
        <f>VLOOKUP($A107,'[1]DOM A&amp;L'!$A:$F,6,FALSE)</f>
        <v>82496</v>
      </c>
      <c r="H107" s="38">
        <f>VLOOKUP($A107,'[1]DOM A&amp;L'!$A:$G,7,FALSE)</f>
        <v>823354</v>
      </c>
      <c r="I107" s="38">
        <f>VLOOKUP($A107,'[1]DOM A&amp;L'!$A:$H,8,FALSE)</f>
        <v>412957</v>
      </c>
      <c r="J107" s="38">
        <f>VLOOKUP($A107,'[1]DOM A&amp;L'!$A:$I,9,FALSE)</f>
        <v>48215</v>
      </c>
      <c r="K107" s="38">
        <f>VLOOKUP($A107,'[1]DOM A&amp;L'!$A:$J,10,FALSE)</f>
        <v>49550</v>
      </c>
      <c r="L107" s="38">
        <f>VLOOKUP($A107,'[1]DOM A&amp;L'!$A:$K,11,FALSE)</f>
        <v>232214</v>
      </c>
      <c r="M107" s="38">
        <f>VLOOKUP($A107,'[1]DOM A&amp;L'!$A:$L,12,FALSE)</f>
        <v>148154</v>
      </c>
      <c r="N107" s="38">
        <f>VLOOKUP($A107,'[1]DOM A&amp;L'!$A:$M,13,FALSE)</f>
        <v>299167</v>
      </c>
      <c r="O107" s="38">
        <f>VLOOKUP($A107,'[1]DOM A&amp;L'!$A:$N,14,FALSE)</f>
        <v>110814</v>
      </c>
      <c r="P107" s="38">
        <f>VLOOKUP($A107,'[1]DOM A&amp;L'!$A:$O,15,FALSE)</f>
        <v>0</v>
      </c>
      <c r="Q107" s="38">
        <f>VLOOKUP($A107,'[1]DOM A&amp;L'!$A:$P,16,FALSE)</f>
        <v>117929</v>
      </c>
      <c r="R107" s="38">
        <f>VLOOKUP($A107,'[1]DOM A&amp;L'!$A:$S,19,FALSE)</f>
        <v>400000</v>
      </c>
      <c r="S107" s="38">
        <f>VLOOKUP(A107,'[1]DOM A&amp;L'!A:T,20,FALSE)</f>
        <v>138683</v>
      </c>
      <c r="T107" s="38">
        <f>VLOOKUP($A107,'[1]DOM A&amp;L'!A:T,17,FALSE)</f>
        <v>256429</v>
      </c>
      <c r="U107" s="38">
        <f>VLOOKUP(A107,'[1]DOM A&amp;L'!A:R,18,FALSE)</f>
        <v>306707</v>
      </c>
      <c r="V107" s="38">
        <f>VLOOKUP($A107,'[1]DOM A&amp;L'!A:U,21,FALSE)</f>
        <v>0</v>
      </c>
      <c r="W107" s="38">
        <f>VLOOKUP($A107,'[1]DOM UAB'!$A:$D,4,FALSE)</f>
        <v>23786</v>
      </c>
      <c r="X107" s="38">
        <f>VLOOKUP($A107,'[1]DOM UAB'!$A:$D,3,FALSE)</f>
        <v>58286</v>
      </c>
      <c r="Y107" s="38">
        <f>VLOOKUP(A107,[1]ELI!A:F,6,FALSE)</f>
        <v>17240</v>
      </c>
      <c r="Z107" s="39">
        <f>VLOOKUP(A107,'[1]Title IA Del'!A:E,5,FALSE)</f>
        <v>132947</v>
      </c>
      <c r="AA107" s="40">
        <f>IFERROR(VLOOKUP(A107,'[1]Title ID2'!A:F,6,FALSE),0)</f>
        <v>0</v>
      </c>
      <c r="AB107" s="40">
        <f>IFERROR(VLOOKUP(A107,'[1]Title IC Mig'!A:G,7,FALSE),0)</f>
        <v>0</v>
      </c>
      <c r="AC107" s="38">
        <f>IFERROR(VLOOKUP(A107,[1]Sec1003!$I$2:$L$139,4,FALSE),0)</f>
        <v>49522</v>
      </c>
      <c r="AD107" s="38">
        <f>VLOOKUP(A107,'[1]Title IIA'!A105:D430,3,FALSE)</f>
        <v>21315</v>
      </c>
      <c r="AE107" s="40">
        <f>IFERROR(VLOOKUP(A107,'[1]Title III EL'!A:D,4,FALSE),0)</f>
        <v>0</v>
      </c>
      <c r="AF107" s="40">
        <f>IFERROR(VLOOKUP(A107,'[1]Titlle III Imm'!A:D,4,FALSE),0)</f>
        <v>0</v>
      </c>
      <c r="AG107" s="38">
        <f>VLOOKUP(A107,'[1]Title IVA'!A:E,5,FALSE)</f>
        <v>8832</v>
      </c>
      <c r="AH107" s="40">
        <f>IFERROR(VLOOKUP(A107,'[1]Title IVB'!A:I,9,FALSE),0)</f>
        <v>0</v>
      </c>
      <c r="AI107" s="40">
        <f>IFERROR(VLOOKUP(A107,[1]SRSA!A:S,19,FALSE),0)</f>
        <v>0</v>
      </c>
      <c r="AJ107" s="40">
        <f>IFERROR(VLOOKUP(A107,'[1]Title VB2'!A:E,5,FALSE),0)</f>
        <v>0</v>
      </c>
      <c r="AK107" s="40">
        <f>IFERROR(VLOOKUP(A107,'[1]McKinney Vento'!A:D,4,FALSE),0)</f>
        <v>0</v>
      </c>
      <c r="AL107" s="41">
        <f>VLOOKUP(A107,'[1]IDEA Pt B'!A105:C431,3,FALSE)</f>
        <v>34039</v>
      </c>
      <c r="AM107" s="39">
        <f t="shared" si="2"/>
        <v>8736348</v>
      </c>
      <c r="AN107" s="38">
        <f t="shared" si="3"/>
        <v>13382.886029411766</v>
      </c>
    </row>
    <row r="108" spans="1:40" x14ac:dyDescent="0.3">
      <c r="A108" s="36" t="s">
        <v>286</v>
      </c>
      <c r="B108" s="36" t="s">
        <v>287</v>
      </c>
      <c r="C108" s="37">
        <f>VLOOKUP($A108,'[1]DOM A&amp;L'!$A:$C,3,FALSE)</f>
        <v>473</v>
      </c>
      <c r="D108" s="38">
        <f>VLOOKUP($A108,'[1]DOM A&amp;L'!$A:$D,4,FALSE)</f>
        <v>3438710</v>
      </c>
      <c r="E108" s="38">
        <f>VLOOKUP($A108,[1]TAG!$A:$F,4,FALSE)</f>
        <v>31691</v>
      </c>
      <c r="F108" s="38">
        <f>VLOOKUP($A108,'[1]DOM A&amp;L'!$A:$E,5,FALSE)</f>
        <v>0</v>
      </c>
      <c r="G108" s="38">
        <f>VLOOKUP($A108,'[1]DOM A&amp;L'!$A:$F,6,FALSE)</f>
        <v>192102</v>
      </c>
      <c r="H108" s="38">
        <f>VLOOKUP($A108,'[1]DOM A&amp;L'!$A:$G,7,FALSE)</f>
        <v>458374</v>
      </c>
      <c r="I108" s="38">
        <f>VLOOKUP($A108,'[1]DOM A&amp;L'!$A:$H,8,FALSE)</f>
        <v>340664</v>
      </c>
      <c r="J108" s="38">
        <f>VLOOKUP($A108,'[1]DOM A&amp;L'!$A:$I,9,FALSE)</f>
        <v>36085</v>
      </c>
      <c r="K108" s="38">
        <f>VLOOKUP($A108,'[1]DOM A&amp;L'!$A:$J,10,FALSE)</f>
        <v>37154</v>
      </c>
      <c r="L108" s="38">
        <f>VLOOKUP($A108,'[1]DOM A&amp;L'!$A:$K,11,FALSE)</f>
        <v>165110</v>
      </c>
      <c r="M108" s="38">
        <f>VLOOKUP($A108,'[1]DOM A&amp;L'!$A:$L,12,FALSE)</f>
        <v>54203</v>
      </c>
      <c r="N108" s="38">
        <f>VLOOKUP($A108,'[1]DOM A&amp;L'!$A:$M,13,FALSE)</f>
        <v>131451</v>
      </c>
      <c r="O108" s="38">
        <f>VLOOKUP($A108,'[1]DOM A&amp;L'!$A:$N,14,FALSE)</f>
        <v>141858</v>
      </c>
      <c r="P108" s="38">
        <f>VLOOKUP($A108,'[1]DOM A&amp;L'!$A:$O,15,FALSE)</f>
        <v>0</v>
      </c>
      <c r="Q108" s="38">
        <f>VLOOKUP($A108,'[1]DOM A&amp;L'!$A:$P,16,FALSE)</f>
        <v>167939</v>
      </c>
      <c r="R108" s="38">
        <f>VLOOKUP($A108,'[1]DOM A&amp;L'!$A:$S,19,FALSE)</f>
        <v>350000</v>
      </c>
      <c r="S108" s="38">
        <f>VLOOKUP(A108,'[1]DOM A&amp;L'!A:T,20,FALSE)</f>
        <v>74583</v>
      </c>
      <c r="T108" s="38">
        <f>VLOOKUP($A108,'[1]DOM A&amp;L'!A:T,17,FALSE)</f>
        <v>131451</v>
      </c>
      <c r="U108" s="38">
        <f>VLOOKUP(A108,'[1]DOM A&amp;L'!A:R,18,FALSE)</f>
        <v>19976</v>
      </c>
      <c r="V108" s="38">
        <f>VLOOKUP($A108,'[1]DOM A&amp;L'!A:U,21,FALSE)</f>
        <v>0</v>
      </c>
      <c r="W108" s="38">
        <f>VLOOKUP($A108,'[1]DOM UAB'!$A:$D,4,FALSE)</f>
        <v>78432</v>
      </c>
      <c r="X108" s="38">
        <f>VLOOKUP($A108,'[1]DOM UAB'!$A:$D,3,FALSE)</f>
        <v>5229</v>
      </c>
      <c r="Y108" s="38">
        <f>VLOOKUP(A108,[1]ELI!A:F,6,FALSE)</f>
        <v>15787</v>
      </c>
      <c r="Z108" s="39">
        <f>VLOOKUP(A108,'[1]Title IA Del'!A:E,5,FALSE)</f>
        <v>88933</v>
      </c>
      <c r="AA108" s="40">
        <f>IFERROR(VLOOKUP(A108,'[1]Title ID2'!A:F,6,FALSE),0)</f>
        <v>0</v>
      </c>
      <c r="AB108" s="40">
        <f>IFERROR(VLOOKUP(A108,'[1]Title IC Mig'!A:G,7,FALSE),0)</f>
        <v>0</v>
      </c>
      <c r="AC108" s="38">
        <f>IFERROR(VLOOKUP(A108,[1]Sec1003!$I$2:$L$139,4,FALSE),0)</f>
        <v>0</v>
      </c>
      <c r="AD108" s="38">
        <f>VLOOKUP(A108,'[1]Title IIA'!A106:D431,3,FALSE)</f>
        <v>15368</v>
      </c>
      <c r="AE108" s="40">
        <f>IFERROR(VLOOKUP(A108,'[1]Title III EL'!A:D,4,FALSE),0)</f>
        <v>0</v>
      </c>
      <c r="AF108" s="40">
        <f>IFERROR(VLOOKUP(A108,'[1]Titlle III Imm'!A:D,4,FALSE),0)</f>
        <v>0</v>
      </c>
      <c r="AG108" s="38">
        <f>VLOOKUP(A108,'[1]Title IVA'!A:E,5,FALSE)</f>
        <v>10000</v>
      </c>
      <c r="AH108" s="40">
        <f>IFERROR(VLOOKUP(A108,'[1]Title IVB'!A:I,9,FALSE),0)</f>
        <v>0</v>
      </c>
      <c r="AI108" s="40">
        <f>IFERROR(VLOOKUP(A108,[1]SRSA!A:S,19,FALSE),0)</f>
        <v>37119</v>
      </c>
      <c r="AJ108" s="40">
        <f>IFERROR(VLOOKUP(A108,'[1]Title VB2'!A:E,5,FALSE),0)</f>
        <v>0</v>
      </c>
      <c r="AK108" s="40">
        <f>IFERROR(VLOOKUP(A108,'[1]McKinney Vento'!A:D,4,FALSE),0)</f>
        <v>0</v>
      </c>
      <c r="AL108" s="41">
        <f>VLOOKUP(A108,'[1]IDEA Pt B'!A106:C432,3,FALSE)</f>
        <v>21863</v>
      </c>
      <c r="AM108" s="39">
        <f t="shared" si="2"/>
        <v>6044082</v>
      </c>
      <c r="AN108" s="38">
        <f t="shared" si="3"/>
        <v>12778.186046511628</v>
      </c>
    </row>
    <row r="109" spans="1:40" x14ac:dyDescent="0.3">
      <c r="A109" s="36" t="s">
        <v>288</v>
      </c>
      <c r="B109" s="36" t="s">
        <v>289</v>
      </c>
      <c r="C109" s="37">
        <f>VLOOKUP($A109,'[1]DOM A&amp;L'!$A:$C,3,FALSE)</f>
        <v>192.3</v>
      </c>
      <c r="D109" s="38">
        <f>VLOOKUP($A109,'[1]DOM A&amp;L'!$A:$D,4,FALSE)</f>
        <v>1389752</v>
      </c>
      <c r="E109" s="38">
        <f>VLOOKUP($A109,[1]TAG!$A:$F,4,FALSE)</f>
        <v>12884</v>
      </c>
      <c r="F109" s="38">
        <f>VLOOKUP($A109,'[1]DOM A&amp;L'!$A:$E,5,FALSE)</f>
        <v>0</v>
      </c>
      <c r="G109" s="38">
        <f>VLOOKUP($A109,'[1]DOM A&amp;L'!$A:$F,6,FALSE)</f>
        <v>168967</v>
      </c>
      <c r="H109" s="38">
        <f>VLOOKUP($A109,'[1]DOM A&amp;L'!$A:$G,7,FALSE)</f>
        <v>176339</v>
      </c>
      <c r="I109" s="38">
        <f>VLOOKUP($A109,'[1]DOM A&amp;L'!$A:$H,8,FALSE)</f>
        <v>135129</v>
      </c>
      <c r="J109" s="38">
        <f>VLOOKUP($A109,'[1]DOM A&amp;L'!$A:$I,9,FALSE)</f>
        <v>13226</v>
      </c>
      <c r="K109" s="38">
        <f>VLOOKUP($A109,'[1]DOM A&amp;L'!$A:$J,10,FALSE)</f>
        <v>19159</v>
      </c>
      <c r="L109" s="38">
        <f>VLOOKUP($A109,'[1]DOM A&amp;L'!$A:$K,11,FALSE)</f>
        <v>67126</v>
      </c>
      <c r="M109" s="38">
        <f>VLOOKUP($A109,'[1]DOM A&amp;L'!$A:$L,12,FALSE)</f>
        <v>36135</v>
      </c>
      <c r="N109" s="38">
        <f>VLOOKUP($A109,'[1]DOM A&amp;L'!$A:$M,13,FALSE)</f>
        <v>89622</v>
      </c>
      <c r="O109" s="38">
        <f>VLOOKUP($A109,'[1]DOM A&amp;L'!$A:$N,14,FALSE)</f>
        <v>22739</v>
      </c>
      <c r="P109" s="38">
        <f>VLOOKUP($A109,'[1]DOM A&amp;L'!$A:$O,15,FALSE)</f>
        <v>0</v>
      </c>
      <c r="Q109" s="38">
        <f>VLOOKUP($A109,'[1]DOM A&amp;L'!$A:$P,16,FALSE)</f>
        <v>50709</v>
      </c>
      <c r="R109" s="38">
        <f>VLOOKUP($A109,'[1]DOM A&amp;L'!$A:$S,19,FALSE)</f>
        <v>99900</v>
      </c>
      <c r="S109" s="38">
        <f>VLOOKUP(A109,'[1]DOM A&amp;L'!A:T,20,FALSE)</f>
        <v>32746</v>
      </c>
      <c r="T109" s="38">
        <f>VLOOKUP($A109,'[1]DOM A&amp;L'!A:T,17,FALSE)</f>
        <v>0</v>
      </c>
      <c r="U109" s="38">
        <f>VLOOKUP(A109,'[1]DOM A&amp;L'!A:R,18,FALSE)</f>
        <v>132970</v>
      </c>
      <c r="V109" s="38">
        <f>VLOOKUP($A109,'[1]DOM A&amp;L'!A:U,21,FALSE)</f>
        <v>0</v>
      </c>
      <c r="W109" s="38">
        <f>VLOOKUP($A109,'[1]DOM UAB'!$A:$D,4,FALSE)</f>
        <v>110249</v>
      </c>
      <c r="X109" s="38">
        <f>VLOOKUP($A109,'[1]DOM UAB'!$A:$D,3,FALSE)</f>
        <v>56655</v>
      </c>
      <c r="Y109" s="38">
        <f>VLOOKUP(A109,[1]ELI!A:F,6,FALSE)</f>
        <v>13518</v>
      </c>
      <c r="Z109" s="39">
        <f>VLOOKUP(A109,'[1]Title IA Del'!A:E,5,FALSE)</f>
        <v>38244</v>
      </c>
      <c r="AA109" s="40">
        <f>IFERROR(VLOOKUP(A109,'[1]Title ID2'!A:F,6,FALSE),0)</f>
        <v>0</v>
      </c>
      <c r="AB109" s="40">
        <f>IFERROR(VLOOKUP(A109,'[1]Title IC Mig'!A:G,7,FALSE),0)</f>
        <v>0</v>
      </c>
      <c r="AC109" s="38">
        <f>IFERROR(VLOOKUP(A109,[1]Sec1003!$I$2:$L$139,4,FALSE),0)</f>
        <v>59522</v>
      </c>
      <c r="AD109" s="38">
        <f>VLOOKUP(A109,'[1]Title IIA'!A107:D432,3,FALSE)</f>
        <v>6146</v>
      </c>
      <c r="AE109" s="40">
        <f>IFERROR(VLOOKUP(A109,'[1]Title III EL'!A:D,4,FALSE),0)</f>
        <v>0</v>
      </c>
      <c r="AF109" s="40">
        <f>IFERROR(VLOOKUP(A109,'[1]Titlle III Imm'!A:D,4,FALSE),0)</f>
        <v>0</v>
      </c>
      <c r="AG109" s="38">
        <f>VLOOKUP(A109,'[1]Title IVA'!A:E,5,FALSE)</f>
        <v>10000</v>
      </c>
      <c r="AH109" s="40">
        <f>IFERROR(VLOOKUP(A109,'[1]Title IVB'!A:I,9,FALSE),0)</f>
        <v>0</v>
      </c>
      <c r="AI109" s="40">
        <f>IFERROR(VLOOKUP(A109,[1]SRSA!A:S,19,FALSE),0)</f>
        <v>16024</v>
      </c>
      <c r="AJ109" s="40">
        <f>IFERROR(VLOOKUP(A109,'[1]Title VB2'!A:E,5,FALSE),0)</f>
        <v>0</v>
      </c>
      <c r="AK109" s="40">
        <f>IFERROR(VLOOKUP(A109,'[1]McKinney Vento'!A:D,4,FALSE),0)</f>
        <v>0</v>
      </c>
      <c r="AL109" s="41">
        <f>VLOOKUP(A109,'[1]IDEA Pt B'!A107:C433,3,FALSE)</f>
        <v>9624</v>
      </c>
      <c r="AM109" s="39">
        <f t="shared" si="2"/>
        <v>2767385</v>
      </c>
      <c r="AN109" s="38">
        <f t="shared" si="3"/>
        <v>14390.977639105564</v>
      </c>
    </row>
    <row r="110" spans="1:40" x14ac:dyDescent="0.3">
      <c r="A110" s="36" t="s">
        <v>290</v>
      </c>
      <c r="B110" s="36" t="s">
        <v>291</v>
      </c>
      <c r="C110" s="37">
        <f>VLOOKUP($A110,'[1]DOM A&amp;L'!$A:$C,3,FALSE)</f>
        <v>1228.4000000000001</v>
      </c>
      <c r="D110" s="38">
        <f>VLOOKUP($A110,'[1]DOM A&amp;L'!$A:$D,4,FALSE)</f>
        <v>8877647</v>
      </c>
      <c r="E110" s="38">
        <f>VLOOKUP($A110,[1]TAG!$A:$F,4,FALSE)</f>
        <v>82303</v>
      </c>
      <c r="F110" s="38">
        <f>VLOOKUP($A110,'[1]DOM A&amp;L'!$A:$E,5,FALSE)</f>
        <v>200550</v>
      </c>
      <c r="G110" s="38">
        <f>VLOOKUP($A110,'[1]DOM A&amp;L'!$A:$F,6,FALSE)</f>
        <v>234588</v>
      </c>
      <c r="H110" s="38">
        <f>VLOOKUP($A110,'[1]DOM A&amp;L'!$A:$G,7,FALSE)</f>
        <v>1066199</v>
      </c>
      <c r="I110" s="38">
        <f>VLOOKUP($A110,'[1]DOM A&amp;L'!$A:$H,8,FALSE)</f>
        <v>780586</v>
      </c>
      <c r="J110" s="38">
        <f>VLOOKUP($A110,'[1]DOM A&amp;L'!$A:$I,9,FALSE)</f>
        <v>87486</v>
      </c>
      <c r="K110" s="38">
        <f>VLOOKUP($A110,'[1]DOM A&amp;L'!$A:$J,10,FALSE)</f>
        <v>99244</v>
      </c>
      <c r="L110" s="38">
        <f>VLOOKUP($A110,'[1]DOM A&amp;L'!$A:$K,11,FALSE)</f>
        <v>434737</v>
      </c>
      <c r="M110" s="38">
        <f>VLOOKUP($A110,'[1]DOM A&amp;L'!$A:$L,12,FALSE)</f>
        <v>213197</v>
      </c>
      <c r="N110" s="38">
        <f>VLOOKUP($A110,'[1]DOM A&amp;L'!$A:$M,13,FALSE)</f>
        <v>559829</v>
      </c>
      <c r="O110" s="38">
        <f>VLOOKUP($A110,'[1]DOM A&amp;L'!$A:$N,14,FALSE)</f>
        <v>80547</v>
      </c>
      <c r="P110" s="38">
        <f>VLOOKUP($A110,'[1]DOM A&amp;L'!$A:$O,15,FALSE)</f>
        <v>0</v>
      </c>
      <c r="Q110" s="38">
        <f>VLOOKUP($A110,'[1]DOM A&amp;L'!$A:$P,16,FALSE)</f>
        <v>328995</v>
      </c>
      <c r="R110" s="38">
        <f>VLOOKUP($A110,'[1]DOM A&amp;L'!$A:$S,19,FALSE)</f>
        <v>500000</v>
      </c>
      <c r="S110" s="38">
        <f>VLOOKUP(A110,'[1]DOM A&amp;L'!A:T,20,FALSE)</f>
        <v>136267</v>
      </c>
      <c r="T110" s="38">
        <f>VLOOKUP($A110,'[1]DOM A&amp;L'!A:T,17,FALSE)</f>
        <v>0</v>
      </c>
      <c r="U110" s="38">
        <f>VLOOKUP(A110,'[1]DOM A&amp;L'!A:R,18,FALSE)</f>
        <v>553325</v>
      </c>
      <c r="V110" s="38">
        <f>VLOOKUP($A110,'[1]DOM A&amp;L'!A:U,21,FALSE)</f>
        <v>0</v>
      </c>
      <c r="W110" s="38">
        <f>VLOOKUP($A110,'[1]DOM UAB'!$A:$D,4,FALSE)</f>
        <v>151267</v>
      </c>
      <c r="X110" s="38">
        <f>VLOOKUP($A110,'[1]DOM UAB'!$A:$D,3,FALSE)</f>
        <v>453125</v>
      </c>
      <c r="Y110" s="38">
        <f>VLOOKUP(A110,[1]ELI!A:F,6,FALSE)</f>
        <v>21891</v>
      </c>
      <c r="Z110" s="39">
        <f>VLOOKUP(A110,'[1]Title IA Del'!A:E,5,FALSE)</f>
        <v>256745</v>
      </c>
      <c r="AA110" s="40">
        <f>IFERROR(VLOOKUP(A110,'[1]Title ID2'!A:F,6,FALSE),0)</f>
        <v>81681</v>
      </c>
      <c r="AB110" s="40">
        <f>IFERROR(VLOOKUP(A110,'[1]Title IC Mig'!A:G,7,FALSE),0)</f>
        <v>0</v>
      </c>
      <c r="AC110" s="38">
        <f>IFERROR(VLOOKUP(A110,[1]Sec1003!$I$2:$L$139,4,FALSE),0)</f>
        <v>10995</v>
      </c>
      <c r="AD110" s="38">
        <f>VLOOKUP(A110,'[1]Title IIA'!A108:D433,3,FALSE)</f>
        <v>37412</v>
      </c>
      <c r="AE110" s="40">
        <f>IFERROR(VLOOKUP(A110,'[1]Title III EL'!A:D,4,FALSE),0)</f>
        <v>0</v>
      </c>
      <c r="AF110" s="40">
        <f>IFERROR(VLOOKUP(A110,'[1]Titlle III Imm'!A:D,4,FALSE),0)</f>
        <v>0</v>
      </c>
      <c r="AG110" s="38">
        <f>VLOOKUP(A110,'[1]Title IVA'!A:E,5,FALSE)</f>
        <v>15646</v>
      </c>
      <c r="AH110" s="40">
        <f>IFERROR(VLOOKUP(A110,'[1]Title IVB'!A:I,9,FALSE),0)</f>
        <v>0</v>
      </c>
      <c r="AI110" s="40">
        <f>IFERROR(VLOOKUP(A110,[1]SRSA!A:S,19,FALSE),0)</f>
        <v>0</v>
      </c>
      <c r="AJ110" s="40">
        <f>IFERROR(VLOOKUP(A110,'[1]Title VB2'!A:E,5,FALSE),0)</f>
        <v>0</v>
      </c>
      <c r="AK110" s="40">
        <f>IFERROR(VLOOKUP(A110,'[1]McKinney Vento'!A:D,4,FALSE),0)</f>
        <v>0</v>
      </c>
      <c r="AL110" s="41">
        <f>VLOOKUP(A110,'[1]IDEA Pt B'!A108:C434,3,FALSE)</f>
        <v>57863</v>
      </c>
      <c r="AM110" s="39">
        <f t="shared" si="2"/>
        <v>15322125</v>
      </c>
      <c r="AN110" s="38">
        <f t="shared" si="3"/>
        <v>12473.237544773689</v>
      </c>
    </row>
    <row r="111" spans="1:40" x14ac:dyDescent="0.3">
      <c r="A111" s="36" t="s">
        <v>292</v>
      </c>
      <c r="B111" s="36" t="s">
        <v>293</v>
      </c>
      <c r="C111" s="37">
        <f>VLOOKUP($A111,'[1]DOM A&amp;L'!$A:$C,3,FALSE)</f>
        <v>401.2</v>
      </c>
      <c r="D111" s="38">
        <f>VLOOKUP($A111,'[1]DOM A&amp;L'!$A:$D,4,FALSE)</f>
        <v>2921137</v>
      </c>
      <c r="E111" s="38">
        <f>VLOOKUP($A111,[1]TAG!$A:$F,4,FALSE)</f>
        <v>26880</v>
      </c>
      <c r="F111" s="38">
        <f>VLOOKUP($A111,'[1]DOM A&amp;L'!$A:$E,5,FALSE)</f>
        <v>73506</v>
      </c>
      <c r="G111" s="38">
        <f>VLOOKUP($A111,'[1]DOM A&amp;L'!$A:$F,6,FALSE)</f>
        <v>180867</v>
      </c>
      <c r="H111" s="38">
        <f>VLOOKUP($A111,'[1]DOM A&amp;L'!$A:$G,7,FALSE)</f>
        <v>476687</v>
      </c>
      <c r="I111" s="38">
        <f>VLOOKUP($A111,'[1]DOM A&amp;L'!$A:$H,8,FALSE)</f>
        <v>288737</v>
      </c>
      <c r="J111" s="38">
        <f>VLOOKUP($A111,'[1]DOM A&amp;L'!$A:$I,9,FALSE)</f>
        <v>30517</v>
      </c>
      <c r="K111" s="38">
        <f>VLOOKUP($A111,'[1]DOM A&amp;L'!$A:$J,10,FALSE)</f>
        <v>29396</v>
      </c>
      <c r="L111" s="38">
        <f>VLOOKUP($A111,'[1]DOM A&amp;L'!$A:$K,11,FALSE)</f>
        <v>142117</v>
      </c>
      <c r="M111" s="38">
        <f>VLOOKUP($A111,'[1]DOM A&amp;L'!$A:$L,12,FALSE)</f>
        <v>50589</v>
      </c>
      <c r="N111" s="38">
        <f>VLOOKUP($A111,'[1]DOM A&amp;L'!$A:$M,13,FALSE)</f>
        <v>176777</v>
      </c>
      <c r="O111" s="38">
        <f>VLOOKUP($A111,'[1]DOM A&amp;L'!$A:$N,14,FALSE)</f>
        <v>75701</v>
      </c>
      <c r="P111" s="38">
        <f>VLOOKUP($A111,'[1]DOM A&amp;L'!$A:$O,15,FALSE)</f>
        <v>0</v>
      </c>
      <c r="Q111" s="38">
        <f>VLOOKUP($A111,'[1]DOM A&amp;L'!$A:$P,16,FALSE)</f>
        <v>142667</v>
      </c>
      <c r="R111" s="38">
        <f>VLOOKUP($A111,'[1]DOM A&amp;L'!$A:$S,19,FALSE)</f>
        <v>305000</v>
      </c>
      <c r="S111" s="38">
        <f>VLOOKUP(A111,'[1]DOM A&amp;L'!A:T,20,FALSE)</f>
        <v>88963</v>
      </c>
      <c r="T111" s="38">
        <f>VLOOKUP($A111,'[1]DOM A&amp;L'!A:T,17,FALSE)</f>
        <v>0</v>
      </c>
      <c r="U111" s="38">
        <f>VLOOKUP(A111,'[1]DOM A&amp;L'!A:R,18,FALSE)</f>
        <v>269585</v>
      </c>
      <c r="V111" s="38">
        <f>VLOOKUP($A111,'[1]DOM A&amp;L'!A:U,21,FALSE)</f>
        <v>0</v>
      </c>
      <c r="W111" s="38">
        <f>VLOOKUP($A111,'[1]DOM UAB'!$A:$D,4,FALSE)</f>
        <v>98384</v>
      </c>
      <c r="X111" s="38">
        <f>VLOOKUP($A111,'[1]DOM UAB'!$A:$D,3,FALSE)</f>
        <v>41154</v>
      </c>
      <c r="Y111" s="38">
        <f>VLOOKUP(A111,[1]ELI!A:F,6,FALSE)</f>
        <v>15207</v>
      </c>
      <c r="Z111" s="39">
        <f>VLOOKUP(A111,'[1]Title IA Del'!A:E,5,FALSE)</f>
        <v>61954</v>
      </c>
      <c r="AA111" s="40">
        <f>IFERROR(VLOOKUP(A111,'[1]Title ID2'!A:F,6,FALSE),0)</f>
        <v>0</v>
      </c>
      <c r="AB111" s="40">
        <f>IFERROR(VLOOKUP(A111,'[1]Title IC Mig'!A:G,7,FALSE),0)</f>
        <v>0</v>
      </c>
      <c r="AC111" s="38">
        <f>IFERROR(VLOOKUP(A111,[1]Sec1003!$I$2:$L$139,4,FALSE),0)</f>
        <v>0</v>
      </c>
      <c r="AD111" s="38">
        <f>VLOOKUP(A111,'[1]Title IIA'!A109:D434,3,FALSE)</f>
        <v>13116</v>
      </c>
      <c r="AE111" s="40">
        <f>IFERROR(VLOOKUP(A111,'[1]Title III EL'!A:D,4,FALSE),0)</f>
        <v>0</v>
      </c>
      <c r="AF111" s="40">
        <f>IFERROR(VLOOKUP(A111,'[1]Titlle III Imm'!A:D,4,FALSE),0)</f>
        <v>0</v>
      </c>
      <c r="AG111" s="38">
        <f>VLOOKUP(A111,'[1]Title IVA'!A:E,5,FALSE)</f>
        <v>10000</v>
      </c>
      <c r="AH111" s="40">
        <f>IFERROR(VLOOKUP(A111,'[1]Title IVB'!A:I,9,FALSE),0)</f>
        <v>0</v>
      </c>
      <c r="AI111" s="40">
        <f>IFERROR(VLOOKUP(A111,[1]SRSA!A:S,19,FALSE),0)</f>
        <v>28690</v>
      </c>
      <c r="AJ111" s="40">
        <f>IFERROR(VLOOKUP(A111,'[1]Title VB2'!A:E,5,FALSE),0)</f>
        <v>0</v>
      </c>
      <c r="AK111" s="40">
        <f>IFERROR(VLOOKUP(A111,'[1]McKinney Vento'!A:D,4,FALSE),0)</f>
        <v>0</v>
      </c>
      <c r="AL111" s="41">
        <f>VLOOKUP(A111,'[1]IDEA Pt B'!A109:C435,3,FALSE)</f>
        <v>18817</v>
      </c>
      <c r="AM111" s="39">
        <f t="shared" si="2"/>
        <v>5566448</v>
      </c>
      <c r="AN111" s="38">
        <f t="shared" si="3"/>
        <v>13874.496510468594</v>
      </c>
    </row>
    <row r="112" spans="1:40" x14ac:dyDescent="0.3">
      <c r="A112" s="36" t="s">
        <v>294</v>
      </c>
      <c r="B112" s="36" t="s">
        <v>295</v>
      </c>
      <c r="C112" s="37">
        <f>VLOOKUP($A112,'[1]DOM A&amp;L'!$A:$C,3,FALSE)</f>
        <v>1602.7</v>
      </c>
      <c r="D112" s="38">
        <f>VLOOKUP($A112,'[1]DOM A&amp;L'!$A:$D,4,FALSE)</f>
        <v>11582713</v>
      </c>
      <c r="E112" s="38">
        <f>VLOOKUP($A112,[1]TAG!$A:$F,4,FALSE)</f>
        <v>107381</v>
      </c>
      <c r="F112" s="38">
        <f>VLOOKUP($A112,'[1]DOM A&amp;L'!$A:$E,5,FALSE)</f>
        <v>0</v>
      </c>
      <c r="G112" s="38">
        <f>VLOOKUP($A112,'[1]DOM A&amp;L'!$A:$F,6,FALSE)</f>
        <v>240594</v>
      </c>
      <c r="H112" s="38">
        <f>VLOOKUP($A112,'[1]DOM A&amp;L'!$A:$G,7,FALSE)</f>
        <v>2047481</v>
      </c>
      <c r="I112" s="38">
        <f>VLOOKUP($A112,'[1]DOM A&amp;L'!$A:$H,8,FALSE)</f>
        <v>1020824</v>
      </c>
      <c r="J112" s="38">
        <f>VLOOKUP($A112,'[1]DOM A&amp;L'!$A:$I,9,FALSE)</f>
        <v>107381</v>
      </c>
      <c r="K112" s="38">
        <f>VLOOKUP($A112,'[1]DOM A&amp;L'!$A:$J,10,FALSE)</f>
        <v>117798</v>
      </c>
      <c r="L112" s="38">
        <f>VLOOKUP($A112,'[1]DOM A&amp;L'!$A:$K,11,FALSE)</f>
        <v>559454</v>
      </c>
      <c r="M112" s="38">
        <f>VLOOKUP($A112,'[1]DOM A&amp;L'!$A:$L,12,FALSE)</f>
        <v>245629</v>
      </c>
      <c r="N112" s="38">
        <f>VLOOKUP($A112,'[1]DOM A&amp;L'!$A:$M,13,FALSE)</f>
        <v>126220</v>
      </c>
      <c r="O112" s="38">
        <f>VLOOKUP($A112,'[1]DOM A&amp;L'!$A:$N,14,FALSE)</f>
        <v>824373</v>
      </c>
      <c r="P112" s="38">
        <f>VLOOKUP($A112,'[1]DOM A&amp;L'!$A:$O,15,FALSE)</f>
        <v>0</v>
      </c>
      <c r="Q112" s="38">
        <f>VLOOKUP($A112,'[1]DOM A&amp;L'!$A:$P,16,FALSE)</f>
        <v>508312</v>
      </c>
      <c r="R112" s="38">
        <f>VLOOKUP($A112,'[1]DOM A&amp;L'!$A:$S,19,FALSE)</f>
        <v>800000</v>
      </c>
      <c r="S112" s="38">
        <f>VLOOKUP(A112,'[1]DOM A&amp;L'!A:T,20,FALSE)</f>
        <v>292544</v>
      </c>
      <c r="T112" s="38">
        <f>VLOOKUP($A112,'[1]DOM A&amp;L'!A:T,17,FALSE)</f>
        <v>0</v>
      </c>
      <c r="U112" s="38">
        <f>VLOOKUP(A112,'[1]DOM A&amp;L'!A:R,18,FALSE)</f>
        <v>593953</v>
      </c>
      <c r="V112" s="38">
        <f>VLOOKUP($A112,'[1]DOM A&amp;L'!A:U,21,FALSE)</f>
        <v>0</v>
      </c>
      <c r="W112" s="38">
        <f>VLOOKUP($A112,'[1]DOM UAB'!$A:$D,4,FALSE)</f>
        <v>324243</v>
      </c>
      <c r="X112" s="38">
        <f>VLOOKUP($A112,'[1]DOM UAB'!$A:$D,3,FALSE)</f>
        <v>385801</v>
      </c>
      <c r="Y112" s="38">
        <f>VLOOKUP(A112,[1]ELI!A:F,6,FALSE)</f>
        <v>24916</v>
      </c>
      <c r="Z112" s="39">
        <f>VLOOKUP(A112,'[1]Title IA Del'!A:E,5,FALSE)</f>
        <v>417673</v>
      </c>
      <c r="AA112" s="40">
        <f>IFERROR(VLOOKUP(A112,'[1]Title ID2'!A:F,6,FALSE),0)</f>
        <v>0</v>
      </c>
      <c r="AB112" s="40">
        <f>IFERROR(VLOOKUP(A112,'[1]Title IC Mig'!A:G,7,FALSE),0)</f>
        <v>0</v>
      </c>
      <c r="AC112" s="38">
        <f>IFERROR(VLOOKUP(A112,[1]Sec1003!$I$2:$L$139,4,FALSE),0)</f>
        <v>19990</v>
      </c>
      <c r="AD112" s="38">
        <f>VLOOKUP(A112,'[1]Title IIA'!A110:D435,3,FALSE)</f>
        <v>67538</v>
      </c>
      <c r="AE112" s="40">
        <f>IFERROR(VLOOKUP(A112,'[1]Title III EL'!A:D,4,FALSE),0)</f>
        <v>0</v>
      </c>
      <c r="AF112" s="40">
        <f>IFERROR(VLOOKUP(A112,'[1]Titlle III Imm'!A:D,4,FALSE),0)</f>
        <v>4901</v>
      </c>
      <c r="AG112" s="38">
        <f>VLOOKUP(A112,'[1]Title IVA'!A:E,5,FALSE)</f>
        <v>19035</v>
      </c>
      <c r="AH112" s="40">
        <f>IFERROR(VLOOKUP(A112,'[1]Title IVB'!A:I,9,FALSE),0)</f>
        <v>50000</v>
      </c>
      <c r="AI112" s="40">
        <f>IFERROR(VLOOKUP(A112,[1]SRSA!A:S,19,FALSE),0)</f>
        <v>0</v>
      </c>
      <c r="AJ112" s="40">
        <f>IFERROR(VLOOKUP(A112,'[1]Title VB2'!A:E,5,FALSE),0)</f>
        <v>0</v>
      </c>
      <c r="AK112" s="40">
        <f>IFERROR(VLOOKUP(A112,'[1]McKinney Vento'!A:D,4,FALSE),0)</f>
        <v>0</v>
      </c>
      <c r="AL112" s="41">
        <f>VLOOKUP(A112,'[1]IDEA Pt B'!A110:C436,3,FALSE)</f>
        <v>81681</v>
      </c>
      <c r="AM112" s="39">
        <f t="shared" si="2"/>
        <v>20570435</v>
      </c>
      <c r="AN112" s="38">
        <f t="shared" si="3"/>
        <v>12834.863043613901</v>
      </c>
    </row>
    <row r="113" spans="1:40" x14ac:dyDescent="0.3">
      <c r="A113" s="36" t="s">
        <v>296</v>
      </c>
      <c r="B113" s="36" t="s">
        <v>297</v>
      </c>
      <c r="C113" s="37">
        <f>VLOOKUP($A113,'[1]DOM A&amp;L'!$A:$C,3,FALSE)</f>
        <v>1045.9000000000001</v>
      </c>
      <c r="D113" s="38">
        <f>VLOOKUP($A113,'[1]DOM A&amp;L'!$A:$D,4,FALSE)</f>
        <v>7558719</v>
      </c>
      <c r="E113" s="38">
        <f>VLOOKUP($A113,[1]TAG!$A:$F,4,FALSE)</f>
        <v>70075</v>
      </c>
      <c r="F113" s="38">
        <f>VLOOKUP($A113,'[1]DOM A&amp;L'!$A:$E,5,FALSE)</f>
        <v>38123</v>
      </c>
      <c r="G113" s="38">
        <f>VLOOKUP($A113,'[1]DOM A&amp;L'!$A:$F,6,FALSE)</f>
        <v>236316</v>
      </c>
      <c r="H113" s="38">
        <f>VLOOKUP($A113,'[1]DOM A&amp;L'!$A:$G,7,FALSE)</f>
        <v>988003</v>
      </c>
      <c r="I113" s="38">
        <f>VLOOKUP($A113,'[1]DOM A&amp;L'!$A:$H,8,FALSE)</f>
        <v>684280</v>
      </c>
      <c r="J113" s="38">
        <f>VLOOKUP($A113,'[1]DOM A&amp;L'!$A:$I,9,FALSE)</f>
        <v>79530</v>
      </c>
      <c r="K113" s="38">
        <f>VLOOKUP($A113,'[1]DOM A&amp;L'!$A:$J,10,FALSE)</f>
        <v>77459</v>
      </c>
      <c r="L113" s="38">
        <f>VLOOKUP($A113,'[1]DOM A&amp;L'!$A:$K,11,FALSE)</f>
        <v>365092</v>
      </c>
      <c r="M113" s="38">
        <f>VLOOKUP($A113,'[1]DOM A&amp;L'!$A:$L,12,FALSE)</f>
        <v>220424</v>
      </c>
      <c r="N113" s="38">
        <f>VLOOKUP($A113,'[1]DOM A&amp;L'!$A:$M,13,FALSE)</f>
        <v>547812</v>
      </c>
      <c r="O113" s="38">
        <f>VLOOKUP($A113,'[1]DOM A&amp;L'!$A:$N,14,FALSE)</f>
        <v>43754</v>
      </c>
      <c r="P113" s="38">
        <f>VLOOKUP($A113,'[1]DOM A&amp;L'!$A:$O,15,FALSE)</f>
        <v>0</v>
      </c>
      <c r="Q113" s="38">
        <f>VLOOKUP($A113,'[1]DOM A&amp;L'!$A:$P,16,FALSE)</f>
        <v>368575</v>
      </c>
      <c r="R113" s="38">
        <f>VLOOKUP($A113,'[1]DOM A&amp;L'!$A:$S,19,FALSE)</f>
        <v>450000</v>
      </c>
      <c r="S113" s="38">
        <f>VLOOKUP(A113,'[1]DOM A&amp;L'!A:T,20,FALSE)</f>
        <v>176189</v>
      </c>
      <c r="T113" s="38">
        <f>VLOOKUP($A113,'[1]DOM A&amp;L'!A:T,17,FALSE)</f>
        <v>136953</v>
      </c>
      <c r="U113" s="38">
        <f>VLOOKUP(A113,'[1]DOM A&amp;L'!A:R,18,FALSE)</f>
        <v>578480</v>
      </c>
      <c r="V113" s="38">
        <f>VLOOKUP($A113,'[1]DOM A&amp;L'!A:U,21,FALSE)</f>
        <v>0</v>
      </c>
      <c r="W113" s="38">
        <f>VLOOKUP($A113,'[1]DOM UAB'!$A:$D,4,FALSE)</f>
        <v>127968</v>
      </c>
      <c r="X113" s="38">
        <f>VLOOKUP($A113,'[1]DOM UAB'!$A:$D,3,FALSE)</f>
        <v>501477</v>
      </c>
      <c r="Y113" s="38">
        <f>VLOOKUP(A113,[1]ELI!A:F,6,FALSE)</f>
        <v>20416</v>
      </c>
      <c r="Z113" s="39">
        <f>VLOOKUP(A113,'[1]Title IA Del'!A:E,5,FALSE)</f>
        <v>141353</v>
      </c>
      <c r="AA113" s="40">
        <f>IFERROR(VLOOKUP(A113,'[1]Title ID2'!A:F,6,FALSE),0)</f>
        <v>0</v>
      </c>
      <c r="AB113" s="40">
        <f>IFERROR(VLOOKUP(A113,'[1]Title IC Mig'!A:G,7,FALSE),0)</f>
        <v>0</v>
      </c>
      <c r="AC113" s="38">
        <f>IFERROR(VLOOKUP(A113,[1]Sec1003!$I$2:$L$139,4,FALSE),0)</f>
        <v>0</v>
      </c>
      <c r="AD113" s="38">
        <f>VLOOKUP(A113,'[1]Title IIA'!A111:D436,3,FALSE)</f>
        <v>36622</v>
      </c>
      <c r="AE113" s="40">
        <f>IFERROR(VLOOKUP(A113,'[1]Title III EL'!A:D,4,FALSE),0)</f>
        <v>0</v>
      </c>
      <c r="AF113" s="40">
        <f>IFERROR(VLOOKUP(A113,'[1]Titlle III Imm'!A:D,4,FALSE),0)</f>
        <v>0</v>
      </c>
      <c r="AG113" s="38">
        <f>VLOOKUP(A113,'[1]Title IVA'!A:E,5,FALSE)</f>
        <v>10000</v>
      </c>
      <c r="AH113" s="40">
        <f>IFERROR(VLOOKUP(A113,'[1]Title IVB'!A:I,9,FALSE),0)</f>
        <v>0</v>
      </c>
      <c r="AI113" s="40">
        <f>IFERROR(VLOOKUP(A113,[1]SRSA!A:S,19,FALSE),0)</f>
        <v>0</v>
      </c>
      <c r="AJ113" s="40">
        <f>IFERROR(VLOOKUP(A113,'[1]Title VB2'!A:E,5,FALSE),0)</f>
        <v>0</v>
      </c>
      <c r="AK113" s="40">
        <f>IFERROR(VLOOKUP(A113,'[1]McKinney Vento'!A:D,4,FALSE),0)</f>
        <v>0</v>
      </c>
      <c r="AL113" s="41">
        <f>VLOOKUP(A113,'[1]IDEA Pt B'!A111:C437,3,FALSE)</f>
        <v>48865</v>
      </c>
      <c r="AM113" s="39">
        <f t="shared" si="2"/>
        <v>13506485</v>
      </c>
      <c r="AN113" s="38">
        <f t="shared" si="3"/>
        <v>12913.744143799597</v>
      </c>
    </row>
    <row r="114" spans="1:40" x14ac:dyDescent="0.3">
      <c r="A114" s="36" t="s">
        <v>298</v>
      </c>
      <c r="B114" s="36" t="s">
        <v>299</v>
      </c>
      <c r="C114" s="37">
        <f>VLOOKUP($A114,'[1]DOM A&amp;L'!$A:$C,3,FALSE)</f>
        <v>3674.6</v>
      </c>
      <c r="D114" s="38">
        <f>VLOOKUP($A114,'[1]DOM A&amp;L'!$A:$D,4,FALSE)</f>
        <v>26556334</v>
      </c>
      <c r="E114" s="38">
        <f>VLOOKUP($A114,[1]TAG!$A:$F,4,FALSE)</f>
        <v>246198</v>
      </c>
      <c r="F114" s="38">
        <f>VLOOKUP($A114,'[1]DOM A&amp;L'!$A:$E,5,FALSE)</f>
        <v>0</v>
      </c>
      <c r="G114" s="38">
        <f>VLOOKUP($A114,'[1]DOM A&amp;L'!$A:$F,6,FALSE)</f>
        <v>371106</v>
      </c>
      <c r="H114" s="38">
        <f>VLOOKUP($A114,'[1]DOM A&amp;L'!$A:$G,7,FALSE)</f>
        <v>4884512</v>
      </c>
      <c r="I114" s="38">
        <f>VLOOKUP($A114,'[1]DOM A&amp;L'!$A:$H,8,FALSE)</f>
        <v>2322421</v>
      </c>
      <c r="J114" s="38">
        <f>VLOOKUP($A114,'[1]DOM A&amp;L'!$A:$I,9,FALSE)</f>
        <v>269789</v>
      </c>
      <c r="K114" s="38">
        <f>VLOOKUP($A114,'[1]DOM A&amp;L'!$A:$J,10,FALSE)</f>
        <v>305249</v>
      </c>
      <c r="L114" s="38">
        <f>VLOOKUP($A114,'[1]DOM A&amp;L'!$A:$K,11,FALSE)</f>
        <v>1282693</v>
      </c>
      <c r="M114" s="38">
        <f>VLOOKUP($A114,'[1]DOM A&amp;L'!$A:$L,12,FALSE)</f>
        <v>729927</v>
      </c>
      <c r="N114" s="38">
        <f>VLOOKUP($A114,'[1]DOM A&amp;L'!$A:$M,13,FALSE)</f>
        <v>242529</v>
      </c>
      <c r="O114" s="38">
        <f>VLOOKUP($A114,'[1]DOM A&amp;L'!$A:$N,14,FALSE)</f>
        <v>1542853</v>
      </c>
      <c r="P114" s="38">
        <f>VLOOKUP($A114,'[1]DOM A&amp;L'!$A:$O,15,FALSE)</f>
        <v>0</v>
      </c>
      <c r="Q114" s="38">
        <f>VLOOKUP($A114,'[1]DOM A&amp;L'!$A:$P,16,FALSE)</f>
        <v>1296215</v>
      </c>
      <c r="R114" s="38">
        <f>VLOOKUP($A114,'[1]DOM A&amp;L'!$A:$S,19,FALSE)</f>
        <v>950000</v>
      </c>
      <c r="S114" s="38">
        <f>VLOOKUP(A114,'[1]DOM A&amp;L'!A:T,20,FALSE)</f>
        <v>390570</v>
      </c>
      <c r="T114" s="38">
        <f>VLOOKUP($A114,'[1]DOM A&amp;L'!A:T,17,FALSE)</f>
        <v>242529</v>
      </c>
      <c r="U114" s="38">
        <f>VLOOKUP(A114,'[1]DOM A&amp;L'!A:R,18,FALSE)</f>
        <v>1343421</v>
      </c>
      <c r="V114" s="38">
        <f>VLOOKUP($A114,'[1]DOM A&amp;L'!A:U,21,FALSE)</f>
        <v>0</v>
      </c>
      <c r="W114" s="38">
        <f>VLOOKUP($A114,'[1]DOM UAB'!$A:$D,4,FALSE)</f>
        <v>339503</v>
      </c>
      <c r="X114" s="38">
        <f>VLOOKUP($A114,'[1]DOM UAB'!$A:$D,3,FALSE)</f>
        <v>499981</v>
      </c>
      <c r="Y114" s="38">
        <f>VLOOKUP(A114,[1]ELI!A:F,6,FALSE)</f>
        <v>41658</v>
      </c>
      <c r="Z114" s="39">
        <f>VLOOKUP(A114,'[1]Title IA Del'!A:E,5,FALSE)</f>
        <v>1074661</v>
      </c>
      <c r="AA114" s="40">
        <f>IFERROR(VLOOKUP(A114,'[1]Title ID2'!A:F,6,FALSE),0)</f>
        <v>0</v>
      </c>
      <c r="AB114" s="40">
        <f>IFERROR(VLOOKUP(A114,'[1]Title IC Mig'!A:G,7,FALSE),0)</f>
        <v>0</v>
      </c>
      <c r="AC114" s="38">
        <f>IFERROR(VLOOKUP(A114,[1]Sec1003!$I$2:$L$139,4,FALSE),0)</f>
        <v>27985</v>
      </c>
      <c r="AD114" s="38">
        <f>VLOOKUP(A114,'[1]Title IIA'!A112:D437,3,FALSE)</f>
        <v>148016</v>
      </c>
      <c r="AE114" s="40">
        <f>IFERROR(VLOOKUP(A114,'[1]Title III EL'!A:D,4,FALSE),0)</f>
        <v>0</v>
      </c>
      <c r="AF114" s="40">
        <f>IFERROR(VLOOKUP(A114,'[1]Titlle III Imm'!A:D,4,FALSE),0)</f>
        <v>0</v>
      </c>
      <c r="AG114" s="38">
        <f>VLOOKUP(A114,'[1]Title IVA'!A:E,5,FALSE)</f>
        <v>61530</v>
      </c>
      <c r="AH114" s="40">
        <f>IFERROR(VLOOKUP(A114,'[1]Title IVB'!A:I,9,FALSE),0)</f>
        <v>0</v>
      </c>
      <c r="AI114" s="40">
        <f>IFERROR(VLOOKUP(A114,[1]SRSA!A:S,19,FALSE),0)</f>
        <v>0</v>
      </c>
      <c r="AJ114" s="40">
        <f>IFERROR(VLOOKUP(A114,'[1]Title VB2'!A:E,5,FALSE),0)</f>
        <v>0</v>
      </c>
      <c r="AK114" s="40">
        <f>IFERROR(VLOOKUP(A114,'[1]McKinney Vento'!A:D,4,FALSE),0)</f>
        <v>0</v>
      </c>
      <c r="AL114" s="41">
        <f>VLOOKUP(A114,'[1]IDEA Pt B'!A112:C438,3,FALSE)</f>
        <v>203622</v>
      </c>
      <c r="AM114" s="39">
        <f t="shared" si="2"/>
        <v>45373302</v>
      </c>
      <c r="AN114" s="38">
        <f t="shared" si="3"/>
        <v>12347.820715179883</v>
      </c>
    </row>
    <row r="115" spans="1:40" x14ac:dyDescent="0.3">
      <c r="A115" s="36" t="s">
        <v>300</v>
      </c>
      <c r="B115" s="36" t="s">
        <v>301</v>
      </c>
      <c r="C115" s="37">
        <f>VLOOKUP($A115,'[1]DOM A&amp;L'!$A:$C,3,FALSE)</f>
        <v>2079.5</v>
      </c>
      <c r="D115" s="38">
        <f>VLOOKUP($A115,'[1]DOM A&amp;L'!$A:$D,4,FALSE)</f>
        <v>15028547</v>
      </c>
      <c r="E115" s="38">
        <f>VLOOKUP($A115,[1]TAG!$A:$F,4,FALSE)</f>
        <v>139327</v>
      </c>
      <c r="F115" s="38">
        <f>VLOOKUP($A115,'[1]DOM A&amp;L'!$A:$E,5,FALSE)</f>
        <v>0</v>
      </c>
      <c r="G115" s="38">
        <f>VLOOKUP($A115,'[1]DOM A&amp;L'!$A:$F,6,FALSE)</f>
        <v>161632</v>
      </c>
      <c r="H115" s="38">
        <f>VLOOKUP($A115,'[1]DOM A&amp;L'!$A:$G,7,FALSE)</f>
        <v>2630628</v>
      </c>
      <c r="I115" s="38">
        <f>VLOOKUP($A115,'[1]DOM A&amp;L'!$A:$H,8,FALSE)</f>
        <v>1234869</v>
      </c>
      <c r="J115" s="38">
        <f>VLOOKUP($A115,'[1]DOM A&amp;L'!$A:$I,9,FALSE)</f>
        <v>138495</v>
      </c>
      <c r="K115" s="38">
        <f>VLOOKUP($A115,'[1]DOM A&amp;L'!$A:$J,10,FALSE)</f>
        <v>154216</v>
      </c>
      <c r="L115" s="38">
        <f>VLOOKUP($A115,'[1]DOM A&amp;L'!$A:$K,11,FALSE)</f>
        <v>725891</v>
      </c>
      <c r="M115" s="38">
        <f>VLOOKUP($A115,'[1]DOM A&amp;L'!$A:$L,12,FALSE)</f>
        <v>213197</v>
      </c>
      <c r="N115" s="38">
        <f>VLOOKUP($A115,'[1]DOM A&amp;L'!$A:$M,13,FALSE)</f>
        <v>545998</v>
      </c>
      <c r="O115" s="38">
        <f>VLOOKUP($A115,'[1]DOM A&amp;L'!$A:$N,14,FALSE)</f>
        <v>564462</v>
      </c>
      <c r="P115" s="38">
        <f>VLOOKUP($A115,'[1]DOM A&amp;L'!$A:$O,15,FALSE)</f>
        <v>0</v>
      </c>
      <c r="Q115" s="38">
        <f>VLOOKUP($A115,'[1]DOM A&amp;L'!$A:$P,16,FALSE)</f>
        <v>732816</v>
      </c>
      <c r="R115" s="38">
        <f>VLOOKUP($A115,'[1]DOM A&amp;L'!$A:$S,19,FALSE)</f>
        <v>467000</v>
      </c>
      <c r="S115" s="38">
        <f>VLOOKUP(A115,'[1]DOM A&amp;L'!A:T,20,FALSE)</f>
        <v>260420</v>
      </c>
      <c r="T115" s="38">
        <f>VLOOKUP($A115,'[1]DOM A&amp;L'!A:T,17,FALSE)</f>
        <v>0</v>
      </c>
      <c r="U115" s="38">
        <f>VLOOKUP(A115,'[1]DOM A&amp;L'!A:R,18,FALSE)</f>
        <v>1057464</v>
      </c>
      <c r="V115" s="38">
        <f>VLOOKUP($A115,'[1]DOM A&amp;L'!A:U,21,FALSE)</f>
        <v>0</v>
      </c>
      <c r="W115" s="38">
        <f>VLOOKUP($A115,'[1]DOM UAB'!$A:$D,4,FALSE)</f>
        <v>434990</v>
      </c>
      <c r="X115" s="38">
        <f>VLOOKUP($A115,'[1]DOM UAB'!$A:$D,3,FALSE)</f>
        <v>0</v>
      </c>
      <c r="Y115" s="38">
        <f>VLOOKUP(A115,[1]ELI!A:F,6,FALSE)</f>
        <v>28769</v>
      </c>
      <c r="Z115" s="39">
        <f>VLOOKUP(A115,'[1]Title IA Del'!A:E,5,FALSE)</f>
        <v>526371</v>
      </c>
      <c r="AA115" s="40">
        <f>IFERROR(VLOOKUP(A115,'[1]Title ID2'!A:F,6,FALSE),0)</f>
        <v>0</v>
      </c>
      <c r="AB115" s="40">
        <f>IFERROR(VLOOKUP(A115,'[1]Title IC Mig'!A:G,7,FALSE),0)</f>
        <v>0</v>
      </c>
      <c r="AC115" s="38">
        <f>IFERROR(VLOOKUP(A115,[1]Sec1003!$I$2:$L$139,4,FALSE),0)</f>
        <v>12995</v>
      </c>
      <c r="AD115" s="38">
        <f>VLOOKUP(A115,'[1]Title IIA'!A113:D438,3,FALSE)</f>
        <v>99211</v>
      </c>
      <c r="AE115" s="40">
        <f>IFERROR(VLOOKUP(A115,'[1]Title III EL'!A:D,4,FALSE),0)</f>
        <v>0</v>
      </c>
      <c r="AF115" s="40">
        <f>IFERROR(VLOOKUP(A115,'[1]Titlle III Imm'!A:D,4,FALSE),0)</f>
        <v>0</v>
      </c>
      <c r="AG115" s="38">
        <f>VLOOKUP(A115,'[1]Title IVA'!A:E,5,FALSE)</f>
        <v>26443</v>
      </c>
      <c r="AH115" s="40">
        <f>IFERROR(VLOOKUP(A115,'[1]Title IVB'!A:I,9,FALSE),0)</f>
        <v>0</v>
      </c>
      <c r="AI115" s="40">
        <f>IFERROR(VLOOKUP(A115,[1]SRSA!A:S,19,FALSE),0)</f>
        <v>0</v>
      </c>
      <c r="AJ115" s="40">
        <f>IFERROR(VLOOKUP(A115,'[1]Title VB2'!A:E,5,FALSE),0)</f>
        <v>0</v>
      </c>
      <c r="AK115" s="40">
        <f>IFERROR(VLOOKUP(A115,'[1]McKinney Vento'!A:D,4,FALSE),0)</f>
        <v>0</v>
      </c>
      <c r="AL115" s="41">
        <f>VLOOKUP(A115,'[1]IDEA Pt B'!A113:C439,3,FALSE)</f>
        <v>110422</v>
      </c>
      <c r="AM115" s="39">
        <f t="shared" si="2"/>
        <v>25294163</v>
      </c>
      <c r="AN115" s="38">
        <f t="shared" si="3"/>
        <v>12163.579225775427</v>
      </c>
    </row>
    <row r="116" spans="1:40" x14ac:dyDescent="0.3">
      <c r="A116" s="36" t="s">
        <v>302</v>
      </c>
      <c r="B116" s="36" t="s">
        <v>303</v>
      </c>
      <c r="C116" s="37">
        <f>VLOOKUP($A116,'[1]DOM A&amp;L'!$A:$C,3,FALSE)</f>
        <v>446.1</v>
      </c>
      <c r="D116" s="38">
        <f>VLOOKUP($A116,'[1]DOM A&amp;L'!$A:$D,4,FALSE)</f>
        <v>3223965</v>
      </c>
      <c r="E116" s="38">
        <f>VLOOKUP($A116,[1]TAG!$A:$F,4,FALSE)</f>
        <v>29889</v>
      </c>
      <c r="F116" s="38">
        <f>VLOOKUP($A116,'[1]DOM A&amp;L'!$A:$E,5,FALSE)</f>
        <v>79722</v>
      </c>
      <c r="G116" s="38">
        <f>VLOOKUP($A116,'[1]DOM A&amp;L'!$A:$F,6,FALSE)</f>
        <v>178818</v>
      </c>
      <c r="H116" s="38">
        <f>VLOOKUP($A116,'[1]DOM A&amp;L'!$A:$G,7,FALSE)</f>
        <v>509214</v>
      </c>
      <c r="I116" s="38">
        <f>VLOOKUP($A116,'[1]DOM A&amp;L'!$A:$H,8,FALSE)</f>
        <v>281588</v>
      </c>
      <c r="J116" s="38">
        <f>VLOOKUP($A116,'[1]DOM A&amp;L'!$A:$I,9,FALSE)</f>
        <v>27549</v>
      </c>
      <c r="K116" s="38">
        <f>VLOOKUP($A116,'[1]DOM A&amp;L'!$A:$J,10,FALSE)</f>
        <v>36186</v>
      </c>
      <c r="L116" s="38">
        <f>VLOOKUP($A116,'[1]DOM A&amp;L'!$A:$K,11,FALSE)</f>
        <v>158207</v>
      </c>
      <c r="M116" s="38">
        <f>VLOOKUP($A116,'[1]DOM A&amp;L'!$A:$L,12,FALSE)</f>
        <v>108405</v>
      </c>
      <c r="N116" s="38">
        <f>VLOOKUP($A116,'[1]DOM A&amp;L'!$A:$M,13,FALSE)</f>
        <v>190621</v>
      </c>
      <c r="O116" s="38">
        <f>VLOOKUP($A116,'[1]DOM A&amp;L'!$A:$N,14,FALSE)</f>
        <v>66208</v>
      </c>
      <c r="P116" s="38">
        <f>VLOOKUP($A116,'[1]DOM A&amp;L'!$A:$O,15,FALSE)</f>
        <v>0</v>
      </c>
      <c r="Q116" s="38">
        <f>VLOOKUP($A116,'[1]DOM A&amp;L'!$A:$P,16,FALSE)</f>
        <v>75731</v>
      </c>
      <c r="R116" s="38">
        <f>VLOOKUP($A116,'[1]DOM A&amp;L'!$A:$S,19,FALSE)</f>
        <v>85000</v>
      </c>
      <c r="S116" s="38">
        <f>VLOOKUP(A116,'[1]DOM A&amp;L'!A:T,20,FALSE)</f>
        <v>64843</v>
      </c>
      <c r="T116" s="38">
        <f>VLOOKUP($A116,'[1]DOM A&amp;L'!A:T,17,FALSE)</f>
        <v>152497</v>
      </c>
      <c r="U116" s="38">
        <f>VLOOKUP(A116,'[1]DOM A&amp;L'!A:R,18,FALSE)</f>
        <v>110806</v>
      </c>
      <c r="V116" s="38">
        <f>VLOOKUP($A116,'[1]DOM A&amp;L'!A:U,21,FALSE)</f>
        <v>0</v>
      </c>
      <c r="W116" s="38">
        <f>VLOOKUP($A116,'[1]DOM UAB'!$A:$D,4,FALSE)</f>
        <v>75680</v>
      </c>
      <c r="X116" s="38">
        <f>VLOOKUP($A116,'[1]DOM UAB'!$A:$D,3,FALSE)</f>
        <v>157453</v>
      </c>
      <c r="Y116" s="38">
        <f>VLOOKUP(A116,[1]ELI!A:F,6,FALSE)</f>
        <v>15569</v>
      </c>
      <c r="Z116" s="39">
        <f>VLOOKUP(A116,'[1]Title IA Del'!A:E,5,FALSE)</f>
        <v>65371</v>
      </c>
      <c r="AA116" s="40">
        <f>IFERROR(VLOOKUP(A116,'[1]Title ID2'!A:F,6,FALSE),0)</f>
        <v>0</v>
      </c>
      <c r="AB116" s="40">
        <f>IFERROR(VLOOKUP(A116,'[1]Title IC Mig'!A:G,7,FALSE),0)</f>
        <v>0</v>
      </c>
      <c r="AC116" s="38">
        <f>IFERROR(VLOOKUP(A116,[1]Sec1003!$I$2:$L$139,4,FALSE),0)</f>
        <v>0</v>
      </c>
      <c r="AD116" s="38">
        <f>VLOOKUP(A116,'[1]Title IIA'!A114:D439,3,FALSE)</f>
        <v>7613</v>
      </c>
      <c r="AE116" s="40">
        <f>IFERROR(VLOOKUP(A116,'[1]Title III EL'!A:D,4,FALSE),0)</f>
        <v>0</v>
      </c>
      <c r="AF116" s="40">
        <f>IFERROR(VLOOKUP(A116,'[1]Titlle III Imm'!A:D,4,FALSE),0)</f>
        <v>0</v>
      </c>
      <c r="AG116" s="38">
        <f>VLOOKUP(A116,'[1]Title IVA'!A:E,5,FALSE)</f>
        <v>10000</v>
      </c>
      <c r="AH116" s="40">
        <f>IFERROR(VLOOKUP(A116,'[1]Title IVB'!A:I,9,FALSE),0)</f>
        <v>0</v>
      </c>
      <c r="AI116" s="40">
        <f>IFERROR(VLOOKUP(A116,[1]SRSA!A:S,19,FALSE),0)</f>
        <v>44774</v>
      </c>
      <c r="AJ116" s="40">
        <f>IFERROR(VLOOKUP(A116,'[1]Title VB2'!A:E,5,FALSE),0)</f>
        <v>0</v>
      </c>
      <c r="AK116" s="40">
        <f>IFERROR(VLOOKUP(A116,'[1]McKinney Vento'!A:D,4,FALSE),0)</f>
        <v>0</v>
      </c>
      <c r="AL116" s="41">
        <f>VLOOKUP(A116,'[1]IDEA Pt B'!A114:C440,3,FALSE)</f>
        <v>20667</v>
      </c>
      <c r="AM116" s="39">
        <f t="shared" si="2"/>
        <v>5776376</v>
      </c>
      <c r="AN116" s="38">
        <f t="shared" si="3"/>
        <v>12948.612418740193</v>
      </c>
    </row>
    <row r="117" spans="1:40" x14ac:dyDescent="0.3">
      <c r="A117" s="36" t="s">
        <v>304</v>
      </c>
      <c r="B117" s="36" t="s">
        <v>305</v>
      </c>
      <c r="C117" s="37">
        <f>VLOOKUP($A117,'[1]DOM A&amp;L'!$A:$C,3,FALSE)</f>
        <v>468</v>
      </c>
      <c r="D117" s="38">
        <f>VLOOKUP($A117,'[1]DOM A&amp;L'!$A:$D,4,FALSE)</f>
        <v>3382704</v>
      </c>
      <c r="E117" s="38">
        <f>VLOOKUP($A117,[1]TAG!$A:$F,4,FALSE)</f>
        <v>31356</v>
      </c>
      <c r="F117" s="38">
        <f>VLOOKUP($A117,'[1]DOM A&amp;L'!$A:$E,5,FALSE)</f>
        <v>0</v>
      </c>
      <c r="G117" s="38">
        <f>VLOOKUP($A117,'[1]DOM A&amp;L'!$A:$F,6,FALSE)</f>
        <v>211419</v>
      </c>
      <c r="H117" s="38">
        <f>VLOOKUP($A117,'[1]DOM A&amp;L'!$A:$G,7,FALSE)</f>
        <v>355039</v>
      </c>
      <c r="I117" s="38">
        <f>VLOOKUP($A117,'[1]DOM A&amp;L'!$A:$H,8,FALSE)</f>
        <v>312619</v>
      </c>
      <c r="J117" s="38">
        <f>VLOOKUP($A117,'[1]DOM A&amp;L'!$A:$I,9,FALSE)</f>
        <v>32666</v>
      </c>
      <c r="K117" s="38">
        <f>VLOOKUP($A117,'[1]DOM A&amp;L'!$A:$J,10,FALSE)</f>
        <v>34197</v>
      </c>
      <c r="L117" s="38">
        <f>VLOOKUP($A117,'[1]DOM A&amp;L'!$A:$K,11,FALSE)</f>
        <v>163365</v>
      </c>
      <c r="M117" s="38">
        <f>VLOOKUP($A117,'[1]DOM A&amp;L'!$A:$L,12,FALSE)</f>
        <v>122859</v>
      </c>
      <c r="N117" s="38">
        <f>VLOOKUP($A117,'[1]DOM A&amp;L'!$A:$M,13,FALSE)</f>
        <v>172138</v>
      </c>
      <c r="O117" s="38">
        <f>VLOOKUP($A117,'[1]DOM A&amp;L'!$A:$N,14,FALSE)</f>
        <v>109032</v>
      </c>
      <c r="P117" s="38">
        <f>VLOOKUP($A117,'[1]DOM A&amp;L'!$A:$O,15,FALSE)</f>
        <v>0</v>
      </c>
      <c r="Q117" s="38">
        <f>VLOOKUP($A117,'[1]DOM A&amp;L'!$A:$P,16,FALSE)</f>
        <v>82590</v>
      </c>
      <c r="R117" s="38">
        <f>VLOOKUP($A117,'[1]DOM A&amp;L'!$A:$S,19,FALSE)</f>
        <v>68000</v>
      </c>
      <c r="S117" s="38">
        <f>VLOOKUP(A117,'[1]DOM A&amp;L'!A:T,20,FALSE)</f>
        <v>94968</v>
      </c>
      <c r="T117" s="38">
        <f>VLOOKUP($A117,'[1]DOM A&amp;L'!A:T,17,FALSE)</f>
        <v>172138</v>
      </c>
      <c r="U117" s="38">
        <f>VLOOKUP(A117,'[1]DOM A&amp;L'!A:R,18,FALSE)</f>
        <v>20675</v>
      </c>
      <c r="V117" s="38">
        <f>VLOOKUP($A117,'[1]DOM A&amp;L'!A:U,21,FALSE)</f>
        <v>0</v>
      </c>
      <c r="W117" s="38">
        <f>VLOOKUP($A117,'[1]DOM UAB'!$A:$D,4,FALSE)</f>
        <v>100378</v>
      </c>
      <c r="X117" s="38">
        <f>VLOOKUP($A117,'[1]DOM UAB'!$A:$D,3,FALSE)</f>
        <v>14669</v>
      </c>
      <c r="Y117" s="38">
        <f>VLOOKUP(A117,[1]ELI!A:F,6,FALSE)</f>
        <v>15746</v>
      </c>
      <c r="Z117" s="39">
        <f>VLOOKUP(A117,'[1]Title IA Del'!A:E,5,FALSE)</f>
        <v>61673</v>
      </c>
      <c r="AA117" s="40">
        <f>IFERROR(VLOOKUP(A117,'[1]Title ID2'!A:F,6,FALSE),0)</f>
        <v>0</v>
      </c>
      <c r="AB117" s="40">
        <f>IFERROR(VLOOKUP(A117,'[1]Title IC Mig'!A:G,7,FALSE),0)</f>
        <v>0</v>
      </c>
      <c r="AC117" s="38">
        <f>IFERROR(VLOOKUP(A117,[1]Sec1003!$I$2:$L$139,4,FALSE),0)</f>
        <v>0</v>
      </c>
      <c r="AD117" s="38">
        <f>VLOOKUP(A117,'[1]Title IIA'!A115:D440,3,FALSE)</f>
        <v>13128</v>
      </c>
      <c r="AE117" s="40">
        <f>IFERROR(VLOOKUP(A117,'[1]Title III EL'!A:D,4,FALSE),0)</f>
        <v>0</v>
      </c>
      <c r="AF117" s="40">
        <f>IFERROR(VLOOKUP(A117,'[1]Titlle III Imm'!A:D,4,FALSE),0)</f>
        <v>0</v>
      </c>
      <c r="AG117" s="38">
        <f>VLOOKUP(A117,'[1]Title IVA'!A:E,5,FALSE)</f>
        <v>10000</v>
      </c>
      <c r="AH117" s="40">
        <f>IFERROR(VLOOKUP(A117,'[1]Title IVB'!A:I,9,FALSE),0)</f>
        <v>0</v>
      </c>
      <c r="AI117" s="40">
        <f>IFERROR(VLOOKUP(A117,[1]SRSA!A:S,19,FALSE),0)</f>
        <v>42217</v>
      </c>
      <c r="AJ117" s="40">
        <f>IFERROR(VLOOKUP(A117,'[1]Title VB2'!A:E,5,FALSE),0)</f>
        <v>0</v>
      </c>
      <c r="AK117" s="40">
        <f>IFERROR(VLOOKUP(A117,'[1]McKinney Vento'!A:D,4,FALSE),0)</f>
        <v>0</v>
      </c>
      <c r="AL117" s="41">
        <f>VLOOKUP(A117,'[1]IDEA Pt B'!A115:C441,3,FALSE)</f>
        <v>20733</v>
      </c>
      <c r="AM117" s="39">
        <f t="shared" si="2"/>
        <v>5644309</v>
      </c>
      <c r="AN117" s="38">
        <f t="shared" si="3"/>
        <v>12060.489316239316</v>
      </c>
    </row>
    <row r="118" spans="1:40" x14ac:dyDescent="0.3">
      <c r="A118" s="36" t="s">
        <v>306</v>
      </c>
      <c r="B118" s="36" t="s">
        <v>307</v>
      </c>
      <c r="C118" s="37">
        <f>VLOOKUP($A118,'[1]DOM A&amp;L'!$A:$C,3,FALSE)</f>
        <v>839</v>
      </c>
      <c r="D118" s="38">
        <f>VLOOKUP($A118,'[1]DOM A&amp;L'!$A:$D,4,FALSE)</f>
        <v>6063453</v>
      </c>
      <c r="E118" s="38">
        <f>VLOOKUP($A118,[1]TAG!$A:$F,4,FALSE)</f>
        <v>56213</v>
      </c>
      <c r="F118" s="38">
        <f>VLOOKUP($A118,'[1]DOM A&amp;L'!$A:$E,5,FALSE)</f>
        <v>0</v>
      </c>
      <c r="G118" s="38">
        <f>VLOOKUP($A118,'[1]DOM A&amp;L'!$A:$F,6,FALSE)</f>
        <v>95425</v>
      </c>
      <c r="H118" s="38">
        <f>VLOOKUP($A118,'[1]DOM A&amp;L'!$A:$G,7,FALSE)</f>
        <v>549180</v>
      </c>
      <c r="I118" s="38">
        <f>VLOOKUP($A118,'[1]DOM A&amp;L'!$A:$H,8,FALSE)</f>
        <v>550124</v>
      </c>
      <c r="J118" s="38">
        <f>VLOOKUP($A118,'[1]DOM A&amp;L'!$A:$I,9,FALSE)</f>
        <v>61138</v>
      </c>
      <c r="K118" s="38">
        <f>VLOOKUP($A118,'[1]DOM A&amp;L'!$A:$J,10,FALSE)</f>
        <v>63571</v>
      </c>
      <c r="L118" s="38">
        <f>VLOOKUP($A118,'[1]DOM A&amp;L'!$A:$K,11,FALSE)</f>
        <v>292870</v>
      </c>
      <c r="M118" s="38">
        <f>VLOOKUP($A118,'[1]DOM A&amp;L'!$A:$L,12,FALSE)</f>
        <v>249332</v>
      </c>
      <c r="N118" s="38">
        <f>VLOOKUP($A118,'[1]DOM A&amp;L'!$A:$M,13,FALSE)</f>
        <v>177321</v>
      </c>
      <c r="O118" s="38">
        <f>VLOOKUP($A118,'[1]DOM A&amp;L'!$A:$N,14,FALSE)</f>
        <v>345409</v>
      </c>
      <c r="P118" s="38">
        <f>VLOOKUP($A118,'[1]DOM A&amp;L'!$A:$O,15,FALSE)</f>
        <v>0</v>
      </c>
      <c r="Q118" s="38">
        <f>VLOOKUP($A118,'[1]DOM A&amp;L'!$A:$P,16,FALSE)</f>
        <v>249500</v>
      </c>
      <c r="R118" s="38">
        <f>VLOOKUP($A118,'[1]DOM A&amp;L'!$A:$S,19,FALSE)</f>
        <v>450000</v>
      </c>
      <c r="S118" s="38">
        <f>VLOOKUP(A118,'[1]DOM A&amp;L'!A:T,20,FALSE)</f>
        <v>201727</v>
      </c>
      <c r="T118" s="38">
        <f>VLOOKUP($A118,'[1]DOM A&amp;L'!A:T,17,FALSE)</f>
        <v>177321</v>
      </c>
      <c r="U118" s="38">
        <f>VLOOKUP(A118,'[1]DOM A&amp;L'!A:R,18,FALSE)</f>
        <v>232247</v>
      </c>
      <c r="V118" s="38">
        <f>VLOOKUP($A118,'[1]DOM A&amp;L'!A:U,21,FALSE)</f>
        <v>0</v>
      </c>
      <c r="W118" s="38">
        <f>VLOOKUP($A118,'[1]DOM UAB'!$A:$D,4,FALSE)</f>
        <v>286736</v>
      </c>
      <c r="X118" s="38">
        <f>VLOOKUP($A118,'[1]DOM UAB'!$A:$D,3,FALSE)</f>
        <v>0</v>
      </c>
      <c r="Y118" s="38">
        <f>VLOOKUP(A118,[1]ELI!A:F,6,FALSE)</f>
        <v>18744</v>
      </c>
      <c r="Z118" s="39">
        <f>VLOOKUP(A118,'[1]Title IA Del'!A:E,5,FALSE)</f>
        <v>91466</v>
      </c>
      <c r="AA118" s="40">
        <f>IFERROR(VLOOKUP(A118,'[1]Title ID2'!A:F,6,FALSE),0)</f>
        <v>0</v>
      </c>
      <c r="AB118" s="40">
        <f>IFERROR(VLOOKUP(A118,'[1]Title IC Mig'!A:G,7,FALSE),0)</f>
        <v>0</v>
      </c>
      <c r="AC118" s="38">
        <f>IFERROR(VLOOKUP(A118,[1]Sec1003!$I$2:$L$139,4,FALSE),0)</f>
        <v>0</v>
      </c>
      <c r="AD118" s="38">
        <f>VLOOKUP(A118,'[1]Title IIA'!A116:D441,3,FALSE)</f>
        <v>20824</v>
      </c>
      <c r="AE118" s="40">
        <f>IFERROR(VLOOKUP(A118,'[1]Title III EL'!A:D,4,FALSE),0)</f>
        <v>0</v>
      </c>
      <c r="AF118" s="40">
        <f>IFERROR(VLOOKUP(A118,'[1]Titlle III Imm'!A:D,4,FALSE),0)</f>
        <v>0</v>
      </c>
      <c r="AG118" s="38">
        <f>VLOOKUP(A118,'[1]Title IVA'!A:E,5,FALSE)</f>
        <v>10000</v>
      </c>
      <c r="AH118" s="40">
        <f>IFERROR(VLOOKUP(A118,'[1]Title IVB'!A:I,9,FALSE),0)</f>
        <v>0</v>
      </c>
      <c r="AI118" s="40">
        <f>IFERROR(VLOOKUP(A118,[1]SRSA!A:S,19,FALSE),0)</f>
        <v>0</v>
      </c>
      <c r="AJ118" s="40">
        <f>IFERROR(VLOOKUP(A118,'[1]Title VB2'!A:E,5,FALSE),0)</f>
        <v>0</v>
      </c>
      <c r="AK118" s="40">
        <f>IFERROR(VLOOKUP(A118,'[1]McKinney Vento'!A:D,4,FALSE),0)</f>
        <v>0</v>
      </c>
      <c r="AL118" s="41">
        <f>VLOOKUP(A118,'[1]IDEA Pt B'!A116:C442,3,FALSE)</f>
        <v>39236</v>
      </c>
      <c r="AM118" s="39">
        <f t="shared" si="2"/>
        <v>10281837</v>
      </c>
      <c r="AN118" s="38">
        <f t="shared" si="3"/>
        <v>12254.87127532777</v>
      </c>
    </row>
    <row r="119" spans="1:40" x14ac:dyDescent="0.3">
      <c r="A119" s="36" t="s">
        <v>308</v>
      </c>
      <c r="B119" s="36" t="s">
        <v>309</v>
      </c>
      <c r="C119" s="37">
        <f>VLOOKUP($A119,'[1]DOM A&amp;L'!$A:$C,3,FALSE)</f>
        <v>425</v>
      </c>
      <c r="D119" s="38">
        <f>VLOOKUP($A119,'[1]DOM A&amp;L'!$A:$D,4,FALSE)</f>
        <v>3071475</v>
      </c>
      <c r="E119" s="38">
        <f>VLOOKUP($A119,[1]TAG!$A:$F,4,FALSE)</f>
        <v>28475</v>
      </c>
      <c r="F119" s="38">
        <f>VLOOKUP($A119,'[1]DOM A&amp;L'!$A:$E,5,FALSE)</f>
        <v>0</v>
      </c>
      <c r="G119" s="38">
        <f>VLOOKUP($A119,'[1]DOM A&amp;L'!$A:$F,6,FALSE)</f>
        <v>148789</v>
      </c>
      <c r="H119" s="38">
        <f>VLOOKUP($A119,'[1]DOM A&amp;L'!$A:$G,7,FALSE)</f>
        <v>325432</v>
      </c>
      <c r="I119" s="38">
        <f>VLOOKUP($A119,'[1]DOM A&amp;L'!$A:$H,8,FALSE)</f>
        <v>273972</v>
      </c>
      <c r="J119" s="38">
        <f>VLOOKUP($A119,'[1]DOM A&amp;L'!$A:$I,9,FALSE)</f>
        <v>30494</v>
      </c>
      <c r="K119" s="38">
        <f>VLOOKUP($A119,'[1]DOM A&amp;L'!$A:$J,10,FALSE)</f>
        <v>31191</v>
      </c>
      <c r="L119" s="38">
        <f>VLOOKUP($A119,'[1]DOM A&amp;L'!$A:$K,11,FALSE)</f>
        <v>148355</v>
      </c>
      <c r="M119" s="38">
        <f>VLOOKUP($A119,'[1]DOM A&amp;L'!$A:$L,12,FALSE)</f>
        <v>61430</v>
      </c>
      <c r="N119" s="38">
        <f>VLOOKUP($A119,'[1]DOM A&amp;L'!$A:$M,13,FALSE)</f>
        <v>177820</v>
      </c>
      <c r="O119" s="38">
        <f>VLOOKUP($A119,'[1]DOM A&amp;L'!$A:$N,14,FALSE)</f>
        <v>78526</v>
      </c>
      <c r="P119" s="38">
        <f>VLOOKUP($A119,'[1]DOM A&amp;L'!$A:$O,15,FALSE)</f>
        <v>0</v>
      </c>
      <c r="Q119" s="38">
        <f>VLOOKUP($A119,'[1]DOM A&amp;L'!$A:$P,16,FALSE)</f>
        <v>149770</v>
      </c>
      <c r="R119" s="38">
        <f>VLOOKUP($A119,'[1]DOM A&amp;L'!$A:$S,19,FALSE)</f>
        <v>475000</v>
      </c>
      <c r="S119" s="38">
        <f>VLOOKUP(A119,'[1]DOM A&amp;L'!A:T,20,FALSE)</f>
        <v>84366</v>
      </c>
      <c r="T119" s="38">
        <f>VLOOKUP($A119,'[1]DOM A&amp;L'!A:T,17,FALSE)</f>
        <v>118547</v>
      </c>
      <c r="U119" s="38">
        <f>VLOOKUP(A119,'[1]DOM A&amp;L'!A:R,18,FALSE)</f>
        <v>224031</v>
      </c>
      <c r="V119" s="38">
        <f>VLOOKUP($A119,'[1]DOM A&amp;L'!A:U,21,FALSE)</f>
        <v>34009</v>
      </c>
      <c r="W119" s="38">
        <f>VLOOKUP($A119,'[1]DOM UAB'!$A:$D,4,FALSE)</f>
        <v>88371</v>
      </c>
      <c r="X119" s="38">
        <f>VLOOKUP($A119,'[1]DOM UAB'!$A:$D,3,FALSE)</f>
        <v>5184</v>
      </c>
      <c r="Y119" s="38">
        <f>VLOOKUP(A119,[1]ELI!A:F,6,FALSE)</f>
        <v>15399</v>
      </c>
      <c r="Z119" s="39">
        <f>VLOOKUP(A119,'[1]Title IA Del'!A:E,5,FALSE)</f>
        <v>51992</v>
      </c>
      <c r="AA119" s="40">
        <f>IFERROR(VLOOKUP(A119,'[1]Title ID2'!A:F,6,FALSE),0)</f>
        <v>0</v>
      </c>
      <c r="AB119" s="40">
        <f>IFERROR(VLOOKUP(A119,'[1]Title IC Mig'!A:G,7,FALSE),0)</f>
        <v>0</v>
      </c>
      <c r="AC119" s="38">
        <f>IFERROR(VLOOKUP(A119,[1]Sec1003!$I$2:$L$139,4,FALSE),0)</f>
        <v>49522</v>
      </c>
      <c r="AD119" s="38">
        <f>VLOOKUP(A119,'[1]Title IIA'!A117:D442,3,FALSE)</f>
        <v>11529</v>
      </c>
      <c r="AE119" s="40">
        <f>IFERROR(VLOOKUP(A119,'[1]Title III EL'!A:D,4,FALSE),0)</f>
        <v>0</v>
      </c>
      <c r="AF119" s="40">
        <f>IFERROR(VLOOKUP(A119,'[1]Titlle III Imm'!A:D,4,FALSE),0)</f>
        <v>0</v>
      </c>
      <c r="AG119" s="38">
        <f>VLOOKUP(A119,'[1]Title IVA'!A:E,5,FALSE)</f>
        <v>10000</v>
      </c>
      <c r="AH119" s="40">
        <f>IFERROR(VLOOKUP(A119,'[1]Title IVB'!A:I,9,FALSE),0)</f>
        <v>0</v>
      </c>
      <c r="AI119" s="40">
        <f>IFERROR(VLOOKUP(A119,[1]SRSA!A:S,19,FALSE),0)</f>
        <v>36141</v>
      </c>
      <c r="AJ119" s="40">
        <f>IFERROR(VLOOKUP(A119,'[1]Title VB2'!A:E,5,FALSE),0)</f>
        <v>0</v>
      </c>
      <c r="AK119" s="40">
        <f>IFERROR(VLOOKUP(A119,'[1]McKinney Vento'!A:D,4,FALSE),0)</f>
        <v>0</v>
      </c>
      <c r="AL119" s="41">
        <f>VLOOKUP(A119,'[1]IDEA Pt B'!A117:C443,3,FALSE)</f>
        <v>19501</v>
      </c>
      <c r="AM119" s="39">
        <f t="shared" si="2"/>
        <v>5749321</v>
      </c>
      <c r="AN119" s="38">
        <f t="shared" si="3"/>
        <v>13527.814117647058</v>
      </c>
    </row>
    <row r="120" spans="1:40" x14ac:dyDescent="0.3">
      <c r="A120" s="36" t="s">
        <v>310</v>
      </c>
      <c r="B120" s="36" t="s">
        <v>311</v>
      </c>
      <c r="C120" s="37">
        <f>VLOOKUP($A120,'[1]DOM A&amp;L'!$A:$C,3,FALSE)</f>
        <v>1534</v>
      </c>
      <c r="D120" s="38">
        <f>VLOOKUP($A120,'[1]DOM A&amp;L'!$A:$D,4,FALSE)</f>
        <v>11086218</v>
      </c>
      <c r="E120" s="38">
        <f>VLOOKUP($A120,[1]TAG!$A:$F,4,FALSE)</f>
        <v>102778</v>
      </c>
      <c r="F120" s="38">
        <f>VLOOKUP($A120,'[1]DOM A&amp;L'!$A:$E,5,FALSE)</f>
        <v>0</v>
      </c>
      <c r="G120" s="38">
        <f>VLOOKUP($A120,'[1]DOM A&amp;L'!$A:$F,6,FALSE)</f>
        <v>150473</v>
      </c>
      <c r="H120" s="38">
        <f>VLOOKUP($A120,'[1]DOM A&amp;L'!$A:$G,7,FALSE)</f>
        <v>865650</v>
      </c>
      <c r="I120" s="38">
        <f>VLOOKUP($A120,'[1]DOM A&amp;L'!$A:$H,8,FALSE)</f>
        <v>903971</v>
      </c>
      <c r="J120" s="38">
        <f>VLOOKUP($A120,'[1]DOM A&amp;L'!$A:$I,9,FALSE)</f>
        <v>100354</v>
      </c>
      <c r="K120" s="38">
        <f>VLOOKUP($A120,'[1]DOM A&amp;L'!$A:$J,10,FALSE)</f>
        <v>88880</v>
      </c>
      <c r="L120" s="38">
        <f>VLOOKUP($A120,'[1]DOM A&amp;L'!$A:$K,11,FALSE)</f>
        <v>535473</v>
      </c>
      <c r="M120" s="38">
        <f>VLOOKUP($A120,'[1]DOM A&amp;L'!$A:$L,12,FALSE)</f>
        <v>216810</v>
      </c>
      <c r="N120" s="38">
        <f>VLOOKUP($A120,'[1]DOM A&amp;L'!$A:$M,13,FALSE)</f>
        <v>0</v>
      </c>
      <c r="O120" s="38">
        <f>VLOOKUP($A120,'[1]DOM A&amp;L'!$A:$N,14,FALSE)</f>
        <v>846876</v>
      </c>
      <c r="P120" s="38">
        <f>VLOOKUP($A120,'[1]DOM A&amp;L'!$A:$O,15,FALSE)</f>
        <v>0</v>
      </c>
      <c r="Q120" s="38">
        <f>VLOOKUP($A120,'[1]DOM A&amp;L'!$A:$P,16,FALSE)</f>
        <v>324349</v>
      </c>
      <c r="R120" s="38">
        <f>VLOOKUP($A120,'[1]DOM A&amp;L'!$A:$S,19,FALSE)</f>
        <v>700000</v>
      </c>
      <c r="S120" s="38">
        <f>VLOOKUP(A120,'[1]DOM A&amp;L'!A:T,20,FALSE)</f>
        <v>210199</v>
      </c>
      <c r="T120" s="38">
        <f>VLOOKUP($A120,'[1]DOM A&amp;L'!A:T,17,FALSE)</f>
        <v>0</v>
      </c>
      <c r="U120" s="38">
        <f>VLOOKUP(A120,'[1]DOM A&amp;L'!A:R,18,FALSE)</f>
        <v>853534</v>
      </c>
      <c r="V120" s="38">
        <f>VLOOKUP($A120,'[1]DOM A&amp;L'!A:U,21,FALSE)</f>
        <v>0</v>
      </c>
      <c r="W120" s="38">
        <f>VLOOKUP($A120,'[1]DOM UAB'!$A:$D,4,FALSE)</f>
        <v>146893</v>
      </c>
      <c r="X120" s="38">
        <f>VLOOKUP($A120,'[1]DOM UAB'!$A:$D,3,FALSE)</f>
        <v>450782</v>
      </c>
      <c r="Y120" s="38">
        <f>VLOOKUP(A120,[1]ELI!A:F,6,FALSE)</f>
        <v>24360</v>
      </c>
      <c r="Z120" s="39">
        <f>VLOOKUP(A120,'[1]Title IA Del'!A:E,5,FALSE)</f>
        <v>35397</v>
      </c>
      <c r="AA120" s="40">
        <f>IFERROR(VLOOKUP(A120,'[1]Title ID2'!A:F,6,FALSE),0)</f>
        <v>0</v>
      </c>
      <c r="AB120" s="40">
        <f>IFERROR(VLOOKUP(A120,'[1]Title IC Mig'!A:G,7,FALSE),0)</f>
        <v>0</v>
      </c>
      <c r="AC120" s="38">
        <f>IFERROR(VLOOKUP(A120,[1]Sec1003!$I$2:$L$139,4,FALSE),0)</f>
        <v>0</v>
      </c>
      <c r="AD120" s="38">
        <f>VLOOKUP(A120,'[1]Title IIA'!A118:D443,3,FALSE)</f>
        <v>12651</v>
      </c>
      <c r="AE120" s="40">
        <f>IFERROR(VLOOKUP(A120,'[1]Title III EL'!A:D,4,FALSE),0)</f>
        <v>0</v>
      </c>
      <c r="AF120" s="40">
        <f>IFERROR(VLOOKUP(A120,'[1]Titlle III Imm'!A:D,4,FALSE),0)</f>
        <v>0</v>
      </c>
      <c r="AG120" s="38">
        <f>VLOOKUP(A120,'[1]Title IVA'!A:E,5,FALSE)</f>
        <v>10000</v>
      </c>
      <c r="AH120" s="40">
        <f>IFERROR(VLOOKUP(A120,'[1]Title IVB'!A:I,9,FALSE),0)</f>
        <v>0</v>
      </c>
      <c r="AI120" s="40">
        <f>IFERROR(VLOOKUP(A120,[1]SRSA!A:S,19,FALSE),0)</f>
        <v>0</v>
      </c>
      <c r="AJ120" s="40">
        <f>IFERROR(VLOOKUP(A120,'[1]Title VB2'!A:E,5,FALSE),0)</f>
        <v>0</v>
      </c>
      <c r="AK120" s="40">
        <f>IFERROR(VLOOKUP(A120,'[1]McKinney Vento'!A:D,4,FALSE),0)</f>
        <v>0</v>
      </c>
      <c r="AL120" s="41">
        <f>VLOOKUP(A120,'[1]IDEA Pt B'!A118:C444,3,FALSE)</f>
        <v>64512</v>
      </c>
      <c r="AM120" s="39">
        <f t="shared" si="2"/>
        <v>17730160</v>
      </c>
      <c r="AN120" s="38">
        <f t="shared" si="3"/>
        <v>11558.122555410691</v>
      </c>
    </row>
    <row r="121" spans="1:40" x14ac:dyDescent="0.3">
      <c r="A121" s="36" t="s">
        <v>312</v>
      </c>
      <c r="B121" s="36" t="s">
        <v>313</v>
      </c>
      <c r="C121" s="37">
        <f>VLOOKUP($A121,'[1]DOM A&amp;L'!$A:$C,3,FALSE)</f>
        <v>166</v>
      </c>
      <c r="D121" s="38">
        <f>VLOOKUP($A121,'[1]DOM A&amp;L'!$A:$D,4,FALSE)</f>
        <v>1222424</v>
      </c>
      <c r="E121" s="38">
        <f>VLOOKUP($A121,[1]TAG!$A:$F,4,FALSE)</f>
        <v>11122</v>
      </c>
      <c r="F121" s="38">
        <f>VLOOKUP($A121,'[1]DOM A&amp;L'!$A:$E,5,FALSE)</f>
        <v>0</v>
      </c>
      <c r="G121" s="38">
        <f>VLOOKUP($A121,'[1]DOM A&amp;L'!$A:$F,6,FALSE)</f>
        <v>167752</v>
      </c>
      <c r="H121" s="38">
        <f>VLOOKUP($A121,'[1]DOM A&amp;L'!$A:$G,7,FALSE)</f>
        <v>263189</v>
      </c>
      <c r="I121" s="38">
        <f>VLOOKUP($A121,'[1]DOM A&amp;L'!$A:$H,8,FALSE)</f>
        <v>115305</v>
      </c>
      <c r="J121" s="38">
        <f>VLOOKUP($A121,'[1]DOM A&amp;L'!$A:$I,9,FALSE)</f>
        <v>13582</v>
      </c>
      <c r="K121" s="38">
        <f>VLOOKUP($A121,'[1]DOM A&amp;L'!$A:$J,10,FALSE)</f>
        <v>9608</v>
      </c>
      <c r="L121" s="38">
        <f>VLOOKUP($A121,'[1]DOM A&amp;L'!$A:$K,11,FALSE)</f>
        <v>57946</v>
      </c>
      <c r="M121" s="38">
        <f>VLOOKUP($A121,'[1]DOM A&amp;L'!$A:$L,12,FALSE)</f>
        <v>65043</v>
      </c>
      <c r="N121" s="38">
        <f>VLOOKUP($A121,'[1]DOM A&amp;L'!$A:$M,13,FALSE)</f>
        <v>33440</v>
      </c>
      <c r="O121" s="38">
        <f>VLOOKUP($A121,'[1]DOM A&amp;L'!$A:$N,14,FALSE)</f>
        <v>71798</v>
      </c>
      <c r="P121" s="38">
        <f>VLOOKUP($A121,'[1]DOM A&amp;L'!$A:$O,15,FALSE)</f>
        <v>0</v>
      </c>
      <c r="Q121" s="38">
        <f>VLOOKUP($A121,'[1]DOM A&amp;L'!$A:$P,16,FALSE)</f>
        <v>29859</v>
      </c>
      <c r="R121" s="38">
        <f>VLOOKUP($A121,'[1]DOM A&amp;L'!$A:$S,19,FALSE)</f>
        <v>107000</v>
      </c>
      <c r="S121" s="38">
        <f>VLOOKUP(A121,'[1]DOM A&amp;L'!A:T,20,FALSE)</f>
        <v>38616</v>
      </c>
      <c r="T121" s="38">
        <f>VLOOKUP($A121,'[1]DOM A&amp;L'!A:T,17,FALSE)</f>
        <v>0</v>
      </c>
      <c r="U121" s="38">
        <f>VLOOKUP(A121,'[1]DOM A&amp;L'!A:R,18,FALSE)</f>
        <v>113509</v>
      </c>
      <c r="V121" s="38">
        <f>VLOOKUP($A121,'[1]DOM A&amp;L'!A:U,21,FALSE)</f>
        <v>0</v>
      </c>
      <c r="W121" s="38">
        <f>VLOOKUP($A121,'[1]DOM UAB'!$A:$D,4,FALSE)</f>
        <v>49105</v>
      </c>
      <c r="X121" s="38">
        <f>VLOOKUP($A121,'[1]DOM UAB'!$A:$D,3,FALSE)</f>
        <v>53077</v>
      </c>
      <c r="Y121" s="38">
        <f>VLOOKUP(A121,[1]ELI!A:F,6,FALSE)</f>
        <v>13306</v>
      </c>
      <c r="Z121" s="39">
        <f>VLOOKUP(A121,'[1]Title IA Del'!A:E,5,FALSE)</f>
        <v>35377</v>
      </c>
      <c r="AA121" s="40">
        <f>IFERROR(VLOOKUP(A121,'[1]Title ID2'!A:F,6,FALSE),0)</f>
        <v>0</v>
      </c>
      <c r="AB121" s="40">
        <f>IFERROR(VLOOKUP(A121,'[1]Title IC Mig'!A:G,7,FALSE),0)</f>
        <v>0</v>
      </c>
      <c r="AC121" s="38">
        <f>IFERROR(VLOOKUP(A121,[1]Sec1003!$I$2:$L$139,4,FALSE),0)</f>
        <v>0</v>
      </c>
      <c r="AD121" s="38">
        <f>VLOOKUP(A121,'[1]Title IIA'!A119:D444,3,FALSE)</f>
        <v>4951</v>
      </c>
      <c r="AE121" s="40">
        <f>IFERROR(VLOOKUP(A121,'[1]Title III EL'!A:D,4,FALSE),0)</f>
        <v>0</v>
      </c>
      <c r="AF121" s="40">
        <f>IFERROR(VLOOKUP(A121,'[1]Titlle III Imm'!A:D,4,FALSE),0)</f>
        <v>0</v>
      </c>
      <c r="AG121" s="38">
        <f>VLOOKUP(A121,'[1]Title IVA'!A:E,5,FALSE)</f>
        <v>10000</v>
      </c>
      <c r="AH121" s="40">
        <f>IFERROR(VLOOKUP(A121,'[1]Title IVB'!A:I,9,FALSE),0)</f>
        <v>0</v>
      </c>
      <c r="AI121" s="40">
        <f>IFERROR(VLOOKUP(A121,[1]SRSA!A:S,19,FALSE),0)</f>
        <v>10111</v>
      </c>
      <c r="AJ121" s="40">
        <f>IFERROR(VLOOKUP(A121,'[1]Title VB2'!A:E,5,FALSE),0)</f>
        <v>0</v>
      </c>
      <c r="AK121" s="40">
        <f>IFERROR(VLOOKUP(A121,'[1]McKinney Vento'!A:D,4,FALSE),0)</f>
        <v>0</v>
      </c>
      <c r="AL121" s="41">
        <f>VLOOKUP(A121,'[1]IDEA Pt B'!A119:C445,3,FALSE)</f>
        <v>8464</v>
      </c>
      <c r="AM121" s="39">
        <f t="shared" si="2"/>
        <v>2504584</v>
      </c>
      <c r="AN121" s="38">
        <f t="shared" si="3"/>
        <v>15087.855421686747</v>
      </c>
    </row>
    <row r="122" spans="1:40" x14ac:dyDescent="0.3">
      <c r="A122" s="36" t="s">
        <v>314</v>
      </c>
      <c r="B122" s="36" t="s">
        <v>315</v>
      </c>
      <c r="C122" s="37">
        <f>VLOOKUP($A122,'[1]DOM A&amp;L'!$A:$C,3,FALSE)</f>
        <v>588.9</v>
      </c>
      <c r="D122" s="38">
        <f>VLOOKUP($A122,'[1]DOM A&amp;L'!$A:$D,4,FALSE)</f>
        <v>4297203</v>
      </c>
      <c r="E122" s="38">
        <f>VLOOKUP($A122,[1]TAG!$A:$F,4,FALSE)</f>
        <v>39456</v>
      </c>
      <c r="F122" s="38">
        <f>VLOOKUP($A122,'[1]DOM A&amp;L'!$A:$E,5,FALSE)</f>
        <v>60521</v>
      </c>
      <c r="G122" s="38">
        <f>VLOOKUP($A122,'[1]DOM A&amp;L'!$A:$F,6,FALSE)</f>
        <v>207629</v>
      </c>
      <c r="H122" s="38">
        <f>VLOOKUP($A122,'[1]DOM A&amp;L'!$A:$G,7,FALSE)</f>
        <v>652644</v>
      </c>
      <c r="I122" s="38">
        <f>VLOOKUP($A122,'[1]DOM A&amp;L'!$A:$H,8,FALSE)</f>
        <v>396617</v>
      </c>
      <c r="J122" s="38">
        <f>VLOOKUP($A122,'[1]DOM A&amp;L'!$A:$I,9,FALSE)</f>
        <v>41021</v>
      </c>
      <c r="K122" s="38">
        <f>VLOOKUP($A122,'[1]DOM A&amp;L'!$A:$J,10,FALSE)</f>
        <v>35528</v>
      </c>
      <c r="L122" s="38">
        <f>VLOOKUP($A122,'[1]DOM A&amp;L'!$A:$K,11,FALSE)</f>
        <v>206341</v>
      </c>
      <c r="M122" s="38">
        <f>VLOOKUP($A122,'[1]DOM A&amp;L'!$A:$L,12,FALSE)</f>
        <v>122859</v>
      </c>
      <c r="N122" s="38">
        <f>VLOOKUP($A122,'[1]DOM A&amp;L'!$A:$M,13,FALSE)</f>
        <v>91925</v>
      </c>
      <c r="O122" s="38">
        <f>VLOOKUP($A122,'[1]DOM A&amp;L'!$A:$N,14,FALSE)</f>
        <v>270681</v>
      </c>
      <c r="P122" s="38">
        <f>VLOOKUP($A122,'[1]DOM A&amp;L'!$A:$O,15,FALSE)</f>
        <v>0</v>
      </c>
      <c r="Q122" s="38">
        <f>VLOOKUP($A122,'[1]DOM A&amp;L'!$A:$P,16,FALSE)</f>
        <v>141494</v>
      </c>
      <c r="R122" s="38">
        <f>VLOOKUP($A122,'[1]DOM A&amp;L'!$A:$S,19,FALSE)</f>
        <v>244576</v>
      </c>
      <c r="S122" s="38">
        <f>VLOOKUP(A122,'[1]DOM A&amp;L'!A:T,20,FALSE)</f>
        <v>121429</v>
      </c>
      <c r="T122" s="38">
        <f>VLOOKUP($A122,'[1]DOM A&amp;L'!A:T,17,FALSE)</f>
        <v>45962</v>
      </c>
      <c r="U122" s="38">
        <f>VLOOKUP(A122,'[1]DOM A&amp;L'!A:R,18,FALSE)</f>
        <v>200575</v>
      </c>
      <c r="V122" s="38">
        <f>VLOOKUP($A122,'[1]DOM A&amp;L'!A:U,21,FALSE)</f>
        <v>0</v>
      </c>
      <c r="W122" s="38">
        <f>VLOOKUP($A122,'[1]DOM UAB'!$A:$D,4,FALSE)</f>
        <v>96320</v>
      </c>
      <c r="X122" s="38">
        <f>VLOOKUP($A122,'[1]DOM UAB'!$A:$D,3,FALSE)</f>
        <v>268752</v>
      </c>
      <c r="Y122" s="38">
        <f>VLOOKUP(A122,[1]ELI!A:F,6,FALSE)</f>
        <v>16723</v>
      </c>
      <c r="Z122" s="39">
        <f>VLOOKUP(A122,'[1]Title IA Del'!A:E,5,FALSE)</f>
        <v>63775</v>
      </c>
      <c r="AA122" s="40">
        <f>IFERROR(VLOOKUP(A122,'[1]Title ID2'!A:F,6,FALSE),0)</f>
        <v>0</v>
      </c>
      <c r="AB122" s="40">
        <f>IFERROR(VLOOKUP(A122,'[1]Title IC Mig'!A:G,7,FALSE),0)</f>
        <v>0</v>
      </c>
      <c r="AC122" s="38">
        <f>IFERROR(VLOOKUP(A122,[1]Sec1003!$I$2:$L$139,4,FALSE),0)</f>
        <v>8995</v>
      </c>
      <c r="AD122" s="38">
        <f>VLOOKUP(A122,'[1]Title IIA'!A120:D445,3,FALSE)</f>
        <v>13908</v>
      </c>
      <c r="AE122" s="40">
        <f>IFERROR(VLOOKUP(A122,'[1]Title III EL'!A:D,4,FALSE),0)</f>
        <v>0</v>
      </c>
      <c r="AF122" s="40">
        <f>IFERROR(VLOOKUP(A122,'[1]Titlle III Imm'!A:D,4,FALSE),0)</f>
        <v>0</v>
      </c>
      <c r="AG122" s="38">
        <f>VLOOKUP(A122,'[1]Title IVA'!A:E,5,FALSE)</f>
        <v>10000</v>
      </c>
      <c r="AH122" s="40">
        <f>IFERROR(VLOOKUP(A122,'[1]Title IVB'!A:I,9,FALSE),0)</f>
        <v>0</v>
      </c>
      <c r="AI122" s="40">
        <f>IFERROR(VLOOKUP(A122,[1]SRSA!A:S,19,FALSE),0)</f>
        <v>39258</v>
      </c>
      <c r="AJ122" s="40">
        <f>IFERROR(VLOOKUP(A122,'[1]Title VB2'!A:E,5,FALSE),0)</f>
        <v>0</v>
      </c>
      <c r="AK122" s="40">
        <f>IFERROR(VLOOKUP(A122,'[1]McKinney Vento'!A:D,4,FALSE),0)</f>
        <v>0</v>
      </c>
      <c r="AL122" s="41">
        <f>VLOOKUP(A122,'[1]IDEA Pt B'!A120:C446,3,FALSE)</f>
        <v>26564</v>
      </c>
      <c r="AM122" s="39">
        <f t="shared" si="2"/>
        <v>7720756</v>
      </c>
      <c r="AN122" s="38">
        <f t="shared" si="3"/>
        <v>13110.470368483613</v>
      </c>
    </row>
    <row r="123" spans="1:40" x14ac:dyDescent="0.3">
      <c r="A123" s="36" t="s">
        <v>316</v>
      </c>
      <c r="B123" s="36" t="s">
        <v>317</v>
      </c>
      <c r="C123" s="37">
        <f>VLOOKUP($A123,'[1]DOM A&amp;L'!$A:$C,3,FALSE)</f>
        <v>1926.9</v>
      </c>
      <c r="D123" s="38">
        <f>VLOOKUP($A123,'[1]DOM A&amp;L'!$A:$D,4,FALSE)</f>
        <v>13925706</v>
      </c>
      <c r="E123" s="38">
        <f>VLOOKUP($A123,[1]TAG!$A:$F,4,FALSE)</f>
        <v>129102</v>
      </c>
      <c r="F123" s="38">
        <f>VLOOKUP($A123,'[1]DOM A&amp;L'!$A:$E,5,FALSE)</f>
        <v>0</v>
      </c>
      <c r="G123" s="38">
        <f>VLOOKUP($A123,'[1]DOM A&amp;L'!$A:$F,6,FALSE)</f>
        <v>143449</v>
      </c>
      <c r="H123" s="38">
        <f>VLOOKUP($A123,'[1]DOM A&amp;L'!$A:$G,7,FALSE)</f>
        <v>1611693</v>
      </c>
      <c r="I123" s="38">
        <f>VLOOKUP($A123,'[1]DOM A&amp;L'!$A:$H,8,FALSE)</f>
        <v>1147970</v>
      </c>
      <c r="J123" s="38">
        <f>VLOOKUP($A123,'[1]DOM A&amp;L'!$A:$I,9,FALSE)</f>
        <v>124613</v>
      </c>
      <c r="K123" s="38">
        <f>VLOOKUP($A123,'[1]DOM A&amp;L'!$A:$J,10,FALSE)</f>
        <v>142070</v>
      </c>
      <c r="L123" s="38">
        <f>VLOOKUP($A123,'[1]DOM A&amp;L'!$A:$K,11,FALSE)</f>
        <v>672623</v>
      </c>
      <c r="M123" s="38">
        <f>VLOOKUP($A123,'[1]DOM A&amp;L'!$A:$L,12,FALSE)</f>
        <v>198743</v>
      </c>
      <c r="N123" s="38">
        <f>VLOOKUP($A123,'[1]DOM A&amp;L'!$A:$M,13,FALSE)</f>
        <v>760214</v>
      </c>
      <c r="O123" s="38">
        <f>VLOOKUP($A123,'[1]DOM A&amp;L'!$A:$N,14,FALSE)</f>
        <v>125252</v>
      </c>
      <c r="P123" s="38">
        <f>VLOOKUP($A123,'[1]DOM A&amp;L'!$A:$O,15,FALSE)</f>
        <v>0</v>
      </c>
      <c r="Q123" s="38">
        <f>VLOOKUP($A123,'[1]DOM A&amp;L'!$A:$P,16,FALSE)</f>
        <v>434289</v>
      </c>
      <c r="R123" s="38">
        <f>VLOOKUP($A123,'[1]DOM A&amp;L'!$A:$S,19,FALSE)</f>
        <v>900000</v>
      </c>
      <c r="S123" s="38">
        <f>VLOOKUP(A123,'[1]DOM A&amp;L'!A:T,20,FALSE)</f>
        <v>219888</v>
      </c>
      <c r="T123" s="38">
        <f>VLOOKUP($A123,'[1]DOM A&amp;L'!A:T,17,FALSE)</f>
        <v>0</v>
      </c>
      <c r="U123" s="38">
        <f>VLOOKUP(A123,'[1]DOM A&amp;L'!A:R,18,FALSE)</f>
        <v>566378</v>
      </c>
      <c r="V123" s="38">
        <f>VLOOKUP($A123,'[1]DOM A&amp;L'!A:U,21,FALSE)</f>
        <v>0</v>
      </c>
      <c r="W123" s="38">
        <f>VLOOKUP($A123,'[1]DOM UAB'!$A:$D,4,FALSE)</f>
        <v>185760</v>
      </c>
      <c r="X123" s="38">
        <f>VLOOKUP($A123,'[1]DOM UAB'!$A:$D,3,FALSE)</f>
        <v>538672</v>
      </c>
      <c r="Y123" s="38">
        <f>VLOOKUP(A123,[1]ELI!A:F,6,FALSE)</f>
        <v>27535</v>
      </c>
      <c r="Z123" s="39">
        <f>VLOOKUP(A123,'[1]Title IA Del'!A:E,5,FALSE)</f>
        <v>233907</v>
      </c>
      <c r="AA123" s="40">
        <f>IFERROR(VLOOKUP(A123,'[1]Title ID2'!A:F,6,FALSE),0)</f>
        <v>0</v>
      </c>
      <c r="AB123" s="40">
        <f>IFERROR(VLOOKUP(A123,'[1]Title IC Mig'!A:G,7,FALSE),0)</f>
        <v>0</v>
      </c>
      <c r="AC123" s="38">
        <f>IFERROR(VLOOKUP(A123,[1]Sec1003!$I$2:$L$139,4,FALSE),0)</f>
        <v>10495</v>
      </c>
      <c r="AD123" s="38">
        <f>VLOOKUP(A123,'[1]Title IIA'!A121:D446,3,FALSE)</f>
        <v>47838</v>
      </c>
      <c r="AE123" s="40">
        <f>IFERROR(VLOOKUP(A123,'[1]Title III EL'!A:D,4,FALSE),0)</f>
        <v>0</v>
      </c>
      <c r="AF123" s="40">
        <f>IFERROR(VLOOKUP(A123,'[1]Titlle III Imm'!A:D,4,FALSE),0)</f>
        <v>0</v>
      </c>
      <c r="AG123" s="38">
        <f>VLOOKUP(A123,'[1]Title IVA'!A:E,5,FALSE)</f>
        <v>15069</v>
      </c>
      <c r="AH123" s="40">
        <f>IFERROR(VLOOKUP(A123,'[1]Title IVB'!A:I,9,FALSE),0)</f>
        <v>0</v>
      </c>
      <c r="AI123" s="40">
        <f>IFERROR(VLOOKUP(A123,[1]SRSA!A:S,19,FALSE),0)</f>
        <v>0</v>
      </c>
      <c r="AJ123" s="40">
        <f>IFERROR(VLOOKUP(A123,'[1]Title VB2'!A:E,5,FALSE),0)</f>
        <v>0</v>
      </c>
      <c r="AK123" s="40">
        <f>IFERROR(VLOOKUP(A123,'[1]McKinney Vento'!A:D,4,FALSE),0)</f>
        <v>0</v>
      </c>
      <c r="AL123" s="41">
        <f>VLOOKUP(A123,'[1]IDEA Pt B'!A121:C447,3,FALSE)</f>
        <v>89583</v>
      </c>
      <c r="AM123" s="39">
        <f t="shared" si="2"/>
        <v>22250849</v>
      </c>
      <c r="AN123" s="38">
        <f t="shared" si="3"/>
        <v>11547.485079661632</v>
      </c>
    </row>
    <row r="124" spans="1:40" x14ac:dyDescent="0.3">
      <c r="A124" s="36" t="s">
        <v>318</v>
      </c>
      <c r="B124" s="36" t="s">
        <v>319</v>
      </c>
      <c r="C124" s="37">
        <f>VLOOKUP($A124,'[1]DOM A&amp;L'!$A:$C,3,FALSE)</f>
        <v>279.2</v>
      </c>
      <c r="D124" s="38">
        <f>VLOOKUP($A124,'[1]DOM A&amp;L'!$A:$D,4,FALSE)</f>
        <v>2017778</v>
      </c>
      <c r="E124" s="38">
        <f>VLOOKUP($A124,[1]TAG!$A:$F,4,FALSE)</f>
        <v>18706</v>
      </c>
      <c r="F124" s="38">
        <f>VLOOKUP($A124,'[1]DOM A&amp;L'!$A:$E,5,FALSE)</f>
        <v>32344</v>
      </c>
      <c r="G124" s="38">
        <f>VLOOKUP($A124,'[1]DOM A&amp;L'!$A:$F,6,FALSE)</f>
        <v>181918</v>
      </c>
      <c r="H124" s="38">
        <f>VLOOKUP($A124,'[1]DOM A&amp;L'!$A:$G,7,FALSE)</f>
        <v>216232</v>
      </c>
      <c r="I124" s="38">
        <f>VLOOKUP($A124,'[1]DOM A&amp;L'!$A:$H,8,FALSE)</f>
        <v>189400</v>
      </c>
      <c r="J124" s="38">
        <f>VLOOKUP($A124,'[1]DOM A&amp;L'!$A:$I,9,FALSE)</f>
        <v>20097</v>
      </c>
      <c r="K124" s="38">
        <f>VLOOKUP($A124,'[1]DOM A&amp;L'!$A:$J,10,FALSE)</f>
        <v>20612</v>
      </c>
      <c r="L124" s="38">
        <f>VLOOKUP($A124,'[1]DOM A&amp;L'!$A:$K,11,FALSE)</f>
        <v>98176</v>
      </c>
      <c r="M124" s="38">
        <f>VLOOKUP($A124,'[1]DOM A&amp;L'!$A:$L,12,FALSE)</f>
        <v>119246</v>
      </c>
      <c r="N124" s="38">
        <f>VLOOKUP($A124,'[1]DOM A&amp;L'!$A:$M,13,FALSE)</f>
        <v>95406</v>
      </c>
      <c r="O124" s="38">
        <f>VLOOKUP($A124,'[1]DOM A&amp;L'!$A:$N,14,FALSE)</f>
        <v>76743</v>
      </c>
      <c r="P124" s="38">
        <f>VLOOKUP($A124,'[1]DOM A&amp;L'!$A:$O,15,FALSE)</f>
        <v>0</v>
      </c>
      <c r="Q124" s="38">
        <f>VLOOKUP($A124,'[1]DOM A&amp;L'!$A:$P,16,FALSE)</f>
        <v>55098</v>
      </c>
      <c r="R124" s="38">
        <f>VLOOKUP($A124,'[1]DOM A&amp;L'!$A:$S,19,FALSE)</f>
        <v>320000</v>
      </c>
      <c r="S124" s="38">
        <f>VLOOKUP(A124,'[1]DOM A&amp;L'!A:T,20,FALSE)</f>
        <v>58772</v>
      </c>
      <c r="T124" s="38">
        <f>VLOOKUP($A124,'[1]DOM A&amp;L'!A:T,17,FALSE)</f>
        <v>0</v>
      </c>
      <c r="U124" s="38">
        <f>VLOOKUP(A124,'[1]DOM A&amp;L'!A:R,18,FALSE)</f>
        <v>0</v>
      </c>
      <c r="V124" s="38">
        <f>VLOOKUP($A124,'[1]DOM A&amp;L'!A:U,21,FALSE)</f>
        <v>0</v>
      </c>
      <c r="W124" s="38">
        <f>VLOOKUP($A124,'[1]DOM UAB'!$A:$D,4,FALSE)</f>
        <v>20640</v>
      </c>
      <c r="X124" s="38">
        <f>VLOOKUP($A124,'[1]DOM UAB'!$A:$D,3,FALSE)</f>
        <v>132688</v>
      </c>
      <c r="Y124" s="38">
        <f>VLOOKUP(A124,[1]ELI!A:F,6,FALSE)</f>
        <v>14221</v>
      </c>
      <c r="Z124" s="39">
        <f>VLOOKUP(A124,'[1]Title IA Del'!A:E,5,FALSE)</f>
        <v>41077</v>
      </c>
      <c r="AA124" s="40">
        <f>IFERROR(VLOOKUP(A124,'[1]Title ID2'!A:F,6,FALSE),0)</f>
        <v>0</v>
      </c>
      <c r="AB124" s="40">
        <f>IFERROR(VLOOKUP(A124,'[1]Title IC Mig'!A:G,7,FALSE),0)</f>
        <v>0</v>
      </c>
      <c r="AC124" s="38">
        <f>IFERROR(VLOOKUP(A124,[1]Sec1003!$I$2:$L$139,4,FALSE),0)</f>
        <v>0</v>
      </c>
      <c r="AD124" s="38">
        <f>VLOOKUP(A124,'[1]Title IIA'!A122:D447,3,FALSE)</f>
        <v>5959</v>
      </c>
      <c r="AE124" s="40">
        <f>IFERROR(VLOOKUP(A124,'[1]Title III EL'!A:D,4,FALSE),0)</f>
        <v>0</v>
      </c>
      <c r="AF124" s="40">
        <f>IFERROR(VLOOKUP(A124,'[1]Titlle III Imm'!A:D,4,FALSE),0)</f>
        <v>0</v>
      </c>
      <c r="AG124" s="38">
        <f>VLOOKUP(A124,'[1]Title IVA'!A:E,5,FALSE)</f>
        <v>10000</v>
      </c>
      <c r="AH124" s="40">
        <f>IFERROR(VLOOKUP(A124,'[1]Title IVB'!A:I,9,FALSE),0)</f>
        <v>0</v>
      </c>
      <c r="AI124" s="40">
        <f>IFERROR(VLOOKUP(A124,[1]SRSA!A:S,19,FALSE),0)</f>
        <v>33282</v>
      </c>
      <c r="AJ124" s="40">
        <f>IFERROR(VLOOKUP(A124,'[1]Title VB2'!A:E,5,FALSE),0)</f>
        <v>0</v>
      </c>
      <c r="AK124" s="40">
        <f>IFERROR(VLOOKUP(A124,'[1]McKinney Vento'!A:D,4,FALSE),0)</f>
        <v>0</v>
      </c>
      <c r="AL124" s="41">
        <f>VLOOKUP(A124,'[1]IDEA Pt B'!A122:C448,3,FALSE)</f>
        <v>13556</v>
      </c>
      <c r="AM124" s="39">
        <f t="shared" si="2"/>
        <v>3791951</v>
      </c>
      <c r="AN124" s="38">
        <f t="shared" si="3"/>
        <v>13581.486389684815</v>
      </c>
    </row>
    <row r="125" spans="1:40" x14ac:dyDescent="0.3">
      <c r="A125" s="36" t="s">
        <v>320</v>
      </c>
      <c r="B125" s="36" t="s">
        <v>321</v>
      </c>
      <c r="C125" s="37">
        <f>VLOOKUP($A125,'[1]DOM A&amp;L'!$A:$C,3,FALSE)</f>
        <v>387</v>
      </c>
      <c r="D125" s="38">
        <f>VLOOKUP($A125,'[1]DOM A&amp;L'!$A:$D,4,FALSE)</f>
        <v>2796849</v>
      </c>
      <c r="E125" s="38">
        <f>VLOOKUP($A125,[1]TAG!$A:$F,4,FALSE)</f>
        <v>25929</v>
      </c>
      <c r="F125" s="38">
        <f>VLOOKUP($A125,'[1]DOM A&amp;L'!$A:$E,5,FALSE)</f>
        <v>0</v>
      </c>
      <c r="G125" s="38">
        <f>VLOOKUP($A125,'[1]DOM A&amp;L'!$A:$F,6,FALSE)</f>
        <v>190945</v>
      </c>
      <c r="H125" s="38">
        <f>VLOOKUP($A125,'[1]DOM A&amp;L'!$A:$G,7,FALSE)</f>
        <v>280480</v>
      </c>
      <c r="I125" s="38">
        <f>VLOOKUP($A125,'[1]DOM A&amp;L'!$A:$H,8,FALSE)</f>
        <v>253679</v>
      </c>
      <c r="J125" s="38">
        <f>VLOOKUP($A125,'[1]DOM A&amp;L'!$A:$I,9,FALSE)</f>
        <v>24311</v>
      </c>
      <c r="K125" s="38">
        <f>VLOOKUP($A125,'[1]DOM A&amp;L'!$A:$J,10,FALSE)</f>
        <v>29547</v>
      </c>
      <c r="L125" s="38">
        <f>VLOOKUP($A125,'[1]DOM A&amp;L'!$A:$K,11,FALSE)</f>
        <v>135090</v>
      </c>
      <c r="M125" s="38">
        <f>VLOOKUP($A125,'[1]DOM A&amp;L'!$A:$L,12,FALSE)</f>
        <v>104702</v>
      </c>
      <c r="N125" s="38">
        <f>VLOOKUP($A125,'[1]DOM A&amp;L'!$A:$M,13,FALSE)</f>
        <v>19717</v>
      </c>
      <c r="O125" s="38">
        <f>VLOOKUP($A125,'[1]DOM A&amp;L'!$A:$N,14,FALSE)</f>
        <v>221344</v>
      </c>
      <c r="P125" s="38">
        <f>VLOOKUP($A125,'[1]DOM A&amp;L'!$A:$O,15,FALSE)</f>
        <v>0</v>
      </c>
      <c r="Q125" s="38">
        <f>VLOOKUP($A125,'[1]DOM A&amp;L'!$A:$P,16,FALSE)</f>
        <v>110815</v>
      </c>
      <c r="R125" s="38">
        <f>VLOOKUP($A125,'[1]DOM A&amp;L'!$A:$S,19,FALSE)</f>
        <v>300000</v>
      </c>
      <c r="S125" s="38">
        <f>VLOOKUP(A125,'[1]DOM A&amp;L'!A:T,20,FALSE)</f>
        <v>91277</v>
      </c>
      <c r="T125" s="38">
        <f>VLOOKUP($A125,'[1]DOM A&amp;L'!A:T,17,FALSE)</f>
        <v>19717</v>
      </c>
      <c r="U125" s="38">
        <f>VLOOKUP(A125,'[1]DOM A&amp;L'!A:R,18,FALSE)</f>
        <v>256881</v>
      </c>
      <c r="V125" s="38">
        <f>VLOOKUP($A125,'[1]DOM A&amp;L'!A:U,21,FALSE)</f>
        <v>0</v>
      </c>
      <c r="W125" s="38">
        <f>VLOOKUP($A125,'[1]DOM UAB'!$A:$D,4,FALSE)</f>
        <v>105535</v>
      </c>
      <c r="X125" s="38">
        <f>VLOOKUP($A125,'[1]DOM UAB'!$A:$D,3,FALSE)</f>
        <v>210146</v>
      </c>
      <c r="Y125" s="38">
        <f>VLOOKUP(A125,[1]ELI!A:F,6,FALSE)</f>
        <v>15092</v>
      </c>
      <c r="Z125" s="39">
        <f>VLOOKUP(A125,'[1]Title IA Del'!A:E,5,FALSE)</f>
        <v>57878</v>
      </c>
      <c r="AA125" s="40">
        <f>IFERROR(VLOOKUP(A125,'[1]Title ID2'!A:F,6,FALSE),0)</f>
        <v>0</v>
      </c>
      <c r="AB125" s="40">
        <f>IFERROR(VLOOKUP(A125,'[1]Title IC Mig'!A:G,7,FALSE),0)</f>
        <v>0</v>
      </c>
      <c r="AC125" s="38">
        <f>IFERROR(VLOOKUP(A125,[1]Sec1003!$I$2:$L$139,4,FALSE),0)</f>
        <v>10495</v>
      </c>
      <c r="AD125" s="38">
        <f>VLOOKUP(A125,'[1]Title IIA'!A123:D448,3,FALSE)</f>
        <v>11612</v>
      </c>
      <c r="AE125" s="40">
        <f>IFERROR(VLOOKUP(A125,'[1]Title III EL'!A:D,4,FALSE),0)</f>
        <v>0</v>
      </c>
      <c r="AF125" s="40">
        <f>IFERROR(VLOOKUP(A125,'[1]Titlle III Imm'!A:D,4,FALSE),0)</f>
        <v>0</v>
      </c>
      <c r="AG125" s="38">
        <f>VLOOKUP(A125,'[1]Title IVA'!A:E,5,FALSE)</f>
        <v>10000</v>
      </c>
      <c r="AH125" s="40">
        <f>IFERROR(VLOOKUP(A125,'[1]Title IVB'!A:I,9,FALSE),0)</f>
        <v>0</v>
      </c>
      <c r="AI125" s="40">
        <f>IFERROR(VLOOKUP(A125,[1]SRSA!A:S,19,FALSE),0)</f>
        <v>28595</v>
      </c>
      <c r="AJ125" s="40">
        <f>IFERROR(VLOOKUP(A125,'[1]Title VB2'!A:E,5,FALSE),0)</f>
        <v>0</v>
      </c>
      <c r="AK125" s="40">
        <f>IFERROR(VLOOKUP(A125,'[1]McKinney Vento'!A:D,4,FALSE),0)</f>
        <v>0</v>
      </c>
      <c r="AL125" s="41">
        <f>VLOOKUP(A125,'[1]IDEA Pt B'!A123:C449,3,FALSE)</f>
        <v>17848</v>
      </c>
      <c r="AM125" s="39">
        <f t="shared" si="2"/>
        <v>5328484</v>
      </c>
      <c r="AN125" s="38">
        <f t="shared" si="3"/>
        <v>13768.692506459949</v>
      </c>
    </row>
    <row r="126" spans="1:40" x14ac:dyDescent="0.3">
      <c r="A126" s="36" t="s">
        <v>322</v>
      </c>
      <c r="B126" s="36" t="s">
        <v>323</v>
      </c>
      <c r="C126" s="37">
        <f>VLOOKUP($A126,'[1]DOM A&amp;L'!$A:$C,3,FALSE)</f>
        <v>626.4</v>
      </c>
      <c r="D126" s="38">
        <f>VLOOKUP($A126,'[1]DOM A&amp;L'!$A:$D,4,FALSE)</f>
        <v>4531378</v>
      </c>
      <c r="E126" s="38">
        <f>VLOOKUP($A126,[1]TAG!$A:$F,4,FALSE)</f>
        <v>41969</v>
      </c>
      <c r="F126" s="38">
        <f>VLOOKUP($A126,'[1]DOM A&amp;L'!$A:$E,5,FALSE)</f>
        <v>46855</v>
      </c>
      <c r="G126" s="38">
        <f>VLOOKUP($A126,'[1]DOM A&amp;L'!$A:$F,6,FALSE)</f>
        <v>255302</v>
      </c>
      <c r="H126" s="38">
        <f>VLOOKUP($A126,'[1]DOM A&amp;L'!$A:$G,7,FALSE)</f>
        <v>559984</v>
      </c>
      <c r="I126" s="38">
        <f>VLOOKUP($A126,'[1]DOM A&amp;L'!$A:$H,8,FALSE)</f>
        <v>413158</v>
      </c>
      <c r="J126" s="38">
        <f>VLOOKUP($A126,'[1]DOM A&amp;L'!$A:$I,9,FALSE)</f>
        <v>47292</v>
      </c>
      <c r="K126" s="38">
        <f>VLOOKUP($A126,'[1]DOM A&amp;L'!$A:$J,10,FALSE)</f>
        <v>46736</v>
      </c>
      <c r="L126" s="38">
        <f>VLOOKUP($A126,'[1]DOM A&amp;L'!$A:$K,11,FALSE)</f>
        <v>218715</v>
      </c>
      <c r="M126" s="38">
        <f>VLOOKUP($A126,'[1]DOM A&amp;L'!$A:$L,12,FALSE)</f>
        <v>75794</v>
      </c>
      <c r="N126" s="38">
        <f>VLOOKUP($A126,'[1]DOM A&amp;L'!$A:$M,13,FALSE)</f>
        <v>69179</v>
      </c>
      <c r="O126" s="38">
        <f>VLOOKUP($A126,'[1]DOM A&amp;L'!$A:$N,14,FALSE)</f>
        <v>289754</v>
      </c>
      <c r="P126" s="38">
        <f>VLOOKUP($A126,'[1]DOM A&amp;L'!$A:$O,15,FALSE)</f>
        <v>0</v>
      </c>
      <c r="Q126" s="38">
        <f>VLOOKUP($A126,'[1]DOM A&amp;L'!$A:$P,16,FALSE)</f>
        <v>59878</v>
      </c>
      <c r="R126" s="38">
        <f>VLOOKUP($A126,'[1]DOM A&amp;L'!$A:$S,19,FALSE)</f>
        <v>400500</v>
      </c>
      <c r="S126" s="38">
        <f>VLOOKUP(A126,'[1]DOM A&amp;L'!A:T,20,FALSE)</f>
        <v>101877</v>
      </c>
      <c r="T126" s="38">
        <f>VLOOKUP($A126,'[1]DOM A&amp;L'!A:T,17,FALSE)</f>
        <v>0</v>
      </c>
      <c r="U126" s="38">
        <f>VLOOKUP(A126,'[1]DOM A&amp;L'!A:R,18,FALSE)</f>
        <v>0</v>
      </c>
      <c r="V126" s="38">
        <f>VLOOKUP($A126,'[1]DOM A&amp;L'!A:U,21,FALSE)</f>
        <v>0</v>
      </c>
      <c r="W126" s="38">
        <f>VLOOKUP($A126,'[1]DOM UAB'!$A:$D,4,FALSE)</f>
        <v>42656</v>
      </c>
      <c r="X126" s="38">
        <f>VLOOKUP($A126,'[1]DOM UAB'!$A:$D,3,FALSE)</f>
        <v>302488</v>
      </c>
      <c r="Y126" s="38">
        <f>VLOOKUP(A126,[1]ELI!A:F,6,FALSE)</f>
        <v>17026</v>
      </c>
      <c r="Z126" s="39">
        <f>VLOOKUP(A126,'[1]Title IA Del'!A:E,5,FALSE)</f>
        <v>105539</v>
      </c>
      <c r="AA126" s="40">
        <f>IFERROR(VLOOKUP(A126,'[1]Title ID2'!A:F,6,FALSE),0)</f>
        <v>0</v>
      </c>
      <c r="AB126" s="40">
        <f>IFERROR(VLOOKUP(A126,'[1]Title IC Mig'!A:G,7,FALSE),0)</f>
        <v>0</v>
      </c>
      <c r="AC126" s="38">
        <f>IFERROR(VLOOKUP(A126,[1]Sec1003!$I$2:$L$139,4,FALSE),0)</f>
        <v>10495</v>
      </c>
      <c r="AD126" s="38">
        <f>VLOOKUP(A126,'[1]Title IIA'!A124:D449,3,FALSE)</f>
        <v>19462</v>
      </c>
      <c r="AE126" s="40">
        <f>IFERROR(VLOOKUP(A126,'[1]Title III EL'!A:D,4,FALSE),0)</f>
        <v>0</v>
      </c>
      <c r="AF126" s="40">
        <f>IFERROR(VLOOKUP(A126,'[1]Titlle III Imm'!A:D,4,FALSE),0)</f>
        <v>0</v>
      </c>
      <c r="AG126" s="38">
        <f>VLOOKUP(A126,'[1]Title IVA'!A:E,5,FALSE)</f>
        <v>10000</v>
      </c>
      <c r="AH126" s="40">
        <f>IFERROR(VLOOKUP(A126,'[1]Title IVB'!A:I,9,FALSE),0)</f>
        <v>0</v>
      </c>
      <c r="AI126" s="40">
        <f>IFERROR(VLOOKUP(A126,[1]SRSA!A:S,19,FALSE),0)</f>
        <v>0</v>
      </c>
      <c r="AJ126" s="40">
        <f>IFERROR(VLOOKUP(A126,'[1]Title VB2'!A:E,5,FALSE),0)</f>
        <v>0</v>
      </c>
      <c r="AK126" s="40">
        <f>IFERROR(VLOOKUP(A126,'[1]McKinney Vento'!A:D,4,FALSE),0)</f>
        <v>0</v>
      </c>
      <c r="AL126" s="41">
        <f>VLOOKUP(A126,'[1]IDEA Pt B'!A124:C450,3,FALSE)</f>
        <v>29734</v>
      </c>
      <c r="AM126" s="39">
        <f t="shared" si="2"/>
        <v>7695771</v>
      </c>
      <c r="AN126" s="38">
        <f t="shared" si="3"/>
        <v>12285.713601532567</v>
      </c>
    </row>
    <row r="127" spans="1:40" x14ac:dyDescent="0.3">
      <c r="A127" s="36" t="s">
        <v>324</v>
      </c>
      <c r="B127" s="36" t="s">
        <v>325</v>
      </c>
      <c r="C127" s="37">
        <f>VLOOKUP($A127,'[1]DOM A&amp;L'!$A:$C,3,FALSE)</f>
        <v>250.4</v>
      </c>
      <c r="D127" s="38">
        <f>VLOOKUP($A127,'[1]DOM A&amp;L'!$A:$D,4,FALSE)</f>
        <v>1809641</v>
      </c>
      <c r="E127" s="38">
        <f>VLOOKUP($A127,[1]TAG!$A:$F,4,FALSE)</f>
        <v>16777</v>
      </c>
      <c r="F127" s="38">
        <f>VLOOKUP($A127,'[1]DOM A&amp;L'!$A:$E,5,FALSE)</f>
        <v>35469</v>
      </c>
      <c r="G127" s="38">
        <f>VLOOKUP($A127,'[1]DOM A&amp;L'!$A:$F,6,FALSE)</f>
        <v>141042</v>
      </c>
      <c r="H127" s="38">
        <f>VLOOKUP($A127,'[1]DOM A&amp;L'!$A:$G,7,FALSE)</f>
        <v>138903</v>
      </c>
      <c r="I127" s="38">
        <f>VLOOKUP($A127,'[1]DOM A&amp;L'!$A:$H,8,FALSE)</f>
        <v>182358</v>
      </c>
      <c r="J127" s="38">
        <f>VLOOKUP($A127,'[1]DOM A&amp;L'!$A:$I,9,FALSE)</f>
        <v>21534</v>
      </c>
      <c r="K127" s="38">
        <f>VLOOKUP($A127,'[1]DOM A&amp;L'!$A:$J,10,FALSE)</f>
        <v>21687</v>
      </c>
      <c r="L127" s="38">
        <f>VLOOKUP($A127,'[1]DOM A&amp;L'!$A:$K,11,FALSE)</f>
        <v>88359</v>
      </c>
      <c r="M127" s="38">
        <f>VLOOKUP($A127,'[1]DOM A&amp;L'!$A:$L,12,FALSE)</f>
        <v>68657</v>
      </c>
      <c r="N127" s="38">
        <f>VLOOKUP($A127,'[1]DOM A&amp;L'!$A:$M,13,FALSE)</f>
        <v>152280</v>
      </c>
      <c r="O127" s="38">
        <f>VLOOKUP($A127,'[1]DOM A&amp;L'!$A:$N,14,FALSE)</f>
        <v>8853</v>
      </c>
      <c r="P127" s="38">
        <f>VLOOKUP($A127,'[1]DOM A&amp;L'!$A:$O,15,FALSE)</f>
        <v>0</v>
      </c>
      <c r="Q127" s="38">
        <f>VLOOKUP($A127,'[1]DOM A&amp;L'!$A:$P,16,FALSE)</f>
        <v>88241</v>
      </c>
      <c r="R127" s="38">
        <f>VLOOKUP($A127,'[1]DOM A&amp;L'!$A:$S,19,FALSE)</f>
        <v>138100</v>
      </c>
      <c r="S127" s="38">
        <f>VLOOKUP(A127,'[1]DOM A&amp;L'!A:T,20,FALSE)</f>
        <v>64929</v>
      </c>
      <c r="T127" s="38">
        <f>VLOOKUP($A127,'[1]DOM A&amp;L'!A:T,17,FALSE)</f>
        <v>0</v>
      </c>
      <c r="U127" s="38">
        <f>VLOOKUP(A127,'[1]DOM A&amp;L'!A:R,18,FALSE)</f>
        <v>131825</v>
      </c>
      <c r="V127" s="38">
        <f>VLOOKUP($A127,'[1]DOM A&amp;L'!A:U,21,FALSE)</f>
        <v>0</v>
      </c>
      <c r="W127" s="38">
        <f>VLOOKUP($A127,'[1]DOM UAB'!$A:$D,4,FALSE)</f>
        <v>39052</v>
      </c>
      <c r="X127" s="38">
        <f>VLOOKUP($A127,'[1]DOM UAB'!$A:$D,3,FALSE)</f>
        <v>122505</v>
      </c>
      <c r="Y127" s="38">
        <f>VLOOKUP(A127,[1]ELI!A:F,6,FALSE)</f>
        <v>13988</v>
      </c>
      <c r="Z127" s="39">
        <f>VLOOKUP(A127,'[1]Title IA Del'!A:E,5,FALSE)</f>
        <v>64764</v>
      </c>
      <c r="AA127" s="40">
        <f>IFERROR(VLOOKUP(A127,'[1]Title ID2'!A:F,6,FALSE),0)</f>
        <v>0</v>
      </c>
      <c r="AB127" s="40">
        <f>IFERROR(VLOOKUP(A127,'[1]Title IC Mig'!A:G,7,FALSE),0)</f>
        <v>0</v>
      </c>
      <c r="AC127" s="38">
        <f>IFERROR(VLOOKUP(A127,[1]Sec1003!$I$2:$L$139,4,FALSE),0)</f>
        <v>0</v>
      </c>
      <c r="AD127" s="38">
        <f>VLOOKUP(A127,'[1]Title IIA'!A125:D450,3,FALSE)</f>
        <v>9620</v>
      </c>
      <c r="AE127" s="40">
        <f>IFERROR(VLOOKUP(A127,'[1]Title III EL'!A:D,4,FALSE),0)</f>
        <v>0</v>
      </c>
      <c r="AF127" s="40">
        <f>IFERROR(VLOOKUP(A127,'[1]Titlle III Imm'!A:D,4,FALSE),0)</f>
        <v>0</v>
      </c>
      <c r="AG127" s="38">
        <f>VLOOKUP(A127,'[1]Title IVA'!A:E,5,FALSE)</f>
        <v>10000</v>
      </c>
      <c r="AH127" s="40">
        <f>IFERROR(VLOOKUP(A127,'[1]Title IVB'!A:I,9,FALSE),0)</f>
        <v>0</v>
      </c>
      <c r="AI127" s="40">
        <f>IFERROR(VLOOKUP(A127,[1]SRSA!A:S,19,FALSE),0)</f>
        <v>46116</v>
      </c>
      <c r="AJ127" s="40">
        <f>IFERROR(VLOOKUP(A127,'[1]Title VB2'!A:E,5,FALSE),0)</f>
        <v>0</v>
      </c>
      <c r="AK127" s="40">
        <f>IFERROR(VLOOKUP(A127,'[1]McKinney Vento'!A:D,4,FALSE),0)</f>
        <v>0</v>
      </c>
      <c r="AL127" s="41">
        <f>VLOOKUP(A127,'[1]IDEA Pt B'!A125:C451,3,FALSE)</f>
        <v>13911</v>
      </c>
      <c r="AM127" s="39">
        <f t="shared" si="2"/>
        <v>3428611</v>
      </c>
      <c r="AN127" s="38">
        <f t="shared" si="3"/>
        <v>13692.535942492012</v>
      </c>
    </row>
    <row r="128" spans="1:40" x14ac:dyDescent="0.3">
      <c r="A128" s="36" t="s">
        <v>326</v>
      </c>
      <c r="B128" s="36" t="s">
        <v>327</v>
      </c>
      <c r="C128" s="37">
        <f>VLOOKUP($A128,'[1]DOM A&amp;L'!$A:$C,3,FALSE)</f>
        <v>1571.6</v>
      </c>
      <c r="D128" s="38">
        <f>VLOOKUP($A128,'[1]DOM A&amp;L'!$A:$D,4,FALSE)</f>
        <v>11357953</v>
      </c>
      <c r="E128" s="38">
        <f>VLOOKUP($A128,[1]TAG!$A:$F,4,FALSE)</f>
        <v>105297</v>
      </c>
      <c r="F128" s="38">
        <f>VLOOKUP($A128,'[1]DOM A&amp;L'!$A:$E,5,FALSE)</f>
        <v>173908</v>
      </c>
      <c r="G128" s="38">
        <f>VLOOKUP($A128,'[1]DOM A&amp;L'!$A:$F,6,FALSE)</f>
        <v>183255</v>
      </c>
      <c r="H128" s="38">
        <f>VLOOKUP($A128,'[1]DOM A&amp;L'!$A:$G,7,FALSE)</f>
        <v>1781456</v>
      </c>
      <c r="I128" s="38">
        <f>VLOOKUP($A128,'[1]DOM A&amp;L'!$A:$H,8,FALSE)</f>
        <v>965637</v>
      </c>
      <c r="J128" s="38">
        <f>VLOOKUP($A128,'[1]DOM A&amp;L'!$A:$I,9,FALSE)</f>
        <v>105789</v>
      </c>
      <c r="K128" s="38">
        <f>VLOOKUP($A128,'[1]DOM A&amp;L'!$A:$J,10,FALSE)</f>
        <v>117610</v>
      </c>
      <c r="L128" s="38">
        <f>VLOOKUP($A128,'[1]DOM A&amp;L'!$A:$K,11,FALSE)</f>
        <v>552003</v>
      </c>
      <c r="M128" s="38">
        <f>VLOOKUP($A128,'[1]DOM A&amp;L'!$A:$L,12,FALSE)</f>
        <v>209583</v>
      </c>
      <c r="N128" s="38">
        <f>VLOOKUP($A128,'[1]DOM A&amp;L'!$A:$M,13,FALSE)</f>
        <v>115712</v>
      </c>
      <c r="O128" s="38">
        <f>VLOOKUP($A128,'[1]DOM A&amp;L'!$A:$N,14,FALSE)</f>
        <v>762785</v>
      </c>
      <c r="P128" s="38">
        <f>VLOOKUP($A128,'[1]DOM A&amp;L'!$A:$O,15,FALSE)</f>
        <v>0</v>
      </c>
      <c r="Q128" s="38">
        <f>VLOOKUP($A128,'[1]DOM A&amp;L'!$A:$P,16,FALSE)</f>
        <v>554068</v>
      </c>
      <c r="R128" s="38">
        <f>VLOOKUP($A128,'[1]DOM A&amp;L'!$A:$S,19,FALSE)</f>
        <v>899997</v>
      </c>
      <c r="S128" s="38">
        <f>VLOOKUP(A128,'[1]DOM A&amp;L'!A:T,20,FALSE)</f>
        <v>239888</v>
      </c>
      <c r="T128" s="38">
        <f>VLOOKUP($A128,'[1]DOM A&amp;L'!A:T,17,FALSE)</f>
        <v>115712</v>
      </c>
      <c r="U128" s="38">
        <f>VLOOKUP(A128,'[1]DOM A&amp;L'!A:R,18,FALSE)</f>
        <v>371333</v>
      </c>
      <c r="V128" s="38">
        <f>VLOOKUP($A128,'[1]DOM A&amp;L'!A:U,21,FALSE)</f>
        <v>0</v>
      </c>
      <c r="W128" s="38">
        <f>VLOOKUP($A128,'[1]DOM UAB'!$A:$D,4,FALSE)</f>
        <v>132271</v>
      </c>
      <c r="X128" s="38">
        <f>VLOOKUP($A128,'[1]DOM UAB'!$A:$D,3,FALSE)</f>
        <v>445791</v>
      </c>
      <c r="Y128" s="38">
        <f>VLOOKUP(A128,[1]ELI!A:F,6,FALSE)</f>
        <v>24664</v>
      </c>
      <c r="Z128" s="39">
        <f>VLOOKUP(A128,'[1]Title IA Del'!A:E,5,FALSE)</f>
        <v>217989</v>
      </c>
      <c r="AA128" s="40">
        <f>IFERROR(VLOOKUP(A128,'[1]Title ID2'!A:F,6,FALSE),0)</f>
        <v>0</v>
      </c>
      <c r="AB128" s="40">
        <f>IFERROR(VLOOKUP(A128,'[1]Title IC Mig'!A:G,7,FALSE),0)</f>
        <v>0</v>
      </c>
      <c r="AC128" s="38">
        <f>IFERROR(VLOOKUP(A128,[1]Sec1003!$I$2:$L$139,4,FALSE),0)</f>
        <v>0</v>
      </c>
      <c r="AD128" s="38">
        <f>VLOOKUP(A128,'[1]Title IIA'!A126:D451,3,FALSE)</f>
        <v>42283</v>
      </c>
      <c r="AE128" s="40">
        <f>IFERROR(VLOOKUP(A128,'[1]Title III EL'!A:D,4,FALSE),0)</f>
        <v>0</v>
      </c>
      <c r="AF128" s="40">
        <f>IFERROR(VLOOKUP(A128,'[1]Titlle III Imm'!A:D,4,FALSE),0)</f>
        <v>0</v>
      </c>
      <c r="AG128" s="38">
        <f>VLOOKUP(A128,'[1]Title IVA'!A:E,5,FALSE)</f>
        <v>12970</v>
      </c>
      <c r="AH128" s="40">
        <f>IFERROR(VLOOKUP(A128,'[1]Title IVB'!A:I,9,FALSE),0)</f>
        <v>0</v>
      </c>
      <c r="AI128" s="40">
        <f>IFERROR(VLOOKUP(A128,[1]SRSA!A:S,19,FALSE),0)</f>
        <v>0</v>
      </c>
      <c r="AJ128" s="40">
        <f>IFERROR(VLOOKUP(A128,'[1]Title VB2'!A:E,5,FALSE),0)</f>
        <v>0</v>
      </c>
      <c r="AK128" s="40">
        <f>IFERROR(VLOOKUP(A128,'[1]McKinney Vento'!A:D,4,FALSE),0)</f>
        <v>0</v>
      </c>
      <c r="AL128" s="41">
        <f>VLOOKUP(A128,'[1]IDEA Pt B'!A126:C452,3,FALSE)</f>
        <v>74221</v>
      </c>
      <c r="AM128" s="39">
        <f t="shared" si="2"/>
        <v>19562175</v>
      </c>
      <c r="AN128" s="38">
        <f t="shared" si="3"/>
        <v>12447.298931025707</v>
      </c>
    </row>
    <row r="129" spans="1:40" x14ac:dyDescent="0.3">
      <c r="A129" s="36" t="s">
        <v>328</v>
      </c>
      <c r="B129" s="36" t="s">
        <v>329</v>
      </c>
      <c r="C129" s="37">
        <f>VLOOKUP($A129,'[1]DOM A&amp;L'!$A:$C,3,FALSE)</f>
        <v>452.2</v>
      </c>
      <c r="D129" s="38">
        <f>VLOOKUP($A129,'[1]DOM A&amp;L'!$A:$D,4,FALSE)</f>
        <v>3283876</v>
      </c>
      <c r="E129" s="38">
        <f>VLOOKUP($A129,[1]TAG!$A:$F,4,FALSE)</f>
        <v>30297</v>
      </c>
      <c r="F129" s="38">
        <f>VLOOKUP($A129,'[1]DOM A&amp;L'!$A:$E,5,FALSE)</f>
        <v>0</v>
      </c>
      <c r="G129" s="38">
        <f>VLOOKUP($A129,'[1]DOM A&amp;L'!$A:$F,6,FALSE)</f>
        <v>235122</v>
      </c>
      <c r="H129" s="38">
        <f>VLOOKUP($A129,'[1]DOM A&amp;L'!$A:$G,7,FALSE)</f>
        <v>673986</v>
      </c>
      <c r="I129" s="38">
        <f>VLOOKUP($A129,'[1]DOM A&amp;L'!$A:$H,8,FALSE)</f>
        <v>275336</v>
      </c>
      <c r="J129" s="38">
        <f>VLOOKUP($A129,'[1]DOM A&amp;L'!$A:$I,9,FALSE)</f>
        <v>28814</v>
      </c>
      <c r="K129" s="38">
        <f>VLOOKUP($A129,'[1]DOM A&amp;L'!$A:$J,10,FALSE)</f>
        <v>29257</v>
      </c>
      <c r="L129" s="38">
        <f>VLOOKUP($A129,'[1]DOM A&amp;L'!$A:$K,11,FALSE)</f>
        <v>157849</v>
      </c>
      <c r="M129" s="38">
        <f>VLOOKUP($A129,'[1]DOM A&amp;L'!$A:$L,12,FALSE)</f>
        <v>104792</v>
      </c>
      <c r="N129" s="38">
        <f>VLOOKUP($A129,'[1]DOM A&amp;L'!$A:$M,13,FALSE)</f>
        <v>26654</v>
      </c>
      <c r="O129" s="38">
        <f>VLOOKUP($A129,'[1]DOM A&amp;L'!$A:$N,14,FALSE)</f>
        <v>249652</v>
      </c>
      <c r="P129" s="38">
        <f>VLOOKUP($A129,'[1]DOM A&amp;L'!$A:$O,15,FALSE)</f>
        <v>0</v>
      </c>
      <c r="Q129" s="38">
        <f>VLOOKUP($A129,'[1]DOM A&amp;L'!$A:$P,16,FALSE)</f>
        <v>110455</v>
      </c>
      <c r="R129" s="38">
        <f>VLOOKUP($A129,'[1]DOM A&amp;L'!$A:$S,19,FALSE)</f>
        <v>425000</v>
      </c>
      <c r="S129" s="38">
        <f>VLOOKUP(A129,'[1]DOM A&amp;L'!A:T,20,FALSE)</f>
        <v>92708</v>
      </c>
      <c r="T129" s="38">
        <f>VLOOKUP($A129,'[1]DOM A&amp;L'!A:T,17,FALSE)</f>
        <v>0</v>
      </c>
      <c r="U129" s="38">
        <f>VLOOKUP(A129,'[1]DOM A&amp;L'!A:R,18,FALSE)</f>
        <v>0</v>
      </c>
      <c r="V129" s="38">
        <f>VLOOKUP($A129,'[1]DOM A&amp;L'!A:U,21,FALSE)</f>
        <v>0</v>
      </c>
      <c r="W129" s="38">
        <f>VLOOKUP($A129,'[1]DOM UAB'!$A:$D,4,FALSE)</f>
        <v>139664</v>
      </c>
      <c r="X129" s="38">
        <f>VLOOKUP($A129,'[1]DOM UAB'!$A:$D,3,FALSE)</f>
        <v>187495</v>
      </c>
      <c r="Y129" s="38">
        <f>VLOOKUP(A129,[1]ELI!A:F,6,FALSE)</f>
        <v>15619</v>
      </c>
      <c r="Z129" s="39">
        <f>VLOOKUP(A129,'[1]Title IA Del'!A:E,5,FALSE)</f>
        <v>88020</v>
      </c>
      <c r="AA129" s="40">
        <f>IFERROR(VLOOKUP(A129,'[1]Title ID2'!A:F,6,FALSE),0)</f>
        <v>0</v>
      </c>
      <c r="AB129" s="40">
        <f>IFERROR(VLOOKUP(A129,'[1]Title IC Mig'!A:G,7,FALSE),0)</f>
        <v>0</v>
      </c>
      <c r="AC129" s="38">
        <f>IFERROR(VLOOKUP(A129,[1]Sec1003!$I$2:$L$139,4,FALSE),0)</f>
        <v>0</v>
      </c>
      <c r="AD129" s="38">
        <f>VLOOKUP(A129,'[1]Title IIA'!A127:D452,3,FALSE)</f>
        <v>16585</v>
      </c>
      <c r="AE129" s="40">
        <f>IFERROR(VLOOKUP(A129,'[1]Title III EL'!A:D,4,FALSE),0)</f>
        <v>0</v>
      </c>
      <c r="AF129" s="40">
        <f>IFERROR(VLOOKUP(A129,'[1]Titlle III Imm'!A:D,4,FALSE),0)</f>
        <v>0</v>
      </c>
      <c r="AG129" s="38">
        <f>VLOOKUP(A129,'[1]Title IVA'!A:E,5,FALSE)</f>
        <v>10000</v>
      </c>
      <c r="AH129" s="40">
        <f>IFERROR(VLOOKUP(A129,'[1]Title IVB'!A:I,9,FALSE),0)</f>
        <v>0</v>
      </c>
      <c r="AI129" s="40">
        <f>IFERROR(VLOOKUP(A129,[1]SRSA!A:S,19,FALSE),0)</f>
        <v>30196</v>
      </c>
      <c r="AJ129" s="40">
        <f>IFERROR(VLOOKUP(A129,'[1]Title VB2'!A:E,5,FALSE),0)</f>
        <v>0</v>
      </c>
      <c r="AK129" s="40">
        <f>IFERROR(VLOOKUP(A129,'[1]McKinney Vento'!A:D,4,FALSE),0)</f>
        <v>0</v>
      </c>
      <c r="AL129" s="41">
        <f>VLOOKUP(A129,'[1]IDEA Pt B'!A127:C453,3,FALSE)</f>
        <v>20722</v>
      </c>
      <c r="AM129" s="39">
        <f t="shared" si="2"/>
        <v>6232099</v>
      </c>
      <c r="AN129" s="38">
        <f t="shared" si="3"/>
        <v>13781.731534719151</v>
      </c>
    </row>
    <row r="130" spans="1:40" x14ac:dyDescent="0.3">
      <c r="A130" s="36" t="s">
        <v>330</v>
      </c>
      <c r="B130" s="36" t="s">
        <v>331</v>
      </c>
      <c r="C130" s="37">
        <f>VLOOKUP($A130,'[1]DOM A&amp;L'!$A:$C,3,FALSE)</f>
        <v>659.1</v>
      </c>
      <c r="D130" s="38">
        <f>VLOOKUP($A130,'[1]DOM A&amp;L'!$A:$D,4,FALSE)</f>
        <v>4763316</v>
      </c>
      <c r="E130" s="38">
        <f>VLOOKUP($A130,[1]TAG!$A:$F,4,FALSE)</f>
        <v>44160</v>
      </c>
      <c r="F130" s="38">
        <f>VLOOKUP($A130,'[1]DOM A&amp;L'!$A:$E,5,FALSE)</f>
        <v>0</v>
      </c>
      <c r="G130" s="38">
        <f>VLOOKUP($A130,'[1]DOM A&amp;L'!$A:$F,6,FALSE)</f>
        <v>191877</v>
      </c>
      <c r="H130" s="38">
        <f>VLOOKUP($A130,'[1]DOM A&amp;L'!$A:$G,7,FALSE)</f>
        <v>582207</v>
      </c>
      <c r="I130" s="38">
        <f>VLOOKUP($A130,'[1]DOM A&amp;L'!$A:$H,8,FALSE)</f>
        <v>443449</v>
      </c>
      <c r="J130" s="38">
        <f>VLOOKUP($A130,'[1]DOM A&amp;L'!$A:$I,9,FALSE)</f>
        <v>47600</v>
      </c>
      <c r="K130" s="38">
        <f>VLOOKUP($A130,'[1]DOM A&amp;L'!$A:$J,10,FALSE)</f>
        <v>43481</v>
      </c>
      <c r="L130" s="38">
        <f>VLOOKUP($A130,'[1]DOM A&amp;L'!$A:$K,11,FALSE)</f>
        <v>230072</v>
      </c>
      <c r="M130" s="38">
        <f>VLOOKUP($A130,'[1]DOM A&amp;L'!$A:$L,12,FALSE)</f>
        <v>144540</v>
      </c>
      <c r="N130" s="38">
        <f>VLOOKUP($A130,'[1]DOM A&amp;L'!$A:$M,13,FALSE)</f>
        <v>308432</v>
      </c>
      <c r="O130" s="38">
        <f>VLOOKUP($A130,'[1]DOM A&amp;L'!$A:$N,14,FALSE)</f>
        <v>50389</v>
      </c>
      <c r="P130" s="38">
        <f>VLOOKUP($A130,'[1]DOM A&amp;L'!$A:$O,15,FALSE)</f>
        <v>0</v>
      </c>
      <c r="Q130" s="38">
        <f>VLOOKUP($A130,'[1]DOM A&amp;L'!$A:$P,16,FALSE)</f>
        <v>195104</v>
      </c>
      <c r="R130" s="38">
        <f>VLOOKUP($A130,'[1]DOM A&amp;L'!$A:$S,19,FALSE)</f>
        <v>225000</v>
      </c>
      <c r="S130" s="38">
        <f>VLOOKUP(A130,'[1]DOM A&amp;L'!A:T,20,FALSE)</f>
        <v>92633</v>
      </c>
      <c r="T130" s="38">
        <f>VLOOKUP($A130,'[1]DOM A&amp;L'!A:T,17,FALSE)</f>
        <v>0</v>
      </c>
      <c r="U130" s="38">
        <f>VLOOKUP(A130,'[1]DOM A&amp;L'!A:R,18,FALSE)</f>
        <v>376147</v>
      </c>
      <c r="V130" s="38">
        <f>VLOOKUP($A130,'[1]DOM A&amp;L'!A:U,21,FALSE)</f>
        <v>0</v>
      </c>
      <c r="W130" s="38">
        <f>VLOOKUP($A130,'[1]DOM UAB'!$A:$D,4,FALSE)</f>
        <v>92329</v>
      </c>
      <c r="X130" s="38">
        <f>VLOOKUP($A130,'[1]DOM UAB'!$A:$D,3,FALSE)</f>
        <v>318284</v>
      </c>
      <c r="Y130" s="38">
        <f>VLOOKUP(A130,[1]ELI!A:F,6,FALSE)</f>
        <v>17291</v>
      </c>
      <c r="Z130" s="39">
        <f>VLOOKUP(A130,'[1]Title IA Del'!A:E,5,FALSE)</f>
        <v>53115</v>
      </c>
      <c r="AA130" s="40">
        <f>IFERROR(VLOOKUP(A130,'[1]Title ID2'!A:F,6,FALSE),0)</f>
        <v>0</v>
      </c>
      <c r="AB130" s="40">
        <f>IFERROR(VLOOKUP(A130,'[1]Title IC Mig'!A:G,7,FALSE),0)</f>
        <v>0</v>
      </c>
      <c r="AC130" s="38">
        <f>IFERROR(VLOOKUP(A130,[1]Sec1003!$I$2:$L$139,4,FALSE),0)</f>
        <v>0</v>
      </c>
      <c r="AD130" s="38">
        <f>VLOOKUP(A130,'[1]Title IIA'!A128:D453,3,FALSE)</f>
        <v>12133</v>
      </c>
      <c r="AE130" s="40">
        <f>IFERROR(VLOOKUP(A130,'[1]Title III EL'!A:D,4,FALSE),0)</f>
        <v>0</v>
      </c>
      <c r="AF130" s="40">
        <f>IFERROR(VLOOKUP(A130,'[1]Titlle III Imm'!A:D,4,FALSE),0)</f>
        <v>0</v>
      </c>
      <c r="AG130" s="38">
        <f>VLOOKUP(A130,'[1]Title IVA'!A:E,5,FALSE)</f>
        <v>10000</v>
      </c>
      <c r="AH130" s="40">
        <f>IFERROR(VLOOKUP(A130,'[1]Title IVB'!A:I,9,FALSE),0)</f>
        <v>0</v>
      </c>
      <c r="AI130" s="40">
        <f>IFERROR(VLOOKUP(A130,[1]SRSA!A:S,19,FALSE),0)</f>
        <v>0</v>
      </c>
      <c r="AJ130" s="40">
        <f>IFERROR(VLOOKUP(A130,'[1]Title VB2'!A:E,5,FALSE),0)</f>
        <v>0</v>
      </c>
      <c r="AK130" s="40">
        <f>IFERROR(VLOOKUP(A130,'[1]McKinney Vento'!A:D,4,FALSE),0)</f>
        <v>0</v>
      </c>
      <c r="AL130" s="41">
        <f>VLOOKUP(A130,'[1]IDEA Pt B'!A128:C454,3,FALSE)</f>
        <v>29203</v>
      </c>
      <c r="AM130" s="39">
        <f t="shared" si="2"/>
        <v>8270762</v>
      </c>
      <c r="AN130" s="38">
        <f t="shared" si="3"/>
        <v>12548.56926111364</v>
      </c>
    </row>
    <row r="131" spans="1:40" x14ac:dyDescent="0.3">
      <c r="A131" s="36" t="s">
        <v>332</v>
      </c>
      <c r="B131" s="36" t="s">
        <v>333</v>
      </c>
      <c r="C131" s="37">
        <f>VLOOKUP($A131,'[1]DOM A&amp;L'!$A:$C,3,FALSE)</f>
        <v>406.1</v>
      </c>
      <c r="D131" s="38">
        <f>VLOOKUP($A131,'[1]DOM A&amp;L'!$A:$D,4,FALSE)</f>
        <v>2934885</v>
      </c>
      <c r="E131" s="38">
        <f>VLOOKUP($A131,[1]TAG!$A:$F,4,FALSE)</f>
        <v>27209</v>
      </c>
      <c r="F131" s="38">
        <f>VLOOKUP($A131,'[1]DOM A&amp;L'!$A:$E,5,FALSE)</f>
        <v>175519</v>
      </c>
      <c r="G131" s="38">
        <f>VLOOKUP($A131,'[1]DOM A&amp;L'!$A:$F,6,FALSE)</f>
        <v>244171</v>
      </c>
      <c r="H131" s="38">
        <f>VLOOKUP($A131,'[1]DOM A&amp;L'!$A:$G,7,FALSE)</f>
        <v>307581</v>
      </c>
      <c r="I131" s="38">
        <f>VLOOKUP($A131,'[1]DOM A&amp;L'!$A:$H,8,FALSE)</f>
        <v>276597</v>
      </c>
      <c r="J131" s="38">
        <f>VLOOKUP($A131,'[1]DOM A&amp;L'!$A:$I,9,FALSE)</f>
        <v>28368</v>
      </c>
      <c r="K131" s="38">
        <f>VLOOKUP($A131,'[1]DOM A&amp;L'!$A:$J,10,FALSE)</f>
        <v>33678</v>
      </c>
      <c r="L131" s="38">
        <f>VLOOKUP($A131,'[1]DOM A&amp;L'!$A:$K,11,FALSE)</f>
        <v>148867</v>
      </c>
      <c r="M131" s="38">
        <f>VLOOKUP($A131,'[1]DOM A&amp;L'!$A:$L,12,FALSE)</f>
        <v>86724</v>
      </c>
      <c r="N131" s="38">
        <f>VLOOKUP($A131,'[1]DOM A&amp;L'!$A:$M,13,FALSE)</f>
        <v>197506</v>
      </c>
      <c r="O131" s="38">
        <f>VLOOKUP($A131,'[1]DOM A&amp;L'!$A:$N,14,FALSE)</f>
        <v>51388</v>
      </c>
      <c r="P131" s="38">
        <f>VLOOKUP($A131,'[1]DOM A&amp;L'!$A:$O,15,FALSE)</f>
        <v>0</v>
      </c>
      <c r="Q131" s="38">
        <f>VLOOKUP($A131,'[1]DOM A&amp;L'!$A:$P,16,FALSE)</f>
        <v>60502</v>
      </c>
      <c r="R131" s="38">
        <f>VLOOKUP($A131,'[1]DOM A&amp;L'!$A:$S,19,FALSE)</f>
        <v>150000</v>
      </c>
      <c r="S131" s="38">
        <f>VLOOKUP(A131,'[1]DOM A&amp;L'!A:T,20,FALSE)</f>
        <v>66582</v>
      </c>
      <c r="T131" s="38">
        <f>VLOOKUP($A131,'[1]DOM A&amp;L'!A:T,17,FALSE)</f>
        <v>0</v>
      </c>
      <c r="U131" s="38">
        <f>VLOOKUP(A131,'[1]DOM A&amp;L'!A:R,18,FALSE)</f>
        <v>270363</v>
      </c>
      <c r="V131" s="38">
        <f>VLOOKUP($A131,'[1]DOM A&amp;L'!A:U,21,FALSE)</f>
        <v>0</v>
      </c>
      <c r="W131" s="38">
        <f>VLOOKUP($A131,'[1]DOM UAB'!$A:$D,4,FALSE)</f>
        <v>37502</v>
      </c>
      <c r="X131" s="38">
        <f>VLOOKUP($A131,'[1]DOM UAB'!$A:$D,3,FALSE)</f>
        <v>42142</v>
      </c>
      <c r="Y131" s="38">
        <f>VLOOKUP(A131,[1]ELI!A:F,6,FALSE)</f>
        <v>15246</v>
      </c>
      <c r="Z131" s="39">
        <f>VLOOKUP(A131,'[1]Title IA Del'!A:E,5,FALSE)</f>
        <v>68198</v>
      </c>
      <c r="AA131" s="40">
        <f>IFERROR(VLOOKUP(A131,'[1]Title ID2'!A:F,6,FALSE),0)</f>
        <v>0</v>
      </c>
      <c r="AB131" s="40">
        <f>IFERROR(VLOOKUP(A131,'[1]Title IC Mig'!A:G,7,FALSE),0)</f>
        <v>0</v>
      </c>
      <c r="AC131" s="38">
        <f>IFERROR(VLOOKUP(A131,[1]Sec1003!$I$2:$L$139,4,FALSE),0)</f>
        <v>0</v>
      </c>
      <c r="AD131" s="38">
        <f>VLOOKUP(A131,'[1]Title IIA'!A129:D454,3,FALSE)</f>
        <v>13647</v>
      </c>
      <c r="AE131" s="40">
        <f>IFERROR(VLOOKUP(A131,'[1]Title III EL'!A:D,4,FALSE),0)</f>
        <v>0</v>
      </c>
      <c r="AF131" s="40">
        <f>IFERROR(VLOOKUP(A131,'[1]Titlle III Imm'!A:D,4,FALSE),0)</f>
        <v>0</v>
      </c>
      <c r="AG131" s="38">
        <f>VLOOKUP(A131,'[1]Title IVA'!A:E,5,FALSE)</f>
        <v>10000</v>
      </c>
      <c r="AH131" s="40">
        <f>IFERROR(VLOOKUP(A131,'[1]Title IVB'!A:I,9,FALSE),0)</f>
        <v>0</v>
      </c>
      <c r="AI131" s="40">
        <f>IFERROR(VLOOKUP(A131,[1]SRSA!A:S,19,FALSE),0)</f>
        <v>40797</v>
      </c>
      <c r="AJ131" s="40">
        <f>IFERROR(VLOOKUP(A131,'[1]Title VB2'!A:E,5,FALSE),0)</f>
        <v>0</v>
      </c>
      <c r="AK131" s="40">
        <f>IFERROR(VLOOKUP(A131,'[1]McKinney Vento'!A:D,4,FALSE),0)</f>
        <v>0</v>
      </c>
      <c r="AL131" s="41">
        <f>VLOOKUP(A131,'[1]IDEA Pt B'!A129:C455,3,FALSE)</f>
        <v>19164</v>
      </c>
      <c r="AM131" s="39">
        <f t="shared" si="2"/>
        <v>5306636</v>
      </c>
      <c r="AN131" s="38">
        <f t="shared" si="3"/>
        <v>13067.313469588771</v>
      </c>
    </row>
    <row r="132" spans="1:40" x14ac:dyDescent="0.3">
      <c r="A132" s="36" t="s">
        <v>334</v>
      </c>
      <c r="B132" s="36" t="s">
        <v>335</v>
      </c>
      <c r="C132" s="37">
        <f>VLOOKUP($A132,'[1]DOM A&amp;L'!$A:$C,3,FALSE)</f>
        <v>594.6</v>
      </c>
      <c r="D132" s="38">
        <f>VLOOKUP($A132,'[1]DOM A&amp;L'!$A:$D,4,FALSE)</f>
        <v>4334039</v>
      </c>
      <c r="E132" s="38">
        <f>VLOOKUP($A132,[1]TAG!$A:$F,4,FALSE)</f>
        <v>39838</v>
      </c>
      <c r="F132" s="38">
        <f>VLOOKUP($A132,'[1]DOM A&amp;L'!$A:$E,5,FALSE)</f>
        <v>0</v>
      </c>
      <c r="G132" s="38">
        <f>VLOOKUP($A132,'[1]DOM A&amp;L'!$A:$F,6,FALSE)</f>
        <v>64646</v>
      </c>
      <c r="H132" s="38">
        <f>VLOOKUP($A132,'[1]DOM A&amp;L'!$A:$G,7,FALSE)</f>
        <v>530348</v>
      </c>
      <c r="I132" s="38">
        <f>VLOOKUP($A132,'[1]DOM A&amp;L'!$A:$H,8,FALSE)</f>
        <v>371274</v>
      </c>
      <c r="J132" s="38">
        <f>VLOOKUP($A132,'[1]DOM A&amp;L'!$A:$I,9,FALSE)</f>
        <v>42020</v>
      </c>
      <c r="K132" s="38">
        <f>VLOOKUP($A132,'[1]DOM A&amp;L'!$A:$J,10,FALSE)</f>
        <v>38251</v>
      </c>
      <c r="L132" s="38">
        <f>VLOOKUP($A132,'[1]DOM A&amp;L'!$A:$K,11,FALSE)</f>
        <v>207557</v>
      </c>
      <c r="M132" s="38">
        <f>VLOOKUP($A132,'[1]DOM A&amp;L'!$A:$L,12,FALSE)</f>
        <v>104792</v>
      </c>
      <c r="N132" s="38">
        <f>VLOOKUP($A132,'[1]DOM A&amp;L'!$A:$M,13,FALSE)</f>
        <v>0</v>
      </c>
      <c r="O132" s="38">
        <f>VLOOKUP($A132,'[1]DOM A&amp;L'!$A:$N,14,FALSE)</f>
        <v>366876</v>
      </c>
      <c r="P132" s="38">
        <f>VLOOKUP($A132,'[1]DOM A&amp;L'!$A:$O,15,FALSE)</f>
        <v>0</v>
      </c>
      <c r="Q132" s="38">
        <f>VLOOKUP($A132,'[1]DOM A&amp;L'!$A:$P,16,FALSE)</f>
        <v>160875</v>
      </c>
      <c r="R132" s="38">
        <f>VLOOKUP($A132,'[1]DOM A&amp;L'!$A:$S,19,FALSE)</f>
        <v>275000</v>
      </c>
      <c r="S132" s="38">
        <f>VLOOKUP(A132,'[1]DOM A&amp;L'!A:T,20,FALSE)</f>
        <v>127648</v>
      </c>
      <c r="T132" s="38">
        <f>VLOOKUP($A132,'[1]DOM A&amp;L'!A:T,17,FALSE)</f>
        <v>0</v>
      </c>
      <c r="U132" s="38">
        <f>VLOOKUP(A132,'[1]DOM A&amp;L'!A:R,18,FALSE)</f>
        <v>518328</v>
      </c>
      <c r="V132" s="38">
        <f>VLOOKUP($A132,'[1]DOM A&amp;L'!A:U,21,FALSE)</f>
        <v>0</v>
      </c>
      <c r="W132" s="38">
        <f>VLOOKUP($A132,'[1]DOM UAB'!$A:$D,4,FALSE)</f>
        <v>18627</v>
      </c>
      <c r="X132" s="38">
        <f>VLOOKUP($A132,'[1]DOM UAB'!$A:$D,3,FALSE)</f>
        <v>100419</v>
      </c>
      <c r="Y132" s="38">
        <f>VLOOKUP(A132,[1]ELI!A:F,6,FALSE)</f>
        <v>16769</v>
      </c>
      <c r="Z132" s="39">
        <f>VLOOKUP(A132,'[1]Title IA Del'!A:E,5,FALSE)</f>
        <v>78110</v>
      </c>
      <c r="AA132" s="40">
        <f>IFERROR(VLOOKUP(A132,'[1]Title ID2'!A:F,6,FALSE),0)</f>
        <v>0</v>
      </c>
      <c r="AB132" s="40">
        <f>IFERROR(VLOOKUP(A132,'[1]Title IC Mig'!A:G,7,FALSE),0)</f>
        <v>0</v>
      </c>
      <c r="AC132" s="38">
        <f>IFERROR(VLOOKUP(A132,[1]Sec1003!$I$2:$L$139,4,FALSE),0)</f>
        <v>0</v>
      </c>
      <c r="AD132" s="38">
        <f>VLOOKUP(A132,'[1]Title IIA'!A130:D455,3,FALSE)</f>
        <v>17034</v>
      </c>
      <c r="AE132" s="40">
        <f>IFERROR(VLOOKUP(A132,'[1]Title III EL'!A:D,4,FALSE),0)</f>
        <v>0</v>
      </c>
      <c r="AF132" s="40">
        <f>IFERROR(VLOOKUP(A132,'[1]Titlle III Imm'!A:D,4,FALSE),0)</f>
        <v>0</v>
      </c>
      <c r="AG132" s="38">
        <f>VLOOKUP(A132,'[1]Title IVA'!A:E,5,FALSE)</f>
        <v>9150</v>
      </c>
      <c r="AH132" s="40">
        <f>IFERROR(VLOOKUP(A132,'[1]Title IVB'!A:I,9,FALSE),0)</f>
        <v>0</v>
      </c>
      <c r="AI132" s="40">
        <f>IFERROR(VLOOKUP(A132,[1]SRSA!A:S,19,FALSE),0)</f>
        <v>0</v>
      </c>
      <c r="AJ132" s="40">
        <f>IFERROR(VLOOKUP(A132,'[1]Title VB2'!A:E,5,FALSE),0)</f>
        <v>0</v>
      </c>
      <c r="AK132" s="40">
        <f>IFERROR(VLOOKUP(A132,'[1]McKinney Vento'!A:D,4,FALSE),0)</f>
        <v>0</v>
      </c>
      <c r="AL132" s="41">
        <f>VLOOKUP(A132,'[1]IDEA Pt B'!A130:C456,3,FALSE)</f>
        <v>30361</v>
      </c>
      <c r="AM132" s="39">
        <f t="shared" ref="AM132:AM195" si="4">SUM(D132:AL132)</f>
        <v>7451962</v>
      </c>
      <c r="AN132" s="38">
        <f t="shared" ref="AN132:AN195" si="5">AM132/C132</f>
        <v>12532.731247897746</v>
      </c>
    </row>
    <row r="133" spans="1:40" x14ac:dyDescent="0.3">
      <c r="A133" s="36" t="s">
        <v>336</v>
      </c>
      <c r="B133" s="36" t="s">
        <v>337</v>
      </c>
      <c r="C133" s="37">
        <f>VLOOKUP($A133,'[1]DOM A&amp;L'!$A:$C,3,FALSE)</f>
        <v>335.7</v>
      </c>
      <c r="D133" s="38">
        <f>VLOOKUP($A133,'[1]DOM A&amp;L'!$A:$D,4,FALSE)</f>
        <v>2449603</v>
      </c>
      <c r="E133" s="38">
        <f>VLOOKUP($A133,[1]TAG!$A:$F,4,FALSE)</f>
        <v>22492</v>
      </c>
      <c r="F133" s="38">
        <f>VLOOKUP($A133,'[1]DOM A&amp;L'!$A:$E,5,FALSE)</f>
        <v>24790</v>
      </c>
      <c r="G133" s="38">
        <f>VLOOKUP($A133,'[1]DOM A&amp;L'!$A:$F,6,FALSE)</f>
        <v>204053</v>
      </c>
      <c r="H133" s="38">
        <f>VLOOKUP($A133,'[1]DOM A&amp;L'!$A:$G,7,FALSE)</f>
        <v>297791</v>
      </c>
      <c r="I133" s="38">
        <f>VLOOKUP($A133,'[1]DOM A&amp;L'!$A:$H,8,FALSE)</f>
        <v>216799</v>
      </c>
      <c r="J133" s="38">
        <f>VLOOKUP($A133,'[1]DOM A&amp;L'!$A:$I,9,FALSE)</f>
        <v>22489</v>
      </c>
      <c r="K133" s="38">
        <f>VLOOKUP($A133,'[1]DOM A&amp;L'!$A:$J,10,FALSE)</f>
        <v>22955</v>
      </c>
      <c r="L133" s="38">
        <f>VLOOKUP($A133,'[1]DOM A&amp;L'!$A:$K,11,FALSE)</f>
        <v>117183</v>
      </c>
      <c r="M133" s="38">
        <f>VLOOKUP($A133,'[1]DOM A&amp;L'!$A:$L,12,FALSE)</f>
        <v>68657</v>
      </c>
      <c r="N133" s="38">
        <f>VLOOKUP($A133,'[1]DOM A&amp;L'!$A:$M,13,FALSE)</f>
        <v>20110</v>
      </c>
      <c r="O133" s="38">
        <f>VLOOKUP($A133,'[1]DOM A&amp;L'!$A:$N,14,FALSE)</f>
        <v>182592</v>
      </c>
      <c r="P133" s="38">
        <f>VLOOKUP($A133,'[1]DOM A&amp;L'!$A:$O,15,FALSE)</f>
        <v>0</v>
      </c>
      <c r="Q133" s="38">
        <f>VLOOKUP($A133,'[1]DOM A&amp;L'!$A:$P,16,FALSE)</f>
        <v>61232</v>
      </c>
      <c r="R133" s="38">
        <f>VLOOKUP($A133,'[1]DOM A&amp;L'!$A:$S,19,FALSE)</f>
        <v>400000</v>
      </c>
      <c r="S133" s="38">
        <f>VLOOKUP(A133,'[1]DOM A&amp;L'!A:T,20,FALSE)</f>
        <v>60090</v>
      </c>
      <c r="T133" s="38">
        <f>VLOOKUP($A133,'[1]DOM A&amp;L'!A:T,17,FALSE)</f>
        <v>20110</v>
      </c>
      <c r="U133" s="38">
        <f>VLOOKUP(A133,'[1]DOM A&amp;L'!A:R,18,FALSE)</f>
        <v>223891</v>
      </c>
      <c r="V133" s="38">
        <f>VLOOKUP($A133,'[1]DOM A&amp;L'!A:U,21,FALSE)</f>
        <v>24582</v>
      </c>
      <c r="W133" s="38">
        <f>VLOOKUP($A133,'[1]DOM UAB'!$A:$D,4,FALSE)</f>
        <v>55040</v>
      </c>
      <c r="X133" s="38">
        <f>VLOOKUP($A133,'[1]DOM UAB'!$A:$D,3,FALSE)</f>
        <v>112133</v>
      </c>
      <c r="Y133" s="38">
        <f>VLOOKUP(A133,[1]ELI!A:F,6,FALSE)</f>
        <v>14677</v>
      </c>
      <c r="Z133" s="39">
        <f>VLOOKUP(A133,'[1]Title IA Del'!A:E,5,FALSE)</f>
        <v>34496</v>
      </c>
      <c r="AA133" s="40">
        <f>IFERROR(VLOOKUP(A133,'[1]Title ID2'!A:F,6,FALSE),0)</f>
        <v>0</v>
      </c>
      <c r="AB133" s="40">
        <f>IFERROR(VLOOKUP(A133,'[1]Title IC Mig'!A:G,7,FALSE),0)</f>
        <v>0</v>
      </c>
      <c r="AC133" s="38">
        <f>IFERROR(VLOOKUP(A133,[1]Sec1003!$I$2:$L$139,4,FALSE),0)</f>
        <v>0</v>
      </c>
      <c r="AD133" s="38">
        <f>VLOOKUP(A133,'[1]Title IIA'!A131:D456,3,FALSE)</f>
        <v>7756</v>
      </c>
      <c r="AE133" s="40">
        <f>IFERROR(VLOOKUP(A133,'[1]Title III EL'!A:D,4,FALSE),0)</f>
        <v>0</v>
      </c>
      <c r="AF133" s="40">
        <f>IFERROR(VLOOKUP(A133,'[1]Titlle III Imm'!A:D,4,FALSE),0)</f>
        <v>0</v>
      </c>
      <c r="AG133" s="38">
        <f>VLOOKUP(A133,'[1]Title IVA'!A:E,5,FALSE)</f>
        <v>10000</v>
      </c>
      <c r="AH133" s="40">
        <f>IFERROR(VLOOKUP(A133,'[1]Title IVB'!A:I,9,FALSE),0)</f>
        <v>0</v>
      </c>
      <c r="AI133" s="40">
        <f>IFERROR(VLOOKUP(A133,[1]SRSA!A:S,19,FALSE),0)</f>
        <v>32787</v>
      </c>
      <c r="AJ133" s="40">
        <f>IFERROR(VLOOKUP(A133,'[1]Title VB2'!A:E,5,FALSE),0)</f>
        <v>0</v>
      </c>
      <c r="AK133" s="40">
        <f>IFERROR(VLOOKUP(A133,'[1]McKinney Vento'!A:D,4,FALSE),0)</f>
        <v>0</v>
      </c>
      <c r="AL133" s="41">
        <f>VLOOKUP(A133,'[1]IDEA Pt B'!A131:C457,3,FALSE)</f>
        <v>15703</v>
      </c>
      <c r="AM133" s="39">
        <f t="shared" si="4"/>
        <v>4722011</v>
      </c>
      <c r="AN133" s="38">
        <f t="shared" si="5"/>
        <v>14066.163240988979</v>
      </c>
    </row>
    <row r="134" spans="1:40" x14ac:dyDescent="0.3">
      <c r="A134" s="36" t="s">
        <v>338</v>
      </c>
      <c r="B134" s="36" t="s">
        <v>339</v>
      </c>
      <c r="C134" s="37">
        <f>VLOOKUP($A134,'[1]DOM A&amp;L'!$A:$C,3,FALSE)</f>
        <v>196</v>
      </c>
      <c r="D134" s="38">
        <f>VLOOKUP($A134,'[1]DOM A&amp;L'!$A:$D,4,FALSE)</f>
        <v>1438248</v>
      </c>
      <c r="E134" s="38">
        <f>VLOOKUP($A134,[1]TAG!$A:$F,4,FALSE)</f>
        <v>13132</v>
      </c>
      <c r="F134" s="38">
        <f>VLOOKUP($A134,'[1]DOM A&amp;L'!$A:$E,5,FALSE)</f>
        <v>2649</v>
      </c>
      <c r="G134" s="38">
        <f>VLOOKUP($A134,'[1]DOM A&amp;L'!$A:$F,6,FALSE)</f>
        <v>170308</v>
      </c>
      <c r="H134" s="38">
        <f>VLOOKUP($A134,'[1]DOM A&amp;L'!$A:$G,7,FALSE)</f>
        <v>257711</v>
      </c>
      <c r="I134" s="38">
        <f>VLOOKUP($A134,'[1]DOM A&amp;L'!$A:$H,8,FALSE)</f>
        <v>124211</v>
      </c>
      <c r="J134" s="38">
        <f>VLOOKUP($A134,'[1]DOM A&amp;L'!$A:$I,9,FALSE)</f>
        <v>12901</v>
      </c>
      <c r="K134" s="38">
        <f>VLOOKUP($A134,'[1]DOM A&amp;L'!$A:$J,10,FALSE)</f>
        <v>14547</v>
      </c>
      <c r="L134" s="38">
        <f>VLOOKUP($A134,'[1]DOM A&amp;L'!$A:$K,11,FALSE)</f>
        <v>68418</v>
      </c>
      <c r="M134" s="38">
        <f>VLOOKUP($A134,'[1]DOM A&amp;L'!$A:$L,12,FALSE)</f>
        <v>50589</v>
      </c>
      <c r="N134" s="38">
        <f>VLOOKUP($A134,'[1]DOM A&amp;L'!$A:$M,13,FALSE)</f>
        <v>37724</v>
      </c>
      <c r="O134" s="38">
        <f>VLOOKUP($A134,'[1]DOM A&amp;L'!$A:$N,14,FALSE)</f>
        <v>87116</v>
      </c>
      <c r="P134" s="38">
        <f>VLOOKUP($A134,'[1]DOM A&amp;L'!$A:$O,15,FALSE)</f>
        <v>0</v>
      </c>
      <c r="Q134" s="38">
        <f>VLOOKUP($A134,'[1]DOM A&amp;L'!$A:$P,16,FALSE)</f>
        <v>56057</v>
      </c>
      <c r="R134" s="38">
        <f>VLOOKUP($A134,'[1]DOM A&amp;L'!$A:$S,19,FALSE)</f>
        <v>250000</v>
      </c>
      <c r="S134" s="38">
        <f>VLOOKUP(A134,'[1]DOM A&amp;L'!A:T,20,FALSE)</f>
        <v>47488</v>
      </c>
      <c r="T134" s="38">
        <f>VLOOKUP($A134,'[1]DOM A&amp;L'!A:T,17,FALSE)</f>
        <v>50299</v>
      </c>
      <c r="U134" s="38">
        <f>VLOOKUP(A134,'[1]DOM A&amp;L'!A:R,18,FALSE)</f>
        <v>142530</v>
      </c>
      <c r="V134" s="38">
        <f>VLOOKUP($A134,'[1]DOM A&amp;L'!A:U,21,FALSE)</f>
        <v>19427</v>
      </c>
      <c r="W134" s="38">
        <f>VLOOKUP($A134,'[1]DOM UAB'!$A:$D,4,FALSE)</f>
        <v>75680</v>
      </c>
      <c r="X134" s="38">
        <f>VLOOKUP($A134,'[1]DOM UAB'!$A:$D,3,FALSE)</f>
        <v>119280</v>
      </c>
      <c r="Y134" s="38">
        <f>VLOOKUP(A134,[1]ELI!A:F,6,FALSE)</f>
        <v>13548</v>
      </c>
      <c r="Z134" s="39">
        <f>VLOOKUP(A134,'[1]Title IA Del'!A:E,5,FALSE)</f>
        <v>55117</v>
      </c>
      <c r="AA134" s="40">
        <f>IFERROR(VLOOKUP(A134,'[1]Title ID2'!A:F,6,FALSE),0)</f>
        <v>0</v>
      </c>
      <c r="AB134" s="40">
        <f>IFERROR(VLOOKUP(A134,'[1]Title IC Mig'!A:G,7,FALSE),0)</f>
        <v>0</v>
      </c>
      <c r="AC134" s="38">
        <f>IFERROR(VLOOKUP(A134,[1]Sec1003!$I$2:$L$139,4,FALSE),0)</f>
        <v>0</v>
      </c>
      <c r="AD134" s="38">
        <f>VLOOKUP(A134,'[1]Title IIA'!A132:D457,3,FALSE)</f>
        <v>13513</v>
      </c>
      <c r="AE134" s="40">
        <f>IFERROR(VLOOKUP(A134,'[1]Title III EL'!A:D,4,FALSE),0)</f>
        <v>0</v>
      </c>
      <c r="AF134" s="40">
        <f>IFERROR(VLOOKUP(A134,'[1]Titlle III Imm'!A:D,4,FALSE),0)</f>
        <v>0</v>
      </c>
      <c r="AG134" s="38">
        <f>VLOOKUP(A134,'[1]Title IVA'!A:E,5,FALSE)</f>
        <v>10000</v>
      </c>
      <c r="AH134" s="40">
        <f>IFERROR(VLOOKUP(A134,'[1]Title IVB'!A:I,9,FALSE),0)</f>
        <v>0</v>
      </c>
      <c r="AI134" s="40">
        <f>IFERROR(VLOOKUP(A134,[1]SRSA!A:S,19,FALSE),0)</f>
        <v>9993</v>
      </c>
      <c r="AJ134" s="40">
        <f>IFERROR(VLOOKUP(A134,'[1]Title VB2'!A:E,5,FALSE),0)</f>
        <v>0</v>
      </c>
      <c r="AK134" s="40">
        <f>IFERROR(VLOOKUP(A134,'[1]McKinney Vento'!A:D,4,FALSE),0)</f>
        <v>0</v>
      </c>
      <c r="AL134" s="41">
        <f>VLOOKUP(A134,'[1]IDEA Pt B'!A132:C458,3,FALSE)</f>
        <v>10136</v>
      </c>
      <c r="AM134" s="39">
        <f t="shared" si="4"/>
        <v>3150622</v>
      </c>
      <c r="AN134" s="38">
        <f t="shared" si="5"/>
        <v>16074.602040816326</v>
      </c>
    </row>
    <row r="135" spans="1:40" x14ac:dyDescent="0.3">
      <c r="A135" s="36" t="s">
        <v>340</v>
      </c>
      <c r="B135" s="36" t="s">
        <v>341</v>
      </c>
      <c r="C135" s="37">
        <f>VLOOKUP($A135,'[1]DOM A&amp;L'!$A:$C,3,FALSE)</f>
        <v>1120.7</v>
      </c>
      <c r="D135" s="38">
        <f>VLOOKUP($A135,'[1]DOM A&amp;L'!$A:$D,4,FALSE)</f>
        <v>8099299</v>
      </c>
      <c r="E135" s="38">
        <f>VLOOKUP($A135,[1]TAG!$A:$F,4,FALSE)</f>
        <v>75087</v>
      </c>
      <c r="F135" s="38">
        <f>VLOOKUP($A135,'[1]DOM A&amp;L'!$A:$E,5,FALSE)</f>
        <v>226475</v>
      </c>
      <c r="G135" s="38">
        <f>VLOOKUP($A135,'[1]DOM A&amp;L'!$A:$F,6,FALSE)</f>
        <v>457469</v>
      </c>
      <c r="H135" s="38">
        <f>VLOOKUP($A135,'[1]DOM A&amp;L'!$A:$G,7,FALSE)</f>
        <v>1075089</v>
      </c>
      <c r="I135" s="38">
        <f>VLOOKUP($A135,'[1]DOM A&amp;L'!$A:$H,8,FALSE)</f>
        <v>737211</v>
      </c>
      <c r="J135" s="38">
        <f>VLOOKUP($A135,'[1]DOM A&amp;L'!$A:$I,9,FALSE)</f>
        <v>79989</v>
      </c>
      <c r="K135" s="38">
        <f>VLOOKUP($A135,'[1]DOM A&amp;L'!$A:$J,10,FALSE)</f>
        <v>94890</v>
      </c>
      <c r="L135" s="38">
        <f>VLOOKUP($A135,'[1]DOM A&amp;L'!$A:$K,11,FALSE)</f>
        <v>398705</v>
      </c>
      <c r="M135" s="38">
        <f>VLOOKUP($A135,'[1]DOM A&amp;L'!$A:$L,12,FALSE)</f>
        <v>187902</v>
      </c>
      <c r="N135" s="38">
        <f>VLOOKUP($A135,'[1]DOM A&amp;L'!$A:$M,13,FALSE)</f>
        <v>172291</v>
      </c>
      <c r="O135" s="38">
        <f>VLOOKUP($A135,'[1]DOM A&amp;L'!$A:$N,14,FALSE)</f>
        <v>422002</v>
      </c>
      <c r="P135" s="38">
        <f>VLOOKUP($A135,'[1]DOM A&amp;L'!$A:$O,15,FALSE)</f>
        <v>0</v>
      </c>
      <c r="Q135" s="38">
        <f>VLOOKUP($A135,'[1]DOM A&amp;L'!$A:$P,16,FALSE)</f>
        <v>236961</v>
      </c>
      <c r="R135" s="38">
        <f>VLOOKUP($A135,'[1]DOM A&amp;L'!$A:$S,19,FALSE)</f>
        <v>350000</v>
      </c>
      <c r="S135" s="38">
        <f>VLOOKUP(A135,'[1]DOM A&amp;L'!A:T,20,FALSE)</f>
        <v>147299</v>
      </c>
      <c r="T135" s="38">
        <f>VLOOKUP($A135,'[1]DOM A&amp;L'!A:T,17,FALSE)</f>
        <v>0</v>
      </c>
      <c r="U135" s="38">
        <f>VLOOKUP(A135,'[1]DOM A&amp;L'!A:R,18,FALSE)</f>
        <v>301294</v>
      </c>
      <c r="V135" s="38">
        <f>VLOOKUP($A135,'[1]DOM A&amp;L'!A:U,21,FALSE)</f>
        <v>0</v>
      </c>
      <c r="W135" s="38">
        <f>VLOOKUP($A135,'[1]DOM UAB'!$A:$D,4,FALSE)</f>
        <v>261450</v>
      </c>
      <c r="X135" s="38">
        <f>VLOOKUP($A135,'[1]DOM UAB'!$A:$D,3,FALSE)</f>
        <v>139068</v>
      </c>
      <c r="Y135" s="38">
        <f>VLOOKUP(A135,[1]ELI!A:F,6,FALSE)</f>
        <v>21021</v>
      </c>
      <c r="Z135" s="39">
        <f>VLOOKUP(A135,'[1]Title IA Del'!A:E,5,FALSE)</f>
        <v>324581</v>
      </c>
      <c r="AA135" s="40">
        <f>IFERROR(VLOOKUP(A135,'[1]Title ID2'!A:F,6,FALSE),0)</f>
        <v>0</v>
      </c>
      <c r="AB135" s="40">
        <f>IFERROR(VLOOKUP(A135,'[1]Title IC Mig'!A:G,7,FALSE),0)</f>
        <v>0</v>
      </c>
      <c r="AC135" s="38">
        <f>IFERROR(VLOOKUP(A135,[1]Sec1003!$I$2:$L$139,4,FALSE),0)</f>
        <v>0</v>
      </c>
      <c r="AD135" s="38">
        <f>VLOOKUP(A135,'[1]Title IIA'!A133:D458,3,FALSE)</f>
        <v>49083</v>
      </c>
      <c r="AE135" s="40">
        <f>IFERROR(VLOOKUP(A135,'[1]Title III EL'!A:D,4,FALSE),0)</f>
        <v>0</v>
      </c>
      <c r="AF135" s="40">
        <f>IFERROR(VLOOKUP(A135,'[1]Titlle III Imm'!A:D,4,FALSE),0)</f>
        <v>0</v>
      </c>
      <c r="AG135" s="38">
        <f>VLOOKUP(A135,'[1]Title IVA'!A:E,5,FALSE)</f>
        <v>21715</v>
      </c>
      <c r="AH135" s="40">
        <f>IFERROR(VLOOKUP(A135,'[1]Title IVB'!A:I,9,FALSE),0)</f>
        <v>0</v>
      </c>
      <c r="AI135" s="40">
        <f>IFERROR(VLOOKUP(A135,[1]SRSA!A:S,19,FALSE),0)</f>
        <v>0</v>
      </c>
      <c r="AJ135" s="40">
        <f>IFERROR(VLOOKUP(A135,'[1]Title VB2'!A:E,5,FALSE),0)</f>
        <v>0</v>
      </c>
      <c r="AK135" s="40">
        <f>IFERROR(VLOOKUP(A135,'[1]McKinney Vento'!A:D,4,FALSE),0)</f>
        <v>0</v>
      </c>
      <c r="AL135" s="41">
        <f>VLOOKUP(A135,'[1]IDEA Pt B'!A133:C459,3,FALSE)</f>
        <v>57321</v>
      </c>
      <c r="AM135" s="39">
        <f t="shared" si="4"/>
        <v>13936202</v>
      </c>
      <c r="AN135" s="38">
        <f t="shared" si="5"/>
        <v>12435.26545908807</v>
      </c>
    </row>
    <row r="136" spans="1:40" x14ac:dyDescent="0.3">
      <c r="A136" s="36" t="s">
        <v>342</v>
      </c>
      <c r="B136" s="36" t="s">
        <v>343</v>
      </c>
      <c r="C136" s="37">
        <f>VLOOKUP($A136,'[1]DOM A&amp;L'!$A:$C,3,FALSE)</f>
        <v>1354.7</v>
      </c>
      <c r="D136" s="38">
        <f>VLOOKUP($A136,'[1]DOM A&amp;L'!$A:$D,4,FALSE)</f>
        <v>9803964</v>
      </c>
      <c r="E136" s="38">
        <f>VLOOKUP($A136,[1]TAG!$A:$F,4,FALSE)</f>
        <v>90765</v>
      </c>
      <c r="F136" s="38">
        <f>VLOOKUP($A136,'[1]DOM A&amp;L'!$A:$E,5,FALSE)</f>
        <v>77397</v>
      </c>
      <c r="G136" s="38">
        <f>VLOOKUP($A136,'[1]DOM A&amp;L'!$A:$F,6,FALSE)</f>
        <v>252752</v>
      </c>
      <c r="H136" s="38">
        <f>VLOOKUP($A136,'[1]DOM A&amp;L'!$A:$G,7,FALSE)</f>
        <v>1247297</v>
      </c>
      <c r="I136" s="38">
        <f>VLOOKUP($A136,'[1]DOM A&amp;L'!$A:$H,8,FALSE)</f>
        <v>840320</v>
      </c>
      <c r="J136" s="38">
        <f>VLOOKUP($A136,'[1]DOM A&amp;L'!$A:$I,9,FALSE)</f>
        <v>98446</v>
      </c>
      <c r="K136" s="38">
        <f>VLOOKUP($A136,'[1]DOM A&amp;L'!$A:$J,10,FALSE)</f>
        <v>98121</v>
      </c>
      <c r="L136" s="38">
        <f>VLOOKUP($A136,'[1]DOM A&amp;L'!$A:$K,11,FALSE)</f>
        <v>472885</v>
      </c>
      <c r="M136" s="38">
        <f>VLOOKUP($A136,'[1]DOM A&amp;L'!$A:$L,12,FALSE)</f>
        <v>220424</v>
      </c>
      <c r="N136" s="38">
        <f>VLOOKUP($A136,'[1]DOM A&amp;L'!$A:$M,13,FALSE)</f>
        <v>641066</v>
      </c>
      <c r="O136" s="38">
        <f>VLOOKUP($A136,'[1]DOM A&amp;L'!$A:$N,14,FALSE)</f>
        <v>118909</v>
      </c>
      <c r="P136" s="38">
        <f>VLOOKUP($A136,'[1]DOM A&amp;L'!$A:$O,15,FALSE)</f>
        <v>0</v>
      </c>
      <c r="Q136" s="38">
        <f>VLOOKUP($A136,'[1]DOM A&amp;L'!$A:$P,16,FALSE)</f>
        <v>478751</v>
      </c>
      <c r="R136" s="38">
        <f>VLOOKUP($A136,'[1]DOM A&amp;L'!$A:$S,19,FALSE)</f>
        <v>487500</v>
      </c>
      <c r="S136" s="38">
        <f>VLOOKUP(A136,'[1]DOM A&amp;L'!A:T,20,FALSE)</f>
        <v>193942</v>
      </c>
      <c r="T136" s="38">
        <f>VLOOKUP($A136,'[1]DOM A&amp;L'!A:T,17,FALSE)</f>
        <v>0</v>
      </c>
      <c r="U136" s="38">
        <f>VLOOKUP(A136,'[1]DOM A&amp;L'!A:R,18,FALSE)</f>
        <v>393761</v>
      </c>
      <c r="V136" s="38">
        <f>VLOOKUP($A136,'[1]DOM A&amp;L'!A:U,21,FALSE)</f>
        <v>0</v>
      </c>
      <c r="W136" s="38">
        <f>VLOOKUP($A136,'[1]DOM UAB'!$A:$D,4,FALSE)</f>
        <v>50610</v>
      </c>
      <c r="X136" s="38">
        <f>VLOOKUP($A136,'[1]DOM UAB'!$A:$D,3,FALSE)</f>
        <v>433519</v>
      </c>
      <c r="Y136" s="38">
        <f>VLOOKUP(A136,[1]ELI!A:F,6,FALSE)</f>
        <v>22912</v>
      </c>
      <c r="Z136" s="39">
        <f>VLOOKUP(A136,'[1]Title IA Del'!A:E,5,FALSE)</f>
        <v>207475</v>
      </c>
      <c r="AA136" s="40">
        <f>IFERROR(VLOOKUP(A136,'[1]Title ID2'!A:F,6,FALSE),0)</f>
        <v>0</v>
      </c>
      <c r="AB136" s="40">
        <f>IFERROR(VLOOKUP(A136,'[1]Title IC Mig'!A:G,7,FALSE),0)</f>
        <v>0</v>
      </c>
      <c r="AC136" s="38">
        <f>IFERROR(VLOOKUP(A136,[1]Sec1003!$I$2:$L$139,4,FALSE),0)</f>
        <v>0</v>
      </c>
      <c r="AD136" s="38">
        <f>VLOOKUP(A136,'[1]Title IIA'!A134:D459,3,FALSE)</f>
        <v>33498</v>
      </c>
      <c r="AE136" s="40">
        <f>IFERROR(VLOOKUP(A136,'[1]Title III EL'!A:D,4,FALSE),0)</f>
        <v>0</v>
      </c>
      <c r="AF136" s="40">
        <f>IFERROR(VLOOKUP(A136,'[1]Titlle III Imm'!A:D,4,FALSE),0)</f>
        <v>0</v>
      </c>
      <c r="AG136" s="38">
        <f>VLOOKUP(A136,'[1]Title IVA'!A:E,5,FALSE)</f>
        <v>11716</v>
      </c>
      <c r="AH136" s="40">
        <f>IFERROR(VLOOKUP(A136,'[1]Title IVB'!A:I,9,FALSE),0)</f>
        <v>0</v>
      </c>
      <c r="AI136" s="40">
        <f>IFERROR(VLOOKUP(A136,[1]SRSA!A:S,19,FALSE),0)</f>
        <v>0</v>
      </c>
      <c r="AJ136" s="40">
        <f>IFERROR(VLOOKUP(A136,'[1]Title VB2'!A:E,5,FALSE),0)</f>
        <v>0</v>
      </c>
      <c r="AK136" s="40">
        <f>IFERROR(VLOOKUP(A136,'[1]McKinney Vento'!A:D,4,FALSE),0)</f>
        <v>0</v>
      </c>
      <c r="AL136" s="41">
        <f>VLOOKUP(A136,'[1]IDEA Pt B'!A134:C460,3,FALSE)</f>
        <v>66226</v>
      </c>
      <c r="AM136" s="39">
        <f t="shared" si="4"/>
        <v>16342256</v>
      </c>
      <c r="AN136" s="38">
        <f t="shared" si="5"/>
        <v>12063.376393297409</v>
      </c>
    </row>
    <row r="137" spans="1:40" x14ac:dyDescent="0.3">
      <c r="A137" s="36" t="s">
        <v>344</v>
      </c>
      <c r="B137" s="36" t="s">
        <v>345</v>
      </c>
      <c r="C137" s="37">
        <f>VLOOKUP($A137,'[1]DOM A&amp;L'!$A:$C,3,FALSE)</f>
        <v>295</v>
      </c>
      <c r="D137" s="38">
        <f>VLOOKUP($A137,'[1]DOM A&amp;L'!$A:$D,4,FALSE)</f>
        <v>2144060</v>
      </c>
      <c r="E137" s="38">
        <f>VLOOKUP($A137,[1]TAG!$A:$F,4,FALSE)</f>
        <v>19765</v>
      </c>
      <c r="F137" s="38">
        <f>VLOOKUP($A137,'[1]DOM A&amp;L'!$A:$E,5,FALSE)</f>
        <v>0</v>
      </c>
      <c r="G137" s="38">
        <f>VLOOKUP($A137,'[1]DOM A&amp;L'!$A:$F,6,FALSE)</f>
        <v>99797</v>
      </c>
      <c r="H137" s="38">
        <f>VLOOKUP($A137,'[1]DOM A&amp;L'!$A:$G,7,FALSE)</f>
        <v>234175</v>
      </c>
      <c r="I137" s="38">
        <f>VLOOKUP($A137,'[1]DOM A&amp;L'!$A:$H,8,FALSE)</f>
        <v>190974</v>
      </c>
      <c r="J137" s="38">
        <f>VLOOKUP($A137,'[1]DOM A&amp;L'!$A:$I,9,FALSE)</f>
        <v>20019</v>
      </c>
      <c r="K137" s="38">
        <f>VLOOKUP($A137,'[1]DOM A&amp;L'!$A:$J,10,FALSE)</f>
        <v>25697</v>
      </c>
      <c r="L137" s="38">
        <f>VLOOKUP($A137,'[1]DOM A&amp;L'!$A:$K,11,FALSE)</f>
        <v>102976</v>
      </c>
      <c r="M137" s="38">
        <f>VLOOKUP($A137,'[1]DOM A&amp;L'!$A:$L,12,FALSE)</f>
        <v>72270</v>
      </c>
      <c r="N137" s="38">
        <f>VLOOKUP($A137,'[1]DOM A&amp;L'!$A:$M,13,FALSE)</f>
        <v>0</v>
      </c>
      <c r="O137" s="38">
        <f>VLOOKUP($A137,'[1]DOM A&amp;L'!$A:$N,14,FALSE)</f>
        <v>192258</v>
      </c>
      <c r="P137" s="38">
        <f>VLOOKUP($A137,'[1]DOM A&amp;L'!$A:$O,15,FALSE)</f>
        <v>0</v>
      </c>
      <c r="Q137" s="38">
        <f>VLOOKUP($A137,'[1]DOM A&amp;L'!$A:$P,16,FALSE)</f>
        <v>75000</v>
      </c>
      <c r="R137" s="38">
        <f>VLOOKUP($A137,'[1]DOM A&amp;L'!$A:$S,19,FALSE)</f>
        <v>250000</v>
      </c>
      <c r="S137" s="38">
        <f>VLOOKUP(A137,'[1]DOM A&amp;L'!A:T,20,FALSE)</f>
        <v>92843</v>
      </c>
      <c r="T137" s="38">
        <f>VLOOKUP($A137,'[1]DOM A&amp;L'!A:T,17,FALSE)</f>
        <v>0</v>
      </c>
      <c r="U137" s="38">
        <f>VLOOKUP(A137,'[1]DOM A&amp;L'!A:R,18,FALSE)</f>
        <v>0</v>
      </c>
      <c r="V137" s="38">
        <f>VLOOKUP($A137,'[1]DOM A&amp;L'!A:U,21,FALSE)</f>
        <v>0</v>
      </c>
      <c r="W137" s="38">
        <f>VLOOKUP($A137,'[1]DOM UAB'!$A:$D,4,FALSE)</f>
        <v>48817</v>
      </c>
      <c r="X137" s="38">
        <f>VLOOKUP($A137,'[1]DOM UAB'!$A:$D,3,FALSE)</f>
        <v>0</v>
      </c>
      <c r="Y137" s="38">
        <f>VLOOKUP(A137,[1]ELI!A:F,6,FALSE)</f>
        <v>14348</v>
      </c>
      <c r="Z137" s="39">
        <f>VLOOKUP(A137,'[1]Title IA Del'!A:E,5,FALSE)</f>
        <v>26497</v>
      </c>
      <c r="AA137" s="40">
        <f>IFERROR(VLOOKUP(A137,'[1]Title ID2'!A:F,6,FALSE),0)</f>
        <v>0</v>
      </c>
      <c r="AB137" s="40">
        <f>IFERROR(VLOOKUP(A137,'[1]Title IC Mig'!A:G,7,FALSE),0)</f>
        <v>0</v>
      </c>
      <c r="AC137" s="38">
        <f>IFERROR(VLOOKUP(A137,[1]Sec1003!$I$2:$L$139,4,FALSE),0)</f>
        <v>0</v>
      </c>
      <c r="AD137" s="38">
        <f>VLOOKUP(A137,'[1]Title IIA'!A135:D460,3,FALSE)</f>
        <v>5112</v>
      </c>
      <c r="AE137" s="40">
        <f>IFERROR(VLOOKUP(A137,'[1]Title III EL'!A:D,4,FALSE),0)</f>
        <v>0</v>
      </c>
      <c r="AF137" s="40">
        <f>IFERROR(VLOOKUP(A137,'[1]Titlle III Imm'!A:D,4,FALSE),0)</f>
        <v>0</v>
      </c>
      <c r="AG137" s="38">
        <f>VLOOKUP(A137,'[1]Title IVA'!A:E,5,FALSE)</f>
        <v>10000</v>
      </c>
      <c r="AH137" s="40">
        <f>IFERROR(VLOOKUP(A137,'[1]Title IVB'!A:I,9,FALSE),0)</f>
        <v>0</v>
      </c>
      <c r="AI137" s="40">
        <f>IFERROR(VLOOKUP(A137,[1]SRSA!A:S,19,FALSE),0)</f>
        <v>33549</v>
      </c>
      <c r="AJ137" s="40">
        <f>IFERROR(VLOOKUP(A137,'[1]Title VB2'!A:E,5,FALSE),0)</f>
        <v>0</v>
      </c>
      <c r="AK137" s="40">
        <f>IFERROR(VLOOKUP(A137,'[1]McKinney Vento'!A:D,4,FALSE),0)</f>
        <v>0</v>
      </c>
      <c r="AL137" s="41">
        <f>VLOOKUP(A137,'[1]IDEA Pt B'!A135:C461,3,FALSE)</f>
        <v>13043</v>
      </c>
      <c r="AM137" s="39">
        <f t="shared" si="4"/>
        <v>3671200</v>
      </c>
      <c r="AN137" s="38">
        <f t="shared" si="5"/>
        <v>12444.745762711864</v>
      </c>
    </row>
    <row r="138" spans="1:40" x14ac:dyDescent="0.3">
      <c r="A138" s="36" t="s">
        <v>346</v>
      </c>
      <c r="B138" s="36" t="s">
        <v>347</v>
      </c>
      <c r="C138" s="37">
        <f>VLOOKUP($A138,'[1]DOM A&amp;L'!$A:$C,3,FALSE)</f>
        <v>612.20000000000005</v>
      </c>
      <c r="D138" s="38">
        <f>VLOOKUP($A138,'[1]DOM A&amp;L'!$A:$D,4,FALSE)</f>
        <v>4434777</v>
      </c>
      <c r="E138" s="38">
        <f>VLOOKUP($A138,[1]TAG!$A:$F,4,FALSE)</f>
        <v>41017</v>
      </c>
      <c r="F138" s="38">
        <f>VLOOKUP($A138,'[1]DOM A&amp;L'!$A:$E,5,FALSE)</f>
        <v>0</v>
      </c>
      <c r="G138" s="38">
        <f>VLOOKUP($A138,'[1]DOM A&amp;L'!$A:$F,6,FALSE)</f>
        <v>125285</v>
      </c>
      <c r="H138" s="38">
        <f>VLOOKUP($A138,'[1]DOM A&amp;L'!$A:$G,7,FALSE)</f>
        <v>857038</v>
      </c>
      <c r="I138" s="38">
        <f>VLOOKUP($A138,'[1]DOM A&amp;L'!$A:$H,8,FALSE)</f>
        <v>400495</v>
      </c>
      <c r="J138" s="38">
        <f>VLOOKUP($A138,'[1]DOM A&amp;L'!$A:$I,9,FALSE)</f>
        <v>43338</v>
      </c>
      <c r="K138" s="38">
        <f>VLOOKUP($A138,'[1]DOM A&amp;L'!$A:$J,10,FALSE)</f>
        <v>40846</v>
      </c>
      <c r="L138" s="38">
        <f>VLOOKUP($A138,'[1]DOM A&amp;L'!$A:$K,11,FALSE)</f>
        <v>213701</v>
      </c>
      <c r="M138" s="38">
        <f>VLOOKUP($A138,'[1]DOM A&amp;L'!$A:$L,12,FALSE)</f>
        <v>119246</v>
      </c>
      <c r="N138" s="38">
        <f>VLOOKUP($A138,'[1]DOM A&amp;L'!$A:$M,13,FALSE)</f>
        <v>195484</v>
      </c>
      <c r="O138" s="38">
        <f>VLOOKUP($A138,'[1]DOM A&amp;L'!$A:$N,14,FALSE)</f>
        <v>188391</v>
      </c>
      <c r="P138" s="38">
        <f>VLOOKUP($A138,'[1]DOM A&amp;L'!$A:$O,15,FALSE)</f>
        <v>0</v>
      </c>
      <c r="Q138" s="38">
        <f>VLOOKUP($A138,'[1]DOM A&amp;L'!$A:$P,16,FALSE)</f>
        <v>216566</v>
      </c>
      <c r="R138" s="38">
        <f>VLOOKUP($A138,'[1]DOM A&amp;L'!$A:$S,19,FALSE)</f>
        <v>751307</v>
      </c>
      <c r="S138" s="38">
        <f>VLOOKUP(A138,'[1]DOM A&amp;L'!A:T,20,FALSE)</f>
        <v>160641</v>
      </c>
      <c r="T138" s="38">
        <f>VLOOKUP($A138,'[1]DOM A&amp;L'!A:T,17,FALSE)</f>
        <v>39097</v>
      </c>
      <c r="U138" s="38">
        <f>VLOOKUP(A138,'[1]DOM A&amp;L'!A:R,18,FALSE)</f>
        <v>287053</v>
      </c>
      <c r="V138" s="38">
        <f>VLOOKUP($A138,'[1]DOM A&amp;L'!A:U,21,FALSE)</f>
        <v>0</v>
      </c>
      <c r="W138" s="38">
        <f>VLOOKUP($A138,'[1]DOM UAB'!$A:$D,4,FALSE)</f>
        <v>120073</v>
      </c>
      <c r="X138" s="38">
        <f>VLOOKUP($A138,'[1]DOM UAB'!$A:$D,3,FALSE)</f>
        <v>386435</v>
      </c>
      <c r="Y138" s="38">
        <f>VLOOKUP(A138,[1]ELI!A:F,6,FALSE)</f>
        <v>16912</v>
      </c>
      <c r="Z138" s="39">
        <f>VLOOKUP(A138,'[1]Title IA Del'!A:E,5,FALSE)</f>
        <v>109193</v>
      </c>
      <c r="AA138" s="40">
        <f>IFERROR(VLOOKUP(A138,'[1]Title ID2'!A:F,6,FALSE),0)</f>
        <v>0</v>
      </c>
      <c r="AB138" s="40">
        <f>IFERROR(VLOOKUP(A138,'[1]Title IC Mig'!A:G,7,FALSE),0)</f>
        <v>0</v>
      </c>
      <c r="AC138" s="38">
        <f>IFERROR(VLOOKUP(A138,[1]Sec1003!$I$2:$L$139,4,FALSE),0)</f>
        <v>8995</v>
      </c>
      <c r="AD138" s="38">
        <f>VLOOKUP(A138,'[1]Title IIA'!A136:D461,3,FALSE)</f>
        <v>17405</v>
      </c>
      <c r="AE138" s="40">
        <f>IFERROR(VLOOKUP(A138,'[1]Title III EL'!A:D,4,FALSE),0)</f>
        <v>0</v>
      </c>
      <c r="AF138" s="40">
        <f>IFERROR(VLOOKUP(A138,'[1]Titlle III Imm'!A:D,4,FALSE),0)</f>
        <v>0</v>
      </c>
      <c r="AG138" s="38">
        <f>VLOOKUP(A138,'[1]Title IVA'!A:E,5,FALSE)</f>
        <v>8608</v>
      </c>
      <c r="AH138" s="40">
        <f>IFERROR(VLOOKUP(A138,'[1]Title IVB'!A:I,9,FALSE),0)</f>
        <v>0</v>
      </c>
      <c r="AI138" s="40">
        <f>IFERROR(VLOOKUP(A138,[1]SRSA!A:S,19,FALSE),0)</f>
        <v>40496</v>
      </c>
      <c r="AJ138" s="40">
        <f>IFERROR(VLOOKUP(A138,'[1]Title VB2'!A:E,5,FALSE),0)</f>
        <v>0</v>
      </c>
      <c r="AK138" s="40">
        <f>IFERROR(VLOOKUP(A138,'[1]McKinney Vento'!A:D,4,FALSE),0)</f>
        <v>0</v>
      </c>
      <c r="AL138" s="41">
        <f>VLOOKUP(A138,'[1]IDEA Pt B'!A136:C462,3,FALSE)</f>
        <v>33734</v>
      </c>
      <c r="AM138" s="39">
        <f t="shared" si="4"/>
        <v>8856133</v>
      </c>
      <c r="AN138" s="38">
        <f t="shared" si="5"/>
        <v>14466.078079059131</v>
      </c>
    </row>
    <row r="139" spans="1:40" x14ac:dyDescent="0.3">
      <c r="A139" s="36" t="s">
        <v>348</v>
      </c>
      <c r="B139" s="36" t="s">
        <v>349</v>
      </c>
      <c r="C139" s="37">
        <f>VLOOKUP($A139,'[1]DOM A&amp;L'!$A:$C,3,FALSE)</f>
        <v>609.1</v>
      </c>
      <c r="D139" s="38">
        <f>VLOOKUP($A139,'[1]DOM A&amp;L'!$A:$D,4,FALSE)</f>
        <v>4401966</v>
      </c>
      <c r="E139" s="38">
        <f>VLOOKUP($A139,[1]TAG!$A:$F,4,FALSE)</f>
        <v>40810</v>
      </c>
      <c r="F139" s="38">
        <f>VLOOKUP($A139,'[1]DOM A&amp;L'!$A:$E,5,FALSE)</f>
        <v>17898</v>
      </c>
      <c r="G139" s="38">
        <f>VLOOKUP($A139,'[1]DOM A&amp;L'!$A:$F,6,FALSE)</f>
        <v>225063</v>
      </c>
      <c r="H139" s="38">
        <f>VLOOKUP($A139,'[1]DOM A&amp;L'!$A:$G,7,FALSE)</f>
        <v>473296</v>
      </c>
      <c r="I139" s="38">
        <f>VLOOKUP($A139,'[1]DOM A&amp;L'!$A:$H,8,FALSE)</f>
        <v>397523</v>
      </c>
      <c r="J139" s="38">
        <f>VLOOKUP($A139,'[1]DOM A&amp;L'!$A:$I,9,FALSE)</f>
        <v>42205</v>
      </c>
      <c r="K139" s="38">
        <f>VLOOKUP($A139,'[1]DOM A&amp;L'!$A:$J,10,FALSE)</f>
        <v>47016</v>
      </c>
      <c r="L139" s="38">
        <f>VLOOKUP($A139,'[1]DOM A&amp;L'!$A:$K,11,FALSE)</f>
        <v>212619</v>
      </c>
      <c r="M139" s="38">
        <f>VLOOKUP($A139,'[1]DOM A&amp;L'!$A:$L,12,FALSE)</f>
        <v>104792</v>
      </c>
      <c r="N139" s="38">
        <f>VLOOKUP($A139,'[1]DOM A&amp;L'!$A:$M,13,FALSE)</f>
        <v>97998</v>
      </c>
      <c r="O139" s="38">
        <f>VLOOKUP($A139,'[1]DOM A&amp;L'!$A:$N,14,FALSE)</f>
        <v>264784</v>
      </c>
      <c r="P139" s="38">
        <f>VLOOKUP($A139,'[1]DOM A&amp;L'!$A:$O,15,FALSE)</f>
        <v>0</v>
      </c>
      <c r="Q139" s="38">
        <f>VLOOKUP($A139,'[1]DOM A&amp;L'!$A:$P,16,FALSE)</f>
        <v>150253</v>
      </c>
      <c r="R139" s="38">
        <f>VLOOKUP($A139,'[1]DOM A&amp;L'!$A:$S,19,FALSE)</f>
        <v>135000</v>
      </c>
      <c r="S139" s="38">
        <f>VLOOKUP(A139,'[1]DOM A&amp;L'!A:T,20,FALSE)</f>
        <v>109990</v>
      </c>
      <c r="T139" s="38">
        <f>VLOOKUP($A139,'[1]DOM A&amp;L'!A:T,17,FALSE)</f>
        <v>0</v>
      </c>
      <c r="U139" s="38">
        <f>VLOOKUP(A139,'[1]DOM A&amp;L'!A:R,18,FALSE)</f>
        <v>333302</v>
      </c>
      <c r="V139" s="38">
        <f>VLOOKUP($A139,'[1]DOM A&amp;L'!A:U,21,FALSE)</f>
        <v>0</v>
      </c>
      <c r="W139" s="38">
        <f>VLOOKUP($A139,'[1]DOM UAB'!$A:$D,4,FALSE)</f>
        <v>102009</v>
      </c>
      <c r="X139" s="38">
        <f>VLOOKUP($A139,'[1]DOM UAB'!$A:$D,3,FALSE)</f>
        <v>415231</v>
      </c>
      <c r="Y139" s="38">
        <f>VLOOKUP(A139,[1]ELI!A:F,6,FALSE)</f>
        <v>16887</v>
      </c>
      <c r="Z139" s="39">
        <f>VLOOKUP(A139,'[1]Title IA Del'!A:E,5,FALSE)</f>
        <v>54708</v>
      </c>
      <c r="AA139" s="40">
        <f>IFERROR(VLOOKUP(A139,'[1]Title ID2'!A:F,6,FALSE),0)</f>
        <v>0</v>
      </c>
      <c r="AB139" s="40">
        <f>IFERROR(VLOOKUP(A139,'[1]Title IC Mig'!A:G,7,FALSE),0)</f>
        <v>0</v>
      </c>
      <c r="AC139" s="38">
        <f>IFERROR(VLOOKUP(A139,[1]Sec1003!$I$2:$L$139,4,FALSE),0)</f>
        <v>8995</v>
      </c>
      <c r="AD139" s="38">
        <f>VLOOKUP(A139,'[1]Title IIA'!A137:D462,3,FALSE)</f>
        <v>12421</v>
      </c>
      <c r="AE139" s="40">
        <f>IFERROR(VLOOKUP(A139,'[1]Title III EL'!A:D,4,FALSE),0)</f>
        <v>0</v>
      </c>
      <c r="AF139" s="40">
        <f>IFERROR(VLOOKUP(A139,'[1]Titlle III Imm'!A:D,4,FALSE),0)</f>
        <v>0</v>
      </c>
      <c r="AG139" s="38">
        <f>VLOOKUP(A139,'[1]Title IVA'!A:E,5,FALSE)</f>
        <v>10000</v>
      </c>
      <c r="AH139" s="40">
        <f>IFERROR(VLOOKUP(A139,'[1]Title IVB'!A:I,9,FALSE),0)</f>
        <v>0</v>
      </c>
      <c r="AI139" s="40">
        <f>IFERROR(VLOOKUP(A139,[1]SRSA!A:S,19,FALSE),0)</f>
        <v>42664</v>
      </c>
      <c r="AJ139" s="40">
        <f>IFERROR(VLOOKUP(A139,'[1]Title VB2'!A:E,5,FALSE),0)</f>
        <v>0</v>
      </c>
      <c r="AK139" s="40">
        <f>IFERROR(VLOOKUP(A139,'[1]McKinney Vento'!A:D,4,FALSE),0)</f>
        <v>0</v>
      </c>
      <c r="AL139" s="41">
        <f>VLOOKUP(A139,'[1]IDEA Pt B'!A137:C463,3,FALSE)</f>
        <v>26056</v>
      </c>
      <c r="AM139" s="39">
        <f t="shared" si="4"/>
        <v>7743486</v>
      </c>
      <c r="AN139" s="38">
        <f t="shared" si="5"/>
        <v>12712.996223936956</v>
      </c>
    </row>
    <row r="140" spans="1:40" x14ac:dyDescent="0.3">
      <c r="A140" s="36" t="s">
        <v>350</v>
      </c>
      <c r="B140" s="36" t="s">
        <v>351</v>
      </c>
      <c r="C140" s="37">
        <f>VLOOKUP($A140,'[1]DOM A&amp;L'!$A:$C,3,FALSE)</f>
        <v>521</v>
      </c>
      <c r="D140" s="38">
        <f>VLOOKUP($A140,'[1]DOM A&amp;L'!$A:$D,4,FALSE)</f>
        <v>3765267</v>
      </c>
      <c r="E140" s="38">
        <f>VLOOKUP($A140,[1]TAG!$A:$F,4,FALSE)</f>
        <v>34907</v>
      </c>
      <c r="F140" s="38">
        <f>VLOOKUP($A140,'[1]DOM A&amp;L'!$A:$E,5,FALSE)</f>
        <v>1121</v>
      </c>
      <c r="G140" s="38">
        <f>VLOOKUP($A140,'[1]DOM A&amp;L'!$A:$F,6,FALSE)</f>
        <v>203426</v>
      </c>
      <c r="H140" s="38">
        <f>VLOOKUP($A140,'[1]DOM A&amp;L'!$A:$G,7,FALSE)</f>
        <v>248247</v>
      </c>
      <c r="I140" s="38">
        <f>VLOOKUP($A140,'[1]DOM A&amp;L'!$A:$H,8,FALSE)</f>
        <v>335222</v>
      </c>
      <c r="J140" s="38">
        <f>VLOOKUP($A140,'[1]DOM A&amp;L'!$A:$I,9,FALSE)</f>
        <v>37658</v>
      </c>
      <c r="K140" s="38">
        <f>VLOOKUP($A140,'[1]DOM A&amp;L'!$A:$J,10,FALSE)</f>
        <v>40575</v>
      </c>
      <c r="L140" s="38">
        <f>VLOOKUP($A140,'[1]DOM A&amp;L'!$A:$K,11,FALSE)</f>
        <v>181865</v>
      </c>
      <c r="M140" s="38">
        <f>VLOOKUP($A140,'[1]DOM A&amp;L'!$A:$L,12,FALSE)</f>
        <v>130086</v>
      </c>
      <c r="N140" s="38">
        <f>VLOOKUP($A140,'[1]DOM A&amp;L'!$A:$M,13,FALSE)</f>
        <v>296403</v>
      </c>
      <c r="O140" s="38">
        <f>VLOOKUP($A140,'[1]DOM A&amp;L'!$A:$N,14,FALSE)</f>
        <v>4419</v>
      </c>
      <c r="P140" s="38">
        <f>VLOOKUP($A140,'[1]DOM A&amp;L'!$A:$O,15,FALSE)</f>
        <v>0</v>
      </c>
      <c r="Q140" s="38">
        <f>VLOOKUP($A140,'[1]DOM A&amp;L'!$A:$P,16,FALSE)</f>
        <v>179928</v>
      </c>
      <c r="R140" s="38">
        <f>VLOOKUP($A140,'[1]DOM A&amp;L'!$A:$S,19,FALSE)</f>
        <v>370000</v>
      </c>
      <c r="S140" s="38">
        <f>VLOOKUP(A140,'[1]DOM A&amp;L'!A:T,20,FALSE)</f>
        <v>85052</v>
      </c>
      <c r="T140" s="38">
        <f>VLOOKUP($A140,'[1]DOM A&amp;L'!A:T,17,FALSE)</f>
        <v>0</v>
      </c>
      <c r="U140" s="38">
        <f>VLOOKUP(A140,'[1]DOM A&amp;L'!A:R,18,FALSE)</f>
        <v>172681</v>
      </c>
      <c r="V140" s="38">
        <f>VLOOKUP($A140,'[1]DOM A&amp;L'!A:U,21,FALSE)</f>
        <v>0</v>
      </c>
      <c r="W140" s="38">
        <f>VLOOKUP($A140,'[1]DOM UAB'!$A:$D,4,FALSE)</f>
        <v>63471</v>
      </c>
      <c r="X140" s="38">
        <f>VLOOKUP($A140,'[1]DOM UAB'!$A:$D,3,FALSE)</f>
        <v>0</v>
      </c>
      <c r="Y140" s="38">
        <f>VLOOKUP(A140,[1]ELI!A:F,6,FALSE)</f>
        <v>16175</v>
      </c>
      <c r="Z140" s="39">
        <f>VLOOKUP(A140,'[1]Title IA Del'!A:E,5,FALSE)</f>
        <v>29347</v>
      </c>
      <c r="AA140" s="40">
        <f>IFERROR(VLOOKUP(A140,'[1]Title ID2'!A:F,6,FALSE),0)</f>
        <v>0</v>
      </c>
      <c r="AB140" s="40">
        <f>IFERROR(VLOOKUP(A140,'[1]Title IC Mig'!A:G,7,FALSE),0)</f>
        <v>0</v>
      </c>
      <c r="AC140" s="38">
        <f>IFERROR(VLOOKUP(A140,[1]Sec1003!$I$2:$L$139,4,FALSE),0)</f>
        <v>0</v>
      </c>
      <c r="AD140" s="38">
        <f>VLOOKUP(A140,'[1]Title IIA'!A138:D463,3,FALSE)</f>
        <v>7686</v>
      </c>
      <c r="AE140" s="40">
        <f>IFERROR(VLOOKUP(A140,'[1]Title III EL'!A:D,4,FALSE),0)</f>
        <v>0</v>
      </c>
      <c r="AF140" s="40">
        <f>IFERROR(VLOOKUP(A140,'[1]Titlle III Imm'!A:D,4,FALSE),0)</f>
        <v>0</v>
      </c>
      <c r="AG140" s="38">
        <f>VLOOKUP(A140,'[1]Title IVA'!A:E,5,FALSE)</f>
        <v>10000</v>
      </c>
      <c r="AH140" s="40">
        <f>IFERROR(VLOOKUP(A140,'[1]Title IVB'!A:I,9,FALSE),0)</f>
        <v>0</v>
      </c>
      <c r="AI140" s="40">
        <f>IFERROR(VLOOKUP(A140,[1]SRSA!A:S,19,FALSE),0)</f>
        <v>0</v>
      </c>
      <c r="AJ140" s="40">
        <f>IFERROR(VLOOKUP(A140,'[1]Title VB2'!A:E,5,FALSE),0)</f>
        <v>0</v>
      </c>
      <c r="AK140" s="40">
        <f>IFERROR(VLOOKUP(A140,'[1]McKinney Vento'!A:D,4,FALSE),0)</f>
        <v>0</v>
      </c>
      <c r="AL140" s="41">
        <f>VLOOKUP(A140,'[1]IDEA Pt B'!A138:C464,3,FALSE)</f>
        <v>23750</v>
      </c>
      <c r="AM140" s="39">
        <f t="shared" si="4"/>
        <v>6237286</v>
      </c>
      <c r="AN140" s="38">
        <f t="shared" si="5"/>
        <v>11971.758157389635</v>
      </c>
    </row>
    <row r="141" spans="1:40" x14ac:dyDescent="0.3">
      <c r="A141" s="36" t="s">
        <v>352</v>
      </c>
      <c r="B141" s="36" t="s">
        <v>353</v>
      </c>
      <c r="C141" s="37">
        <f>VLOOKUP($A141,'[1]DOM A&amp;L'!$A:$C,3,FALSE)</f>
        <v>1124.5</v>
      </c>
      <c r="D141" s="38">
        <f>VLOOKUP($A141,'[1]DOM A&amp;L'!$A:$D,4,FALSE)</f>
        <v>8231340</v>
      </c>
      <c r="E141" s="38">
        <f>VLOOKUP($A141,[1]TAG!$A:$F,4,FALSE)</f>
        <v>75342</v>
      </c>
      <c r="F141" s="38">
        <f>VLOOKUP($A141,'[1]DOM A&amp;L'!$A:$E,5,FALSE)</f>
        <v>0</v>
      </c>
      <c r="G141" s="38">
        <f>VLOOKUP($A141,'[1]DOM A&amp;L'!$A:$F,6,FALSE)</f>
        <v>248155</v>
      </c>
      <c r="H141" s="38">
        <f>VLOOKUP($A141,'[1]DOM A&amp;L'!$A:$G,7,FALSE)</f>
        <v>1385530</v>
      </c>
      <c r="I141" s="38">
        <f>VLOOKUP($A141,'[1]DOM A&amp;L'!$A:$H,8,FALSE)</f>
        <v>722368</v>
      </c>
      <c r="J141" s="38">
        <f>VLOOKUP($A141,'[1]DOM A&amp;L'!$A:$I,9,FALSE)</f>
        <v>78007</v>
      </c>
      <c r="K141" s="38">
        <f>VLOOKUP($A141,'[1]DOM A&amp;L'!$A:$J,10,FALSE)</f>
        <v>77208</v>
      </c>
      <c r="L141" s="38">
        <f>VLOOKUP($A141,'[1]DOM A&amp;L'!$A:$K,11,FALSE)</f>
        <v>392529</v>
      </c>
      <c r="M141" s="38">
        <f>VLOOKUP($A141,'[1]DOM A&amp;L'!$A:$L,12,FALSE)</f>
        <v>220424</v>
      </c>
      <c r="N141" s="38">
        <f>VLOOKUP($A141,'[1]DOM A&amp;L'!$A:$M,13,FALSE)</f>
        <v>200170</v>
      </c>
      <c r="O141" s="38">
        <f>VLOOKUP($A141,'[1]DOM A&amp;L'!$A:$N,14,FALSE)</f>
        <v>466157</v>
      </c>
      <c r="P141" s="38">
        <f>VLOOKUP($A141,'[1]DOM A&amp;L'!$A:$O,15,FALSE)</f>
        <v>0</v>
      </c>
      <c r="Q141" s="38">
        <f>VLOOKUP($A141,'[1]DOM A&amp;L'!$A:$P,16,FALSE)</f>
        <v>402065</v>
      </c>
      <c r="R141" s="38">
        <f>VLOOKUP($A141,'[1]DOM A&amp;L'!$A:$S,19,FALSE)</f>
        <v>435000</v>
      </c>
      <c r="S141" s="38">
        <f>VLOOKUP(A141,'[1]DOM A&amp;L'!A:T,20,FALSE)</f>
        <v>193025</v>
      </c>
      <c r="T141" s="38">
        <f>VLOOKUP($A141,'[1]DOM A&amp;L'!A:T,17,FALSE)</f>
        <v>200170</v>
      </c>
      <c r="U141" s="38">
        <f>VLOOKUP(A141,'[1]DOM A&amp;L'!A:R,18,FALSE)</f>
        <v>191729</v>
      </c>
      <c r="V141" s="38">
        <f>VLOOKUP($A141,'[1]DOM A&amp;L'!A:U,21,FALSE)</f>
        <v>0</v>
      </c>
      <c r="W141" s="38">
        <f>VLOOKUP($A141,'[1]DOM UAB'!$A:$D,4,FALSE)</f>
        <v>187237</v>
      </c>
      <c r="X141" s="38">
        <f>VLOOKUP($A141,'[1]DOM UAB'!$A:$D,3,FALSE)</f>
        <v>251082</v>
      </c>
      <c r="Y141" s="38">
        <f>VLOOKUP(A141,[1]ELI!A:F,6,FALSE)</f>
        <v>21051</v>
      </c>
      <c r="Z141" s="39">
        <f>VLOOKUP(A141,'[1]Title IA Del'!A:E,5,FALSE)</f>
        <v>253022</v>
      </c>
      <c r="AA141" s="40">
        <f>IFERROR(VLOOKUP(A141,'[1]Title ID2'!A:F,6,FALSE),0)</f>
        <v>0</v>
      </c>
      <c r="AB141" s="40">
        <f>IFERROR(VLOOKUP(A141,'[1]Title IC Mig'!A:G,7,FALSE),0)</f>
        <v>0</v>
      </c>
      <c r="AC141" s="38">
        <f>IFERROR(VLOOKUP(A141,[1]Sec1003!$I$2:$L$139,4,FALSE),0)</f>
        <v>0</v>
      </c>
      <c r="AD141" s="38">
        <f>VLOOKUP(A141,'[1]Title IIA'!A139:D464,3,FALSE)</f>
        <v>44472</v>
      </c>
      <c r="AE141" s="40">
        <f>IFERROR(VLOOKUP(A141,'[1]Title III EL'!A:D,4,FALSE),0)</f>
        <v>0</v>
      </c>
      <c r="AF141" s="40">
        <f>IFERROR(VLOOKUP(A141,'[1]Titlle III Imm'!A:D,4,FALSE),0)</f>
        <v>0</v>
      </c>
      <c r="AG141" s="38">
        <f>VLOOKUP(A141,'[1]Title IVA'!A:E,5,FALSE)</f>
        <v>12505</v>
      </c>
      <c r="AH141" s="40">
        <f>IFERROR(VLOOKUP(A141,'[1]Title IVB'!A:I,9,FALSE),0)</f>
        <v>0</v>
      </c>
      <c r="AI141" s="40">
        <f>IFERROR(VLOOKUP(A141,[1]SRSA!A:S,19,FALSE),0)</f>
        <v>0</v>
      </c>
      <c r="AJ141" s="40">
        <f>IFERROR(VLOOKUP(A141,'[1]Title VB2'!A:E,5,FALSE),0)</f>
        <v>0</v>
      </c>
      <c r="AK141" s="40">
        <f>IFERROR(VLOOKUP(A141,'[1]McKinney Vento'!A:D,4,FALSE),0)</f>
        <v>0</v>
      </c>
      <c r="AL141" s="41">
        <f>VLOOKUP(A141,'[1]IDEA Pt B'!A139:C465,3,FALSE)</f>
        <v>56864</v>
      </c>
      <c r="AM141" s="39">
        <f t="shared" si="4"/>
        <v>14345452</v>
      </c>
      <c r="AN141" s="38">
        <f t="shared" si="5"/>
        <v>12757.18274788795</v>
      </c>
    </row>
    <row r="142" spans="1:40" x14ac:dyDescent="0.3">
      <c r="A142" s="36" t="s">
        <v>354</v>
      </c>
      <c r="B142" s="36" t="s">
        <v>355</v>
      </c>
      <c r="C142" s="37">
        <f>VLOOKUP($A142,'[1]DOM A&amp;L'!$A:$C,3,FALSE)</f>
        <v>419.6</v>
      </c>
      <c r="D142" s="38">
        <f>VLOOKUP($A142,'[1]DOM A&amp;L'!$A:$D,4,FALSE)</f>
        <v>3066856</v>
      </c>
      <c r="E142" s="38">
        <f>VLOOKUP($A142,[1]TAG!$A:$F,4,FALSE)</f>
        <v>28113</v>
      </c>
      <c r="F142" s="38">
        <f>VLOOKUP($A142,'[1]DOM A&amp;L'!$A:$E,5,FALSE)</f>
        <v>0</v>
      </c>
      <c r="G142" s="38">
        <f>VLOOKUP($A142,'[1]DOM A&amp;L'!$A:$F,6,FALSE)</f>
        <v>142102</v>
      </c>
      <c r="H142" s="38">
        <f>VLOOKUP($A142,'[1]DOM A&amp;L'!$A:$G,7,FALSE)</f>
        <v>288559</v>
      </c>
      <c r="I142" s="38">
        <f>VLOOKUP($A142,'[1]DOM A&amp;L'!$A:$H,8,FALSE)</f>
        <v>258088</v>
      </c>
      <c r="J142" s="38">
        <f>VLOOKUP($A142,'[1]DOM A&amp;L'!$A:$I,9,FALSE)</f>
        <v>22537</v>
      </c>
      <c r="K142" s="38">
        <f>VLOOKUP($A142,'[1]DOM A&amp;L'!$A:$J,10,FALSE)</f>
        <v>26024</v>
      </c>
      <c r="L142" s="38">
        <f>VLOOKUP($A142,'[1]DOM A&amp;L'!$A:$K,11,FALSE)</f>
        <v>146470</v>
      </c>
      <c r="M142" s="38">
        <f>VLOOKUP($A142,'[1]DOM A&amp;L'!$A:$L,12,FALSE)</f>
        <v>86724</v>
      </c>
      <c r="N142" s="38">
        <f>VLOOKUP($A142,'[1]DOM A&amp;L'!$A:$M,13,FALSE)</f>
        <v>0</v>
      </c>
      <c r="O142" s="38">
        <f>VLOOKUP($A142,'[1]DOM A&amp;L'!$A:$N,14,FALSE)</f>
        <v>264394</v>
      </c>
      <c r="P142" s="38">
        <f>VLOOKUP($A142,'[1]DOM A&amp;L'!$A:$O,15,FALSE)</f>
        <v>0</v>
      </c>
      <c r="Q142" s="38">
        <f>VLOOKUP($A142,'[1]DOM A&amp;L'!$A:$P,16,FALSE)</f>
        <v>149797</v>
      </c>
      <c r="R142" s="38">
        <f>VLOOKUP($A142,'[1]DOM A&amp;L'!$A:$S,19,FALSE)</f>
        <v>90000</v>
      </c>
      <c r="S142" s="38">
        <f>VLOOKUP(A142,'[1]DOM A&amp;L'!A:T,20,FALSE)</f>
        <v>98979</v>
      </c>
      <c r="T142" s="38">
        <f>VLOOKUP($A142,'[1]DOM A&amp;L'!A:T,17,FALSE)</f>
        <v>0</v>
      </c>
      <c r="U142" s="38">
        <f>VLOOKUP(A142,'[1]DOM A&amp;L'!A:R,18,FALSE)</f>
        <v>401913</v>
      </c>
      <c r="V142" s="38">
        <f>VLOOKUP($A142,'[1]DOM A&amp;L'!A:U,21,FALSE)</f>
        <v>0</v>
      </c>
      <c r="W142" s="38">
        <f>VLOOKUP($A142,'[1]DOM UAB'!$A:$D,4,FALSE)</f>
        <v>85014</v>
      </c>
      <c r="X142" s="38">
        <f>VLOOKUP($A142,'[1]DOM UAB'!$A:$D,3,FALSE)</f>
        <v>98626</v>
      </c>
      <c r="Y142" s="38">
        <f>VLOOKUP(A142,[1]ELI!A:F,6,FALSE)</f>
        <v>15355</v>
      </c>
      <c r="Z142" s="39">
        <f>VLOOKUP(A142,'[1]Title IA Del'!A:E,5,FALSE)</f>
        <v>31979</v>
      </c>
      <c r="AA142" s="40">
        <f>IFERROR(VLOOKUP(A142,'[1]Title ID2'!A:F,6,FALSE),0)</f>
        <v>0</v>
      </c>
      <c r="AB142" s="40">
        <f>IFERROR(VLOOKUP(A142,'[1]Title IC Mig'!A:G,7,FALSE),0)</f>
        <v>0</v>
      </c>
      <c r="AC142" s="38">
        <f>IFERROR(VLOOKUP(A142,[1]Sec1003!$I$2:$L$139,4,FALSE),0)</f>
        <v>0</v>
      </c>
      <c r="AD142" s="38">
        <f>VLOOKUP(A142,'[1]Title IIA'!A140:D465,3,FALSE)</f>
        <v>8951</v>
      </c>
      <c r="AE142" s="40">
        <f>IFERROR(VLOOKUP(A142,'[1]Title III EL'!A:D,4,FALSE),0)</f>
        <v>0</v>
      </c>
      <c r="AF142" s="40">
        <f>IFERROR(VLOOKUP(A142,'[1]Titlle III Imm'!A:D,4,FALSE),0)</f>
        <v>0</v>
      </c>
      <c r="AG142" s="38">
        <f>VLOOKUP(A142,'[1]Title IVA'!A:E,5,FALSE)</f>
        <v>10000</v>
      </c>
      <c r="AH142" s="40">
        <f>IFERROR(VLOOKUP(A142,'[1]Title IVB'!A:I,9,FALSE),0)</f>
        <v>0</v>
      </c>
      <c r="AI142" s="40">
        <f>IFERROR(VLOOKUP(A142,[1]SRSA!A:S,19,FALSE),0)</f>
        <v>34366</v>
      </c>
      <c r="AJ142" s="40">
        <f>IFERROR(VLOOKUP(A142,'[1]Title VB2'!A:E,5,FALSE),0)</f>
        <v>0</v>
      </c>
      <c r="AK142" s="40">
        <f>IFERROR(VLOOKUP(A142,'[1]McKinney Vento'!A:D,4,FALSE),0)</f>
        <v>0</v>
      </c>
      <c r="AL142" s="41">
        <f>VLOOKUP(A142,'[1]IDEA Pt B'!A140:C466,3,FALSE)</f>
        <v>19611</v>
      </c>
      <c r="AM142" s="39">
        <f t="shared" si="4"/>
        <v>5374458</v>
      </c>
      <c r="AN142" s="38">
        <f t="shared" si="5"/>
        <v>12808.527168732126</v>
      </c>
    </row>
    <row r="143" spans="1:40" x14ac:dyDescent="0.3">
      <c r="A143" s="36" t="s">
        <v>356</v>
      </c>
      <c r="B143" s="36" t="s">
        <v>357</v>
      </c>
      <c r="C143" s="37">
        <f>VLOOKUP($A143,'[1]DOM A&amp;L'!$A:$C,3,FALSE)</f>
        <v>681.9</v>
      </c>
      <c r="D143" s="38">
        <f>VLOOKUP($A143,'[1]DOM A&amp;L'!$A:$D,4,FALSE)</f>
        <v>5026967</v>
      </c>
      <c r="E143" s="38">
        <f>VLOOKUP($A143,[1]TAG!$A:$F,4,FALSE)</f>
        <v>45687</v>
      </c>
      <c r="F143" s="38">
        <f>VLOOKUP($A143,'[1]DOM A&amp;L'!$A:$E,5,FALSE)</f>
        <v>90289</v>
      </c>
      <c r="G143" s="38">
        <f>VLOOKUP($A143,'[1]DOM A&amp;L'!$A:$F,6,FALSE)</f>
        <v>159478</v>
      </c>
      <c r="H143" s="38">
        <f>VLOOKUP($A143,'[1]DOM A&amp;L'!$A:$G,7,FALSE)</f>
        <v>485741</v>
      </c>
      <c r="I143" s="38">
        <f>VLOOKUP($A143,'[1]DOM A&amp;L'!$A:$H,8,FALSE)</f>
        <v>458828</v>
      </c>
      <c r="J143" s="38">
        <f>VLOOKUP($A143,'[1]DOM A&amp;L'!$A:$I,9,FALSE)</f>
        <v>51932</v>
      </c>
      <c r="K143" s="38">
        <f>VLOOKUP($A143,'[1]DOM A&amp;L'!$A:$J,10,FALSE)</f>
        <v>41079</v>
      </c>
      <c r="L143" s="38">
        <f>VLOOKUP($A143,'[1]DOM A&amp;L'!$A:$K,11,FALSE)</f>
        <v>239782</v>
      </c>
      <c r="M143" s="38">
        <f>VLOOKUP($A143,'[1]DOM A&amp;L'!$A:$L,12,FALSE)</f>
        <v>97565</v>
      </c>
      <c r="N143" s="38">
        <f>VLOOKUP($A143,'[1]DOM A&amp;L'!$A:$M,13,FALSE)</f>
        <v>95127</v>
      </c>
      <c r="O143" s="38">
        <f>VLOOKUP($A143,'[1]DOM A&amp;L'!$A:$N,14,FALSE)</f>
        <v>252386</v>
      </c>
      <c r="P143" s="38">
        <f>VLOOKUP($A143,'[1]DOM A&amp;L'!$A:$O,15,FALSE)</f>
        <v>0</v>
      </c>
      <c r="Q143" s="38">
        <f>VLOOKUP($A143,'[1]DOM A&amp;L'!$A:$P,16,FALSE)</f>
        <v>216116</v>
      </c>
      <c r="R143" s="38">
        <f>VLOOKUP($A143,'[1]DOM A&amp;L'!$A:$S,19,FALSE)</f>
        <v>275000</v>
      </c>
      <c r="S143" s="38">
        <f>VLOOKUP(A143,'[1]DOM A&amp;L'!A:T,20,FALSE)</f>
        <v>83805</v>
      </c>
      <c r="T143" s="38">
        <f>VLOOKUP($A143,'[1]DOM A&amp;L'!A:T,17,FALSE)</f>
        <v>0</v>
      </c>
      <c r="U143" s="38">
        <f>VLOOKUP(A143,'[1]DOM A&amp;L'!A:R,18,FALSE)</f>
        <v>340300</v>
      </c>
      <c r="V143" s="38">
        <f>VLOOKUP($A143,'[1]DOM A&amp;L'!A:U,21,FALSE)</f>
        <v>0</v>
      </c>
      <c r="W143" s="38">
        <f>VLOOKUP($A143,'[1]DOM UAB'!$A:$D,4,FALSE)</f>
        <v>58209</v>
      </c>
      <c r="X143" s="38">
        <f>VLOOKUP($A143,'[1]DOM UAB'!$A:$D,3,FALSE)</f>
        <v>50586</v>
      </c>
      <c r="Y143" s="38">
        <f>VLOOKUP(A143,[1]ELI!A:F,6,FALSE)</f>
        <v>17475</v>
      </c>
      <c r="Z143" s="39">
        <f>VLOOKUP(A143,'[1]Title IA Del'!A:E,5,FALSE)</f>
        <v>66475</v>
      </c>
      <c r="AA143" s="40">
        <f>IFERROR(VLOOKUP(A143,'[1]Title ID2'!A:F,6,FALSE),0)</f>
        <v>0</v>
      </c>
      <c r="AB143" s="40">
        <f>IFERROR(VLOOKUP(A143,'[1]Title IC Mig'!A:G,7,FALSE),0)</f>
        <v>0</v>
      </c>
      <c r="AC143" s="38">
        <f>IFERROR(VLOOKUP(A143,[1]Sec1003!$I$2:$L$139,4,FALSE),0)</f>
        <v>0</v>
      </c>
      <c r="AD143" s="38">
        <f>VLOOKUP(A143,'[1]Title IIA'!A141:D466,3,FALSE)</f>
        <v>13588</v>
      </c>
      <c r="AE143" s="40">
        <f>IFERROR(VLOOKUP(A143,'[1]Title III EL'!A:D,4,FALSE),0)</f>
        <v>0</v>
      </c>
      <c r="AF143" s="40">
        <f>IFERROR(VLOOKUP(A143,'[1]Titlle III Imm'!A:D,4,FALSE),0)</f>
        <v>0</v>
      </c>
      <c r="AG143" s="38">
        <f>VLOOKUP(A143,'[1]Title IVA'!A:E,5,FALSE)</f>
        <v>10000</v>
      </c>
      <c r="AH143" s="40">
        <f>IFERROR(VLOOKUP(A143,'[1]Title IVB'!A:I,9,FALSE),0)</f>
        <v>0</v>
      </c>
      <c r="AI143" s="40">
        <f>IFERROR(VLOOKUP(A143,[1]SRSA!A:S,19,FALSE),0)</f>
        <v>0</v>
      </c>
      <c r="AJ143" s="40">
        <f>IFERROR(VLOOKUP(A143,'[1]Title VB2'!A:E,5,FALSE),0)</f>
        <v>0</v>
      </c>
      <c r="AK143" s="40">
        <f>IFERROR(VLOOKUP(A143,'[1]McKinney Vento'!A:D,4,FALSE),0)</f>
        <v>0</v>
      </c>
      <c r="AL143" s="41">
        <f>VLOOKUP(A143,'[1]IDEA Pt B'!A141:C467,3,FALSE)</f>
        <v>31152</v>
      </c>
      <c r="AM143" s="39">
        <f t="shared" si="4"/>
        <v>8207567</v>
      </c>
      <c r="AN143" s="38">
        <f t="shared" si="5"/>
        <v>12036.32057486435</v>
      </c>
    </row>
    <row r="144" spans="1:40" x14ac:dyDescent="0.3">
      <c r="A144" s="36" t="s">
        <v>358</v>
      </c>
      <c r="B144" s="36" t="s">
        <v>359</v>
      </c>
      <c r="C144" s="37">
        <f>VLOOKUP($A144,'[1]DOM A&amp;L'!$A:$C,3,FALSE)</f>
        <v>1242.0999999999999</v>
      </c>
      <c r="D144" s="38">
        <f>VLOOKUP($A144,'[1]DOM A&amp;L'!$A:$D,4,FALSE)</f>
        <v>8976657</v>
      </c>
      <c r="E144" s="38">
        <f>VLOOKUP($A144,[1]TAG!$A:$F,4,FALSE)</f>
        <v>83221</v>
      </c>
      <c r="F144" s="38">
        <f>VLOOKUP($A144,'[1]DOM A&amp;L'!$A:$E,5,FALSE)</f>
        <v>0</v>
      </c>
      <c r="G144" s="38">
        <f>VLOOKUP($A144,'[1]DOM A&amp;L'!$A:$F,6,FALSE)</f>
        <v>345212</v>
      </c>
      <c r="H144" s="38">
        <f>VLOOKUP($A144,'[1]DOM A&amp;L'!$A:$G,7,FALSE)</f>
        <v>983233</v>
      </c>
      <c r="I144" s="38">
        <f>VLOOKUP($A144,'[1]DOM A&amp;L'!$A:$H,8,FALSE)</f>
        <v>789007</v>
      </c>
      <c r="J144" s="38">
        <f>VLOOKUP($A144,'[1]DOM A&amp;L'!$A:$I,9,FALSE)</f>
        <v>86550</v>
      </c>
      <c r="K144" s="38">
        <f>VLOOKUP($A144,'[1]DOM A&amp;L'!$A:$J,10,FALSE)</f>
        <v>96002</v>
      </c>
      <c r="L144" s="38">
        <f>VLOOKUP($A144,'[1]DOM A&amp;L'!$A:$K,11,FALSE)</f>
        <v>433580</v>
      </c>
      <c r="M144" s="38">
        <f>VLOOKUP($A144,'[1]DOM A&amp;L'!$A:$L,12,FALSE)</f>
        <v>260172</v>
      </c>
      <c r="N144" s="38">
        <f>VLOOKUP($A144,'[1]DOM A&amp;L'!$A:$M,13,FALSE)</f>
        <v>607257</v>
      </c>
      <c r="O144" s="38">
        <f>VLOOKUP($A144,'[1]DOM A&amp;L'!$A:$N,14,FALSE)</f>
        <v>80984</v>
      </c>
      <c r="P144" s="38">
        <f>VLOOKUP($A144,'[1]DOM A&amp;L'!$A:$O,15,FALSE)</f>
        <v>0</v>
      </c>
      <c r="Q144" s="38">
        <f>VLOOKUP($A144,'[1]DOM A&amp;L'!$A:$P,16,FALSE)</f>
        <v>437100</v>
      </c>
      <c r="R144" s="38">
        <f>VLOOKUP($A144,'[1]DOM A&amp;L'!$A:$S,19,FALSE)</f>
        <v>150000</v>
      </c>
      <c r="S144" s="38">
        <f>VLOOKUP(A144,'[1]DOM A&amp;L'!A:T,20,FALSE)</f>
        <v>181436</v>
      </c>
      <c r="T144" s="38">
        <f>VLOOKUP($A144,'[1]DOM A&amp;L'!A:T,17,FALSE)</f>
        <v>0</v>
      </c>
      <c r="U144" s="38">
        <f>VLOOKUP(A144,'[1]DOM A&amp;L'!A:R,18,FALSE)</f>
        <v>368370</v>
      </c>
      <c r="V144" s="38">
        <f>VLOOKUP($A144,'[1]DOM A&amp;L'!A:U,21,FALSE)</f>
        <v>0</v>
      </c>
      <c r="W144" s="38">
        <f>VLOOKUP($A144,'[1]DOM UAB'!$A:$D,4,FALSE)</f>
        <v>92757</v>
      </c>
      <c r="X144" s="38">
        <f>VLOOKUP($A144,'[1]DOM UAB'!$A:$D,3,FALSE)</f>
        <v>240960</v>
      </c>
      <c r="Y144" s="38">
        <f>VLOOKUP(A144,[1]ELI!A:F,6,FALSE)</f>
        <v>22002</v>
      </c>
      <c r="Z144" s="39">
        <f>VLOOKUP(A144,'[1]Title IA Del'!A:E,5,FALSE)</f>
        <v>217012</v>
      </c>
      <c r="AA144" s="40">
        <f>IFERROR(VLOOKUP(A144,'[1]Title ID2'!A:F,6,FALSE),0)</f>
        <v>0</v>
      </c>
      <c r="AB144" s="40">
        <f>IFERROR(VLOOKUP(A144,'[1]Title IC Mig'!A:G,7,FALSE),0)</f>
        <v>0</v>
      </c>
      <c r="AC144" s="38">
        <f>IFERROR(VLOOKUP(A144,[1]Sec1003!$I$2:$L$139,4,FALSE),0)</f>
        <v>0</v>
      </c>
      <c r="AD144" s="38">
        <f>VLOOKUP(A144,'[1]Title IIA'!A142:D467,3,FALSE)</f>
        <v>34775</v>
      </c>
      <c r="AE144" s="40">
        <f>IFERROR(VLOOKUP(A144,'[1]Title III EL'!A:D,4,FALSE),0)</f>
        <v>0</v>
      </c>
      <c r="AF144" s="40">
        <f>IFERROR(VLOOKUP(A144,'[1]Titlle III Imm'!A:D,4,FALSE),0)</f>
        <v>0</v>
      </c>
      <c r="AG144" s="38">
        <f>VLOOKUP(A144,'[1]Title IVA'!A:E,5,FALSE)</f>
        <v>11577</v>
      </c>
      <c r="AH144" s="40">
        <f>IFERROR(VLOOKUP(A144,'[1]Title IVB'!A:I,9,FALSE),0)</f>
        <v>0</v>
      </c>
      <c r="AI144" s="40">
        <f>IFERROR(VLOOKUP(A144,[1]SRSA!A:S,19,FALSE),0)</f>
        <v>0</v>
      </c>
      <c r="AJ144" s="40">
        <f>IFERROR(VLOOKUP(A144,'[1]Title VB2'!A:E,5,FALSE),0)</f>
        <v>0</v>
      </c>
      <c r="AK144" s="40">
        <f>IFERROR(VLOOKUP(A144,'[1]McKinney Vento'!A:D,4,FALSE),0)</f>
        <v>0</v>
      </c>
      <c r="AL144" s="41">
        <f>VLOOKUP(A144,'[1]IDEA Pt B'!A142:C468,3,FALSE)</f>
        <v>60636</v>
      </c>
      <c r="AM144" s="39">
        <f t="shared" si="4"/>
        <v>14558500</v>
      </c>
      <c r="AN144" s="38">
        <f t="shared" si="5"/>
        <v>11720.875935914984</v>
      </c>
    </row>
    <row r="145" spans="1:40" x14ac:dyDescent="0.3">
      <c r="A145" s="36" t="s">
        <v>360</v>
      </c>
      <c r="B145" s="36" t="s">
        <v>361</v>
      </c>
      <c r="C145" s="37">
        <f>VLOOKUP($A145,'[1]DOM A&amp;L'!$A:$C,3,FALSE)</f>
        <v>1390.7</v>
      </c>
      <c r="D145" s="38">
        <f>VLOOKUP($A145,'[1]DOM A&amp;L'!$A:$D,4,FALSE)</f>
        <v>10050589</v>
      </c>
      <c r="E145" s="38">
        <f>VLOOKUP($A145,[1]TAG!$A:$F,4,FALSE)</f>
        <v>93177</v>
      </c>
      <c r="F145" s="38">
        <f>VLOOKUP($A145,'[1]DOM A&amp;L'!$A:$E,5,FALSE)</f>
        <v>104635</v>
      </c>
      <c r="G145" s="38">
        <f>VLOOKUP($A145,'[1]DOM A&amp;L'!$A:$F,6,FALSE)</f>
        <v>202334</v>
      </c>
      <c r="H145" s="38">
        <f>VLOOKUP($A145,'[1]DOM A&amp;L'!$A:$G,7,FALSE)</f>
        <v>1364891</v>
      </c>
      <c r="I145" s="38">
        <f>VLOOKUP($A145,'[1]DOM A&amp;L'!$A:$H,8,FALSE)</f>
        <v>902111</v>
      </c>
      <c r="J145" s="38">
        <f>VLOOKUP($A145,'[1]DOM A&amp;L'!$A:$I,9,FALSE)</f>
        <v>106011</v>
      </c>
      <c r="K145" s="38">
        <f>VLOOKUP($A145,'[1]DOM A&amp;L'!$A:$J,10,FALSE)</f>
        <v>100918</v>
      </c>
      <c r="L145" s="38">
        <f>VLOOKUP($A145,'[1]DOM A&amp;L'!$A:$K,11,FALSE)</f>
        <v>486314</v>
      </c>
      <c r="M145" s="38">
        <f>VLOOKUP($A145,'[1]DOM A&amp;L'!$A:$L,12,FALSE)</f>
        <v>325215</v>
      </c>
      <c r="N145" s="38">
        <f>VLOOKUP($A145,'[1]DOM A&amp;L'!$A:$M,13,FALSE)</f>
        <v>686353</v>
      </c>
      <c r="O145" s="38">
        <f>VLOOKUP($A145,'[1]DOM A&amp;L'!$A:$N,14,FALSE)</f>
        <v>37511</v>
      </c>
      <c r="P145" s="38">
        <f>VLOOKUP($A145,'[1]DOM A&amp;L'!$A:$O,15,FALSE)</f>
        <v>0</v>
      </c>
      <c r="Q145" s="38">
        <f>VLOOKUP($A145,'[1]DOM A&amp;L'!$A:$P,16,FALSE)</f>
        <v>432109</v>
      </c>
      <c r="R145" s="38">
        <f>VLOOKUP($A145,'[1]DOM A&amp;L'!$A:$S,19,FALSE)</f>
        <v>425000</v>
      </c>
      <c r="S145" s="38">
        <f>VLOOKUP(A145,'[1]DOM A&amp;L'!A:T,20,FALSE)</f>
        <v>163812</v>
      </c>
      <c r="T145" s="38">
        <f>VLOOKUP($A145,'[1]DOM A&amp;L'!A:T,17,FALSE)</f>
        <v>0</v>
      </c>
      <c r="U145" s="38">
        <f>VLOOKUP(A145,'[1]DOM A&amp;L'!A:R,18,FALSE)</f>
        <v>198560</v>
      </c>
      <c r="V145" s="38">
        <f>VLOOKUP($A145,'[1]DOM A&amp;L'!A:U,21,FALSE)</f>
        <v>0</v>
      </c>
      <c r="W145" s="38">
        <f>VLOOKUP($A145,'[1]DOM UAB'!$A:$D,4,FALSE)</f>
        <v>147232</v>
      </c>
      <c r="X145" s="38">
        <f>VLOOKUP($A145,'[1]DOM UAB'!$A:$D,3,FALSE)</f>
        <v>82570</v>
      </c>
      <c r="Y145" s="38">
        <f>VLOOKUP(A145,[1]ELI!A:F,6,FALSE)</f>
        <v>23202</v>
      </c>
      <c r="Z145" s="39">
        <f>VLOOKUP(A145,'[1]Title IA Del'!A:E,5,FALSE)</f>
        <v>205252</v>
      </c>
      <c r="AA145" s="40">
        <f>IFERROR(VLOOKUP(A145,'[1]Title ID2'!A:F,6,FALSE),0)</f>
        <v>1539</v>
      </c>
      <c r="AB145" s="40">
        <f>IFERROR(VLOOKUP(A145,'[1]Title IC Mig'!A:G,7,FALSE),0)</f>
        <v>0</v>
      </c>
      <c r="AC145" s="38">
        <f>IFERROR(VLOOKUP(A145,[1]Sec1003!$I$2:$L$139,4,FALSE),0)</f>
        <v>9495</v>
      </c>
      <c r="AD145" s="38">
        <f>VLOOKUP(A145,'[1]Title IIA'!A143:D468,3,FALSE)</f>
        <v>38980</v>
      </c>
      <c r="AE145" s="40">
        <f>IFERROR(VLOOKUP(A145,'[1]Title III EL'!A:D,4,FALSE),0)</f>
        <v>0</v>
      </c>
      <c r="AF145" s="40">
        <f>IFERROR(VLOOKUP(A145,'[1]Titlle III Imm'!A:D,4,FALSE),0)</f>
        <v>0</v>
      </c>
      <c r="AG145" s="38">
        <f>VLOOKUP(A145,'[1]Title IVA'!A:E,5,FALSE)</f>
        <v>10832</v>
      </c>
      <c r="AH145" s="40">
        <f>IFERROR(VLOOKUP(A145,'[1]Title IVB'!A:I,9,FALSE),0)</f>
        <v>0</v>
      </c>
      <c r="AI145" s="40">
        <f>IFERROR(VLOOKUP(A145,[1]SRSA!A:S,19,FALSE),0)</f>
        <v>0</v>
      </c>
      <c r="AJ145" s="40">
        <f>IFERROR(VLOOKUP(A145,'[1]Title VB2'!A:E,5,FALSE),0)</f>
        <v>0</v>
      </c>
      <c r="AK145" s="40">
        <f>IFERROR(VLOOKUP(A145,'[1]McKinney Vento'!A:D,4,FALSE),0)</f>
        <v>0</v>
      </c>
      <c r="AL145" s="41">
        <f>VLOOKUP(A145,'[1]IDEA Pt B'!A143:C469,3,FALSE)</f>
        <v>69837</v>
      </c>
      <c r="AM145" s="39">
        <f t="shared" si="4"/>
        <v>16268479</v>
      </c>
      <c r="AN145" s="38">
        <f t="shared" si="5"/>
        <v>11698.050621988927</v>
      </c>
    </row>
    <row r="146" spans="1:40" x14ac:dyDescent="0.3">
      <c r="A146" s="36" t="s">
        <v>362</v>
      </c>
      <c r="B146" s="36" t="s">
        <v>363</v>
      </c>
      <c r="C146" s="37">
        <f>VLOOKUP($A146,'[1]DOM A&amp;L'!$A:$C,3,FALSE)</f>
        <v>3475.9</v>
      </c>
      <c r="D146" s="38">
        <f>VLOOKUP($A146,'[1]DOM A&amp;L'!$A:$D,4,FALSE)</f>
        <v>25120329</v>
      </c>
      <c r="E146" s="38">
        <f>VLOOKUP($A146,[1]TAG!$A:$F,4,FALSE)</f>
        <v>232885</v>
      </c>
      <c r="F146" s="38">
        <f>VLOOKUP($A146,'[1]DOM A&amp;L'!$A:$E,5,FALSE)</f>
        <v>0</v>
      </c>
      <c r="G146" s="38">
        <f>VLOOKUP($A146,'[1]DOM A&amp;L'!$A:$F,6,FALSE)</f>
        <v>372581</v>
      </c>
      <c r="H146" s="38">
        <f>VLOOKUP($A146,'[1]DOM A&amp;L'!$A:$G,7,FALSE)</f>
        <v>3061357</v>
      </c>
      <c r="I146" s="38">
        <f>VLOOKUP($A146,'[1]DOM A&amp;L'!$A:$H,8,FALSE)</f>
        <v>2010565</v>
      </c>
      <c r="J146" s="38">
        <f>VLOOKUP($A146,'[1]DOM A&amp;L'!$A:$I,9,FALSE)</f>
        <v>237578</v>
      </c>
      <c r="K146" s="38">
        <f>VLOOKUP($A146,'[1]DOM A&amp;L'!$A:$J,10,FALSE)</f>
        <v>229722</v>
      </c>
      <c r="L146" s="38">
        <f>VLOOKUP($A146,'[1]DOM A&amp;L'!$A:$K,11,FALSE)</f>
        <v>1213332</v>
      </c>
      <c r="M146" s="38">
        <f>VLOOKUP($A146,'[1]DOM A&amp;L'!$A:$L,12,FALSE)</f>
        <v>368577</v>
      </c>
      <c r="N146" s="38">
        <f>VLOOKUP($A146,'[1]DOM A&amp;L'!$A:$M,13,FALSE)</f>
        <v>1256896</v>
      </c>
      <c r="O146" s="38">
        <f>VLOOKUP($A146,'[1]DOM A&amp;L'!$A:$N,14,FALSE)</f>
        <v>385974</v>
      </c>
      <c r="P146" s="38">
        <f>VLOOKUP($A146,'[1]DOM A&amp;L'!$A:$O,15,FALSE)</f>
        <v>0</v>
      </c>
      <c r="Q146" s="38">
        <f>VLOOKUP($A146,'[1]DOM A&amp;L'!$A:$P,16,FALSE)</f>
        <v>1224907</v>
      </c>
      <c r="R146" s="38">
        <f>VLOOKUP($A146,'[1]DOM A&amp;L'!$A:$S,19,FALSE)</f>
        <v>900000</v>
      </c>
      <c r="S146" s="38">
        <f>VLOOKUP(A146,'[1]DOM A&amp;L'!A:T,20,FALSE)</f>
        <v>340651</v>
      </c>
      <c r="T146" s="38">
        <f>VLOOKUP($A146,'[1]DOM A&amp;L'!A:T,17,FALSE)</f>
        <v>0</v>
      </c>
      <c r="U146" s="38">
        <f>VLOOKUP(A146,'[1]DOM A&amp;L'!A:R,18,FALSE)</f>
        <v>1383251</v>
      </c>
      <c r="V146" s="38">
        <f>VLOOKUP($A146,'[1]DOM A&amp;L'!A:U,21,FALSE)</f>
        <v>132985</v>
      </c>
      <c r="W146" s="38">
        <f>VLOOKUP($A146,'[1]DOM UAB'!$A:$D,4,FALSE)</f>
        <v>337227</v>
      </c>
      <c r="X146" s="38">
        <f>VLOOKUP($A146,'[1]DOM UAB'!$A:$D,3,FALSE)</f>
        <v>129335</v>
      </c>
      <c r="Y146" s="38">
        <f>VLOOKUP(A146,[1]ELI!A:F,6,FALSE)</f>
        <v>40053</v>
      </c>
      <c r="Z146" s="39">
        <f>VLOOKUP(A146,'[1]Title IA Del'!A:E,5,FALSE)</f>
        <v>348947</v>
      </c>
      <c r="AA146" s="40">
        <f>IFERROR(VLOOKUP(A146,'[1]Title ID2'!A:F,6,FALSE),0)</f>
        <v>0</v>
      </c>
      <c r="AB146" s="40">
        <f>IFERROR(VLOOKUP(A146,'[1]Title IC Mig'!A:G,7,FALSE),0)</f>
        <v>0</v>
      </c>
      <c r="AC146" s="38">
        <f>IFERROR(VLOOKUP(A146,[1]Sec1003!$I$2:$L$139,4,FALSE),0)</f>
        <v>9495</v>
      </c>
      <c r="AD146" s="38">
        <f>VLOOKUP(A146,'[1]Title IIA'!A144:D469,3,FALSE)</f>
        <v>72161</v>
      </c>
      <c r="AE146" s="40">
        <f>IFERROR(VLOOKUP(A146,'[1]Title III EL'!A:D,4,FALSE),0)</f>
        <v>0</v>
      </c>
      <c r="AF146" s="40">
        <f>IFERROR(VLOOKUP(A146,'[1]Titlle III Imm'!A:D,4,FALSE),0)</f>
        <v>0</v>
      </c>
      <c r="AG146" s="38">
        <f>VLOOKUP(A146,'[1]Title IVA'!A:E,5,FALSE)</f>
        <v>22836</v>
      </c>
      <c r="AH146" s="40">
        <f>IFERROR(VLOOKUP(A146,'[1]Title IVB'!A:I,9,FALSE),0)</f>
        <v>0</v>
      </c>
      <c r="AI146" s="40">
        <f>IFERROR(VLOOKUP(A146,[1]SRSA!A:S,19,FALSE),0)</f>
        <v>0</v>
      </c>
      <c r="AJ146" s="40">
        <f>IFERROR(VLOOKUP(A146,'[1]Title VB2'!A:E,5,FALSE),0)</f>
        <v>0</v>
      </c>
      <c r="AK146" s="40">
        <f>IFERROR(VLOOKUP(A146,'[1]McKinney Vento'!A:D,4,FALSE),0)</f>
        <v>0</v>
      </c>
      <c r="AL146" s="41">
        <f>VLOOKUP(A146,'[1]IDEA Pt B'!A144:C470,3,FALSE)</f>
        <v>157693</v>
      </c>
      <c r="AM146" s="39">
        <f t="shared" si="4"/>
        <v>39589337</v>
      </c>
      <c r="AN146" s="38">
        <f t="shared" si="5"/>
        <v>11389.665122702034</v>
      </c>
    </row>
    <row r="147" spans="1:40" x14ac:dyDescent="0.3">
      <c r="A147" s="36" t="s">
        <v>364</v>
      </c>
      <c r="B147" s="36" t="s">
        <v>365</v>
      </c>
      <c r="C147" s="37">
        <f>VLOOKUP($A147,'[1]DOM A&amp;L'!$A:$C,3,FALSE)</f>
        <v>812.1</v>
      </c>
      <c r="D147" s="38">
        <f>VLOOKUP($A147,'[1]DOM A&amp;L'!$A:$D,4,FALSE)</f>
        <v>5869047</v>
      </c>
      <c r="E147" s="38">
        <f>VLOOKUP($A147,[1]TAG!$A:$F,4,FALSE)</f>
        <v>54411</v>
      </c>
      <c r="F147" s="38">
        <f>VLOOKUP($A147,'[1]DOM A&amp;L'!$A:$E,5,FALSE)</f>
        <v>168848</v>
      </c>
      <c r="G147" s="38">
        <f>VLOOKUP($A147,'[1]DOM A&amp;L'!$A:$F,6,FALSE)</f>
        <v>183797</v>
      </c>
      <c r="H147" s="38">
        <f>VLOOKUP($A147,'[1]DOM A&amp;L'!$A:$G,7,FALSE)</f>
        <v>567825</v>
      </c>
      <c r="I147" s="38">
        <f>VLOOKUP($A147,'[1]DOM A&amp;L'!$A:$H,8,FALSE)</f>
        <v>522245</v>
      </c>
      <c r="J147" s="38">
        <f>VLOOKUP($A147,'[1]DOM A&amp;L'!$A:$I,9,FALSE)</f>
        <v>48822</v>
      </c>
      <c r="K147" s="38">
        <f>VLOOKUP($A147,'[1]DOM A&amp;L'!$A:$J,10,FALSE)</f>
        <v>55591</v>
      </c>
      <c r="L147" s="38">
        <f>VLOOKUP($A147,'[1]DOM A&amp;L'!$A:$K,11,FALSE)</f>
        <v>289143</v>
      </c>
      <c r="M147" s="38">
        <f>VLOOKUP($A147,'[1]DOM A&amp;L'!$A:$L,12,FALSE)</f>
        <v>126383</v>
      </c>
      <c r="N147" s="38">
        <f>VLOOKUP($A147,'[1]DOM A&amp;L'!$A:$M,13,FALSE)</f>
        <v>0</v>
      </c>
      <c r="O147" s="38">
        <f>VLOOKUP($A147,'[1]DOM A&amp;L'!$A:$N,14,FALSE)</f>
        <v>431408</v>
      </c>
      <c r="P147" s="38">
        <f>VLOOKUP($A147,'[1]DOM A&amp;L'!$A:$O,15,FALSE)</f>
        <v>0</v>
      </c>
      <c r="Q147" s="38">
        <f>VLOOKUP($A147,'[1]DOM A&amp;L'!$A:$P,16,FALSE)</f>
        <v>211776</v>
      </c>
      <c r="R147" s="38">
        <f>VLOOKUP($A147,'[1]DOM A&amp;L'!$A:$S,19,FALSE)</f>
        <v>425935</v>
      </c>
      <c r="S147" s="38">
        <f>VLOOKUP(A147,'[1]DOM A&amp;L'!A:T,20,FALSE)</f>
        <v>92029</v>
      </c>
      <c r="T147" s="38">
        <f>VLOOKUP($A147,'[1]DOM A&amp;L'!A:T,17,FALSE)</f>
        <v>0</v>
      </c>
      <c r="U147" s="38">
        <f>VLOOKUP(A147,'[1]DOM A&amp;L'!A:R,18,FALSE)</f>
        <v>373693</v>
      </c>
      <c r="V147" s="38">
        <f>VLOOKUP($A147,'[1]DOM A&amp;L'!A:U,21,FALSE)</f>
        <v>0</v>
      </c>
      <c r="W147" s="38">
        <f>VLOOKUP($A147,'[1]DOM UAB'!$A:$D,4,FALSE)</f>
        <v>77056</v>
      </c>
      <c r="X147" s="38">
        <f>VLOOKUP($A147,'[1]DOM UAB'!$A:$D,3,FALSE)</f>
        <v>269163</v>
      </c>
      <c r="Y147" s="38">
        <f>VLOOKUP(A147,[1]ELI!A:F,6,FALSE)</f>
        <v>18527</v>
      </c>
      <c r="Z147" s="39">
        <f>VLOOKUP(A147,'[1]Title IA Del'!A:E,5,FALSE)</f>
        <v>77255</v>
      </c>
      <c r="AA147" s="40">
        <f>IFERROR(VLOOKUP(A147,'[1]Title ID2'!A:F,6,FALSE),0)</f>
        <v>0</v>
      </c>
      <c r="AB147" s="40">
        <f>IFERROR(VLOOKUP(A147,'[1]Title IC Mig'!A:G,7,FALSE),0)</f>
        <v>0</v>
      </c>
      <c r="AC147" s="38">
        <f>IFERROR(VLOOKUP(A147,[1]Sec1003!$I$2:$L$139,4,FALSE),0)</f>
        <v>7995</v>
      </c>
      <c r="AD147" s="38">
        <f>VLOOKUP(A147,'[1]Title IIA'!A145:D470,3,FALSE)</f>
        <v>18136</v>
      </c>
      <c r="AE147" s="40">
        <f>IFERROR(VLOOKUP(A147,'[1]Title III EL'!A:D,4,FALSE),0)</f>
        <v>0</v>
      </c>
      <c r="AF147" s="40">
        <f>IFERROR(VLOOKUP(A147,'[1]Titlle III Imm'!A:D,4,FALSE),0)</f>
        <v>0</v>
      </c>
      <c r="AG147" s="38">
        <f>VLOOKUP(A147,'[1]Title IVA'!A:E,5,FALSE)</f>
        <v>10000</v>
      </c>
      <c r="AH147" s="40">
        <f>IFERROR(VLOOKUP(A147,'[1]Title IVB'!A:I,9,FALSE),0)</f>
        <v>0</v>
      </c>
      <c r="AI147" s="40">
        <f>IFERROR(VLOOKUP(A147,[1]SRSA!A:S,19,FALSE),0)</f>
        <v>0</v>
      </c>
      <c r="AJ147" s="40">
        <f>IFERROR(VLOOKUP(A147,'[1]Title VB2'!A:E,5,FALSE),0)</f>
        <v>0</v>
      </c>
      <c r="AK147" s="40">
        <f>IFERROR(VLOOKUP(A147,'[1]McKinney Vento'!A:D,4,FALSE),0)</f>
        <v>0</v>
      </c>
      <c r="AL147" s="41">
        <f>VLOOKUP(A147,'[1]IDEA Pt B'!A145:C471,3,FALSE)</f>
        <v>36659</v>
      </c>
      <c r="AM147" s="39">
        <f t="shared" si="4"/>
        <v>9935744</v>
      </c>
      <c r="AN147" s="38">
        <f t="shared" si="5"/>
        <v>12234.63120305381</v>
      </c>
    </row>
    <row r="148" spans="1:40" x14ac:dyDescent="0.3">
      <c r="A148" s="36" t="s">
        <v>366</v>
      </c>
      <c r="B148" s="36" t="s">
        <v>367</v>
      </c>
      <c r="C148" s="37">
        <f>VLOOKUP($A148,'[1]DOM A&amp;L'!$A:$C,3,FALSE)</f>
        <v>14283.8</v>
      </c>
      <c r="D148" s="38">
        <f>VLOOKUP($A148,'[1]DOM A&amp;L'!$A:$D,4,FALSE)</f>
        <v>103229023</v>
      </c>
      <c r="E148" s="38">
        <f>VLOOKUP($A148,[1]TAG!$A:$F,4,FALSE)</f>
        <v>957015</v>
      </c>
      <c r="F148" s="38">
        <f>VLOOKUP($A148,'[1]DOM A&amp;L'!$A:$E,5,FALSE)</f>
        <v>498620</v>
      </c>
      <c r="G148" s="38">
        <f>VLOOKUP($A148,'[1]DOM A&amp;L'!$A:$F,6,FALSE)</f>
        <v>2696574</v>
      </c>
      <c r="H148" s="38">
        <f>VLOOKUP($A148,'[1]DOM A&amp;L'!$A:$G,7,FALSE)</f>
        <v>10418877</v>
      </c>
      <c r="I148" s="38">
        <f>VLOOKUP($A148,'[1]DOM A&amp;L'!$A:$H,8,FALSE)</f>
        <v>8540427</v>
      </c>
      <c r="J148" s="38">
        <f>VLOOKUP($A148,'[1]DOM A&amp;L'!$A:$I,9,FALSE)</f>
        <v>1049574</v>
      </c>
      <c r="K148" s="38">
        <f>VLOOKUP($A148,'[1]DOM A&amp;L'!$A:$J,10,FALSE)</f>
        <v>1080427</v>
      </c>
      <c r="L148" s="38">
        <f>VLOOKUP($A148,'[1]DOM A&amp;L'!$A:$K,11,FALSE)</f>
        <v>4986046</v>
      </c>
      <c r="M148" s="38">
        <f>VLOOKUP($A148,'[1]DOM A&amp;L'!$A:$L,12,FALSE)</f>
        <v>1488852</v>
      </c>
      <c r="N148" s="38">
        <f>VLOOKUP($A148,'[1]DOM A&amp;L'!$A:$M,13,FALSE)</f>
        <v>7824520</v>
      </c>
      <c r="O148" s="38">
        <f>VLOOKUP($A148,'[1]DOM A&amp;L'!$A:$N,14,FALSE)</f>
        <v>436349</v>
      </c>
      <c r="P148" s="38">
        <f>VLOOKUP($A148,'[1]DOM A&amp;L'!$A:$O,15,FALSE)</f>
        <v>0</v>
      </c>
      <c r="Q148" s="38">
        <f>VLOOKUP($A148,'[1]DOM A&amp;L'!$A:$P,16,FALSE)</f>
        <v>4950347</v>
      </c>
      <c r="R148" s="38">
        <f>VLOOKUP($A148,'[1]DOM A&amp;L'!$A:$S,19,FALSE)</f>
        <v>6450000</v>
      </c>
      <c r="S148" s="38">
        <f>VLOOKUP(A148,'[1]DOM A&amp;L'!A:T,20,FALSE)</f>
        <v>2471611</v>
      </c>
      <c r="T148" s="38">
        <f>VLOOKUP($A148,'[1]DOM A&amp;L'!A:T,17,FALSE)</f>
        <v>0</v>
      </c>
      <c r="U148" s="38">
        <f>VLOOKUP(A148,'[1]DOM A&amp;L'!A:R,18,FALSE)</f>
        <v>10036239</v>
      </c>
      <c r="V148" s="38">
        <f>VLOOKUP($A148,'[1]DOM A&amp;L'!A:U,21,FALSE)</f>
        <v>0</v>
      </c>
      <c r="W148" s="38">
        <f>VLOOKUP($A148,'[1]DOM UAB'!$A:$D,4,FALSE)</f>
        <v>877681</v>
      </c>
      <c r="X148" s="38">
        <f>VLOOKUP($A148,'[1]DOM UAB'!$A:$D,3,FALSE)</f>
        <v>9830075</v>
      </c>
      <c r="Y148" s="38">
        <f>VLOOKUP(A148,[1]ELI!A:F,6,FALSE)</f>
        <v>127389</v>
      </c>
      <c r="Z148" s="39">
        <f>VLOOKUP(A148,'[1]Title IA Del'!A:E,5,FALSE)</f>
        <v>3188675</v>
      </c>
      <c r="AA148" s="40">
        <f>IFERROR(VLOOKUP(A148,'[1]Title ID2'!A:F,6,FALSE),0)</f>
        <v>0</v>
      </c>
      <c r="AB148" s="40">
        <f>IFERROR(VLOOKUP(A148,'[1]Title IC Mig'!A:G,7,FALSE),0)</f>
        <v>0</v>
      </c>
      <c r="AC148" s="38">
        <f>IFERROR(VLOOKUP(A148,[1]Sec1003!$I$2:$L$139,4,FALSE),0)</f>
        <v>63970</v>
      </c>
      <c r="AD148" s="38">
        <f>VLOOKUP(A148,'[1]Title IIA'!A146:D471,3,FALSE)</f>
        <v>431067</v>
      </c>
      <c r="AE148" s="40">
        <f>IFERROR(VLOOKUP(A148,'[1]Title III EL'!A:D,4,FALSE),0)</f>
        <v>0</v>
      </c>
      <c r="AF148" s="40">
        <f>IFERROR(VLOOKUP(A148,'[1]Titlle III Imm'!A:D,4,FALSE),0)</f>
        <v>154970</v>
      </c>
      <c r="AG148" s="38">
        <f>VLOOKUP(A148,'[1]Title IVA'!A:E,5,FALSE)</f>
        <v>220050</v>
      </c>
      <c r="AH148" s="40">
        <f>IFERROR(VLOOKUP(A148,'[1]Title IVB'!A:I,9,FALSE),0)</f>
        <v>397500</v>
      </c>
      <c r="AI148" s="40">
        <f>IFERROR(VLOOKUP(A148,[1]SRSA!A:S,19,FALSE),0)</f>
        <v>0</v>
      </c>
      <c r="AJ148" s="40">
        <f>IFERROR(VLOOKUP(A148,'[1]Title VB2'!A:E,5,FALSE),0)</f>
        <v>0</v>
      </c>
      <c r="AK148" s="40">
        <f>IFERROR(VLOOKUP(A148,'[1]McKinney Vento'!A:D,4,FALSE),0)</f>
        <v>39023</v>
      </c>
      <c r="AL148" s="41">
        <f>VLOOKUP(A148,'[1]IDEA Pt B'!A146:C472,3,FALSE)</f>
        <v>705857</v>
      </c>
      <c r="AM148" s="39">
        <f t="shared" si="4"/>
        <v>183150758</v>
      </c>
      <c r="AN148" s="38">
        <f t="shared" si="5"/>
        <v>12822.271244346743</v>
      </c>
    </row>
    <row r="149" spans="1:40" x14ac:dyDescent="0.3">
      <c r="A149" s="36" t="s">
        <v>368</v>
      </c>
      <c r="B149" s="36" t="s">
        <v>369</v>
      </c>
      <c r="C149" s="37">
        <f>VLOOKUP($A149,'[1]DOM A&amp;L'!$A:$C,3,FALSE)</f>
        <v>1035.0999999999999</v>
      </c>
      <c r="D149" s="38">
        <f>VLOOKUP($A149,'[1]DOM A&amp;L'!$A:$D,4,FALSE)</f>
        <v>7480668</v>
      </c>
      <c r="E149" s="38">
        <f>VLOOKUP($A149,[1]TAG!$A:$F,4,FALSE)</f>
        <v>69352</v>
      </c>
      <c r="F149" s="38">
        <f>VLOOKUP($A149,'[1]DOM A&amp;L'!$A:$E,5,FALSE)</f>
        <v>0</v>
      </c>
      <c r="G149" s="38">
        <f>VLOOKUP($A149,'[1]DOM A&amp;L'!$A:$F,6,FALSE)</f>
        <v>233201</v>
      </c>
      <c r="H149" s="38">
        <f>VLOOKUP($A149,'[1]DOM A&amp;L'!$A:$G,7,FALSE)</f>
        <v>854520</v>
      </c>
      <c r="I149" s="38">
        <f>VLOOKUP($A149,'[1]DOM A&amp;L'!$A:$H,8,FALSE)</f>
        <v>651916</v>
      </c>
      <c r="J149" s="38">
        <f>VLOOKUP($A149,'[1]DOM A&amp;L'!$A:$I,9,FALSE)</f>
        <v>75676</v>
      </c>
      <c r="K149" s="38">
        <f>VLOOKUP($A149,'[1]DOM A&amp;L'!$A:$J,10,FALSE)</f>
        <v>81680</v>
      </c>
      <c r="L149" s="38">
        <f>VLOOKUP($A149,'[1]DOM A&amp;L'!$A:$K,11,FALSE)</f>
        <v>361322</v>
      </c>
      <c r="M149" s="38">
        <f>VLOOKUP($A149,'[1]DOM A&amp;L'!$A:$L,12,FALSE)</f>
        <v>177062</v>
      </c>
      <c r="N149" s="38">
        <f>VLOOKUP($A149,'[1]DOM A&amp;L'!$A:$M,13,FALSE)</f>
        <v>507412</v>
      </c>
      <c r="O149" s="38">
        <f>VLOOKUP($A149,'[1]DOM A&amp;L'!$A:$N,14,FALSE)</f>
        <v>32019</v>
      </c>
      <c r="P149" s="38">
        <f>VLOOKUP($A149,'[1]DOM A&amp;L'!$A:$O,15,FALSE)</f>
        <v>0</v>
      </c>
      <c r="Q149" s="38">
        <f>VLOOKUP($A149,'[1]DOM A&amp;L'!$A:$P,16,FALSE)</f>
        <v>339301</v>
      </c>
      <c r="R149" s="38">
        <f>VLOOKUP($A149,'[1]DOM A&amp;L'!$A:$S,19,FALSE)</f>
        <v>600000</v>
      </c>
      <c r="S149" s="38">
        <f>VLOOKUP(A149,'[1]DOM A&amp;L'!A:T,20,FALSE)</f>
        <v>148635</v>
      </c>
      <c r="T149" s="38">
        <f>VLOOKUP($A149,'[1]DOM A&amp;L'!A:T,17,FALSE)</f>
        <v>0</v>
      </c>
      <c r="U149" s="38">
        <f>VLOOKUP(A149,'[1]DOM A&amp;L'!A:R,18,FALSE)</f>
        <v>301775</v>
      </c>
      <c r="V149" s="38">
        <f>VLOOKUP($A149,'[1]DOM A&amp;L'!A:U,21,FALSE)</f>
        <v>0</v>
      </c>
      <c r="W149" s="38">
        <f>VLOOKUP($A149,'[1]DOM UAB'!$A:$D,4,FALSE)</f>
        <v>73965</v>
      </c>
      <c r="X149" s="38">
        <f>VLOOKUP($A149,'[1]DOM UAB'!$A:$D,3,FALSE)</f>
        <v>334997</v>
      </c>
      <c r="Y149" s="38">
        <f>VLOOKUP(A149,[1]ELI!A:F,6,FALSE)</f>
        <v>20329</v>
      </c>
      <c r="Z149" s="39">
        <f>VLOOKUP(A149,'[1]Title IA Del'!A:E,5,FALSE)</f>
        <v>171657</v>
      </c>
      <c r="AA149" s="40">
        <f>IFERROR(VLOOKUP(A149,'[1]Title ID2'!A:F,6,FALSE),0)</f>
        <v>0</v>
      </c>
      <c r="AB149" s="40">
        <f>IFERROR(VLOOKUP(A149,'[1]Title IC Mig'!A:G,7,FALSE),0)</f>
        <v>0</v>
      </c>
      <c r="AC149" s="38">
        <f>IFERROR(VLOOKUP(A149,[1]Sec1003!$I$2:$L$139,4,FALSE),0)</f>
        <v>8995</v>
      </c>
      <c r="AD149" s="38">
        <f>VLOOKUP(A149,'[1]Title IIA'!A147:D472,3,FALSE)</f>
        <v>30923</v>
      </c>
      <c r="AE149" s="40">
        <f>IFERROR(VLOOKUP(A149,'[1]Title III EL'!A:D,4,FALSE),0)</f>
        <v>0</v>
      </c>
      <c r="AF149" s="40">
        <f>IFERROR(VLOOKUP(A149,'[1]Titlle III Imm'!A:D,4,FALSE),0)</f>
        <v>0</v>
      </c>
      <c r="AG149" s="38">
        <f>VLOOKUP(A149,'[1]Title IVA'!A:E,5,FALSE)</f>
        <v>11575</v>
      </c>
      <c r="AH149" s="40">
        <f>IFERROR(VLOOKUP(A149,'[1]Title IVB'!A:I,9,FALSE),0)</f>
        <v>0</v>
      </c>
      <c r="AI149" s="40">
        <f>IFERROR(VLOOKUP(A149,[1]SRSA!A:S,19,FALSE),0)</f>
        <v>0</v>
      </c>
      <c r="AJ149" s="40">
        <f>IFERROR(VLOOKUP(A149,'[1]Title VB2'!A:E,5,FALSE),0)</f>
        <v>0</v>
      </c>
      <c r="AK149" s="40">
        <f>IFERROR(VLOOKUP(A149,'[1]McKinney Vento'!A:D,4,FALSE),0)</f>
        <v>0</v>
      </c>
      <c r="AL149" s="41">
        <f>VLOOKUP(A149,'[1]IDEA Pt B'!A147:C473,3,FALSE)</f>
        <v>49072</v>
      </c>
      <c r="AM149" s="39">
        <f t="shared" si="4"/>
        <v>12616052</v>
      </c>
      <c r="AN149" s="38">
        <f t="shared" si="5"/>
        <v>12188.244614046953</v>
      </c>
    </row>
    <row r="150" spans="1:40" x14ac:dyDescent="0.3">
      <c r="A150" s="36" t="s">
        <v>370</v>
      </c>
      <c r="B150" s="36" t="s">
        <v>371</v>
      </c>
      <c r="C150" s="37">
        <f>VLOOKUP($A150,'[1]DOM A&amp;L'!$A:$C,3,FALSE)</f>
        <v>519.4</v>
      </c>
      <c r="D150" s="38">
        <f>VLOOKUP($A150,'[1]DOM A&amp;L'!$A:$D,4,FALSE)</f>
        <v>3753704</v>
      </c>
      <c r="E150" s="38">
        <f>VLOOKUP($A150,[1]TAG!$A:$F,4,FALSE)</f>
        <v>34800</v>
      </c>
      <c r="F150" s="38">
        <f>VLOOKUP($A150,'[1]DOM A&amp;L'!$A:$E,5,FALSE)</f>
        <v>36887</v>
      </c>
      <c r="G150" s="38">
        <f>VLOOKUP($A150,'[1]DOM A&amp;L'!$A:$F,6,FALSE)</f>
        <v>234090</v>
      </c>
      <c r="H150" s="38">
        <f>VLOOKUP($A150,'[1]DOM A&amp;L'!$A:$G,7,FALSE)</f>
        <v>379273</v>
      </c>
      <c r="I150" s="38">
        <f>VLOOKUP($A150,'[1]DOM A&amp;L'!$A:$H,8,FALSE)</f>
        <v>308019</v>
      </c>
      <c r="J150" s="38">
        <f>VLOOKUP($A150,'[1]DOM A&amp;L'!$A:$I,9,FALSE)</f>
        <v>35864</v>
      </c>
      <c r="K150" s="38">
        <f>VLOOKUP($A150,'[1]DOM A&amp;L'!$A:$J,10,FALSE)</f>
        <v>30930</v>
      </c>
      <c r="L150" s="38">
        <f>VLOOKUP($A150,'[1]DOM A&amp;L'!$A:$K,11,FALSE)</f>
        <v>181524</v>
      </c>
      <c r="M150" s="38">
        <f>VLOOKUP($A150,'[1]DOM A&amp;L'!$A:$L,12,FALSE)</f>
        <v>101178</v>
      </c>
      <c r="N150" s="38">
        <f>VLOOKUP($A150,'[1]DOM A&amp;L'!$A:$M,13,FALSE)</f>
        <v>203917</v>
      </c>
      <c r="O150" s="38">
        <f>VLOOKUP($A150,'[1]DOM A&amp;L'!$A:$N,14,FALSE)</f>
        <v>66200</v>
      </c>
      <c r="P150" s="38">
        <f>VLOOKUP($A150,'[1]DOM A&amp;L'!$A:$O,15,FALSE)</f>
        <v>0</v>
      </c>
      <c r="Q150" s="38">
        <f>VLOOKUP($A150,'[1]DOM A&amp;L'!$A:$P,16,FALSE)</f>
        <v>131786</v>
      </c>
      <c r="R150" s="38">
        <f>VLOOKUP($A150,'[1]DOM A&amp;L'!$A:$S,19,FALSE)</f>
        <v>235000</v>
      </c>
      <c r="S150" s="38">
        <f>VLOOKUP(A150,'[1]DOM A&amp;L'!A:T,20,FALSE)</f>
        <v>60636</v>
      </c>
      <c r="T150" s="38">
        <f>VLOOKUP($A150,'[1]DOM A&amp;L'!A:T,17,FALSE)</f>
        <v>203917</v>
      </c>
      <c r="U150" s="38">
        <f>VLOOKUP(A150,'[1]DOM A&amp;L'!A:R,18,FALSE)</f>
        <v>42303</v>
      </c>
      <c r="V150" s="38">
        <f>VLOOKUP($A150,'[1]DOM A&amp;L'!A:U,21,FALSE)</f>
        <v>23921</v>
      </c>
      <c r="W150" s="38">
        <f>VLOOKUP($A150,'[1]DOM UAB'!$A:$D,4,FALSE)</f>
        <v>68800</v>
      </c>
      <c r="X150" s="38">
        <f>VLOOKUP($A150,'[1]DOM UAB'!$A:$D,3,FALSE)</f>
        <v>35700</v>
      </c>
      <c r="Y150" s="38">
        <f>VLOOKUP(A150,[1]ELI!A:F,6,FALSE)</f>
        <v>16162</v>
      </c>
      <c r="Z150" s="39">
        <f>VLOOKUP(A150,'[1]Title IA Del'!A:E,5,FALSE)</f>
        <v>79983</v>
      </c>
      <c r="AA150" s="40">
        <f>IFERROR(VLOOKUP(A150,'[1]Title ID2'!A:F,6,FALSE),0)</f>
        <v>0</v>
      </c>
      <c r="AB150" s="40">
        <f>IFERROR(VLOOKUP(A150,'[1]Title IC Mig'!A:G,7,FALSE),0)</f>
        <v>0</v>
      </c>
      <c r="AC150" s="38">
        <f>IFERROR(VLOOKUP(A150,[1]Sec1003!$I$2:$L$139,4,FALSE),0)</f>
        <v>0</v>
      </c>
      <c r="AD150" s="38">
        <f>VLOOKUP(A150,'[1]Title IIA'!A148:D473,3,FALSE)</f>
        <v>9660</v>
      </c>
      <c r="AE150" s="40">
        <f>IFERROR(VLOOKUP(A150,'[1]Title III EL'!A:D,4,FALSE),0)</f>
        <v>0</v>
      </c>
      <c r="AF150" s="40">
        <f>IFERROR(VLOOKUP(A150,'[1]Titlle III Imm'!A:D,4,FALSE),0)</f>
        <v>0</v>
      </c>
      <c r="AG150" s="38">
        <f>VLOOKUP(A150,'[1]Title IVA'!A:E,5,FALSE)</f>
        <v>10000</v>
      </c>
      <c r="AH150" s="40">
        <f>IFERROR(VLOOKUP(A150,'[1]Title IVB'!A:I,9,FALSE),0)</f>
        <v>0</v>
      </c>
      <c r="AI150" s="40">
        <f>IFERROR(VLOOKUP(A150,[1]SRSA!A:S,19,FALSE),0)</f>
        <v>41712</v>
      </c>
      <c r="AJ150" s="40">
        <f>IFERROR(VLOOKUP(A150,'[1]Title VB2'!A:E,5,FALSE),0)</f>
        <v>0</v>
      </c>
      <c r="AK150" s="40">
        <f>IFERROR(VLOOKUP(A150,'[1]McKinney Vento'!A:D,4,FALSE),0)</f>
        <v>0</v>
      </c>
      <c r="AL150" s="41">
        <f>VLOOKUP(A150,'[1]IDEA Pt B'!A148:C474,3,FALSE)</f>
        <v>23942</v>
      </c>
      <c r="AM150" s="39">
        <f t="shared" si="4"/>
        <v>6349908</v>
      </c>
      <c r="AN150" s="38">
        <f t="shared" si="5"/>
        <v>12225.467847516366</v>
      </c>
    </row>
    <row r="151" spans="1:40" x14ac:dyDescent="0.3">
      <c r="A151" s="36" t="s">
        <v>372</v>
      </c>
      <c r="B151" s="36" t="s">
        <v>373</v>
      </c>
      <c r="C151" s="37">
        <f>VLOOKUP($A151,'[1]DOM A&amp;L'!$A:$C,3,FALSE)</f>
        <v>677.9</v>
      </c>
      <c r="D151" s="38">
        <f>VLOOKUP($A151,'[1]DOM A&amp;L'!$A:$D,4,FALSE)</f>
        <v>4947314</v>
      </c>
      <c r="E151" s="38">
        <f>VLOOKUP($A151,[1]TAG!$A:$F,4,FALSE)</f>
        <v>45419</v>
      </c>
      <c r="F151" s="38">
        <f>VLOOKUP($A151,'[1]DOM A&amp;L'!$A:$E,5,FALSE)</f>
        <v>0</v>
      </c>
      <c r="G151" s="38">
        <f>VLOOKUP($A151,'[1]DOM A&amp;L'!$A:$F,6,FALSE)</f>
        <v>225523</v>
      </c>
      <c r="H151" s="38">
        <f>VLOOKUP($A151,'[1]DOM A&amp;L'!$A:$G,7,FALSE)</f>
        <v>720896</v>
      </c>
      <c r="I151" s="38">
        <f>VLOOKUP($A151,'[1]DOM A&amp;L'!$A:$H,8,FALSE)</f>
        <v>455251</v>
      </c>
      <c r="J151" s="38">
        <f>VLOOKUP($A151,'[1]DOM A&amp;L'!$A:$I,9,FALSE)</f>
        <v>52097</v>
      </c>
      <c r="K151" s="38">
        <f>VLOOKUP($A151,'[1]DOM A&amp;L'!$A:$J,10,FALSE)</f>
        <v>47514</v>
      </c>
      <c r="L151" s="38">
        <f>VLOOKUP($A151,'[1]DOM A&amp;L'!$A:$K,11,FALSE)</f>
        <v>236635</v>
      </c>
      <c r="M151" s="38">
        <f>VLOOKUP($A151,'[1]DOM A&amp;L'!$A:$L,12,FALSE)</f>
        <v>126473</v>
      </c>
      <c r="N151" s="38">
        <f>VLOOKUP($A151,'[1]DOM A&amp;L'!$A:$M,13,FALSE)</f>
        <v>173571</v>
      </c>
      <c r="O151" s="38">
        <f>VLOOKUP($A151,'[1]DOM A&amp;L'!$A:$N,14,FALSE)</f>
        <v>243685</v>
      </c>
      <c r="P151" s="38">
        <f>VLOOKUP($A151,'[1]DOM A&amp;L'!$A:$O,15,FALSE)</f>
        <v>0</v>
      </c>
      <c r="Q151" s="38">
        <f>VLOOKUP($A151,'[1]DOM A&amp;L'!$A:$P,16,FALSE)</f>
        <v>241637</v>
      </c>
      <c r="R151" s="38">
        <f>VLOOKUP($A151,'[1]DOM A&amp;L'!$A:$S,19,FALSE)</f>
        <v>360000</v>
      </c>
      <c r="S151" s="38">
        <f>VLOOKUP(A151,'[1]DOM A&amp;L'!A:T,20,FALSE)</f>
        <v>143359</v>
      </c>
      <c r="T151" s="38">
        <f>VLOOKUP($A151,'[1]DOM A&amp;L'!A:T,17,FALSE)</f>
        <v>0</v>
      </c>
      <c r="U151" s="38">
        <f>VLOOKUP(A151,'[1]DOM A&amp;L'!A:R,18,FALSE)</f>
        <v>0</v>
      </c>
      <c r="V151" s="38">
        <f>VLOOKUP($A151,'[1]DOM A&amp;L'!A:U,21,FALSE)</f>
        <v>0</v>
      </c>
      <c r="W151" s="38">
        <f>VLOOKUP($A151,'[1]DOM UAB'!$A:$D,4,FALSE)</f>
        <v>62882</v>
      </c>
      <c r="X151" s="38">
        <f>VLOOKUP($A151,'[1]DOM UAB'!$A:$D,3,FALSE)</f>
        <v>258498</v>
      </c>
      <c r="Y151" s="38">
        <f>VLOOKUP(A151,[1]ELI!A:F,6,FALSE)</f>
        <v>17442</v>
      </c>
      <c r="Z151" s="39">
        <f>VLOOKUP(A151,'[1]Title IA Del'!A:E,5,FALSE)</f>
        <v>103494</v>
      </c>
      <c r="AA151" s="40">
        <f>IFERROR(VLOOKUP(A151,'[1]Title ID2'!A:F,6,FALSE),0)</f>
        <v>0</v>
      </c>
      <c r="AB151" s="40">
        <f>IFERROR(VLOOKUP(A151,'[1]Title IC Mig'!A:G,7,FALSE),0)</f>
        <v>0</v>
      </c>
      <c r="AC151" s="38">
        <f>IFERROR(VLOOKUP(A151,[1]Sec1003!$I$2:$L$139,4,FALSE),0)</f>
        <v>8995</v>
      </c>
      <c r="AD151" s="38">
        <f>VLOOKUP(A151,'[1]Title IIA'!A149:D474,3,FALSE)</f>
        <v>18494</v>
      </c>
      <c r="AE151" s="40">
        <f>IFERROR(VLOOKUP(A151,'[1]Title III EL'!A:D,4,FALSE),0)</f>
        <v>0</v>
      </c>
      <c r="AF151" s="40">
        <f>IFERROR(VLOOKUP(A151,'[1]Titlle III Imm'!A:D,4,FALSE),0)</f>
        <v>0</v>
      </c>
      <c r="AG151" s="38">
        <f>VLOOKUP(A151,'[1]Title IVA'!A:E,5,FALSE)</f>
        <v>10000</v>
      </c>
      <c r="AH151" s="40">
        <f>IFERROR(VLOOKUP(A151,'[1]Title IVB'!A:I,9,FALSE),0)</f>
        <v>0</v>
      </c>
      <c r="AI151" s="40">
        <f>IFERROR(VLOOKUP(A151,[1]SRSA!A:S,19,FALSE),0)</f>
        <v>0</v>
      </c>
      <c r="AJ151" s="40">
        <f>IFERROR(VLOOKUP(A151,'[1]Title VB2'!A:E,5,FALSE),0)</f>
        <v>0</v>
      </c>
      <c r="AK151" s="40">
        <f>IFERROR(VLOOKUP(A151,'[1]McKinney Vento'!A:D,4,FALSE),0)</f>
        <v>0</v>
      </c>
      <c r="AL151" s="41">
        <f>VLOOKUP(A151,'[1]IDEA Pt B'!A149:C475,3,FALSE)</f>
        <v>31239</v>
      </c>
      <c r="AM151" s="39">
        <f t="shared" si="4"/>
        <v>8530418</v>
      </c>
      <c r="AN151" s="38">
        <f t="shared" si="5"/>
        <v>12583.59345036141</v>
      </c>
    </row>
    <row r="152" spans="1:40" x14ac:dyDescent="0.3">
      <c r="A152" s="36" t="s">
        <v>374</v>
      </c>
      <c r="B152" s="36" t="s">
        <v>375</v>
      </c>
      <c r="C152" s="37">
        <f>VLOOKUP($A152,'[1]DOM A&amp;L'!$A:$C,3,FALSE)</f>
        <v>442</v>
      </c>
      <c r="D152" s="38">
        <f>VLOOKUP($A152,'[1]DOM A&amp;L'!$A:$D,4,FALSE)</f>
        <v>3214224</v>
      </c>
      <c r="E152" s="38">
        <f>VLOOKUP($A152,[1]TAG!$A:$F,4,FALSE)</f>
        <v>29614</v>
      </c>
      <c r="F152" s="38">
        <f>VLOOKUP($A152,'[1]DOM A&amp;L'!$A:$E,5,FALSE)</f>
        <v>0</v>
      </c>
      <c r="G152" s="38">
        <f>VLOOKUP($A152,'[1]DOM A&amp;L'!$A:$F,6,FALSE)</f>
        <v>64423</v>
      </c>
      <c r="H152" s="38">
        <f>VLOOKUP($A152,'[1]DOM A&amp;L'!$A:$G,7,FALSE)</f>
        <v>393270</v>
      </c>
      <c r="I152" s="38">
        <f>VLOOKUP($A152,'[1]DOM A&amp;L'!$A:$H,8,FALSE)</f>
        <v>269545</v>
      </c>
      <c r="J152" s="38">
        <f>VLOOKUP($A152,'[1]DOM A&amp;L'!$A:$I,9,FALSE)</f>
        <v>26162</v>
      </c>
      <c r="K152" s="38">
        <f>VLOOKUP($A152,'[1]DOM A&amp;L'!$A:$J,10,FALSE)</f>
        <v>23563</v>
      </c>
      <c r="L152" s="38">
        <f>VLOOKUP($A152,'[1]DOM A&amp;L'!$A:$K,11,FALSE)</f>
        <v>154289</v>
      </c>
      <c r="M152" s="38">
        <f>VLOOKUP($A152,'[1]DOM A&amp;L'!$A:$L,12,FALSE)</f>
        <v>108405</v>
      </c>
      <c r="N152" s="38">
        <f>VLOOKUP($A152,'[1]DOM A&amp;L'!$A:$M,13,FALSE)</f>
        <v>161644</v>
      </c>
      <c r="O152" s="38">
        <f>VLOOKUP($A152,'[1]DOM A&amp;L'!$A:$N,14,FALSE)</f>
        <v>71387</v>
      </c>
      <c r="P152" s="38">
        <f>VLOOKUP($A152,'[1]DOM A&amp;L'!$A:$O,15,FALSE)</f>
        <v>0</v>
      </c>
      <c r="Q152" s="38">
        <f>VLOOKUP($A152,'[1]DOM A&amp;L'!$A:$P,16,FALSE)</f>
        <v>72242</v>
      </c>
      <c r="R152" s="38">
        <f>VLOOKUP($A152,'[1]DOM A&amp;L'!$A:$S,19,FALSE)</f>
        <v>0</v>
      </c>
      <c r="S152" s="38">
        <f>VLOOKUP(A152,'[1]DOM A&amp;L'!A:T,20,FALSE)</f>
        <v>52302</v>
      </c>
      <c r="T152" s="38">
        <f>VLOOKUP($A152,'[1]DOM A&amp;L'!A:T,17,FALSE)</f>
        <v>0</v>
      </c>
      <c r="U152" s="38">
        <f>VLOOKUP(A152,'[1]DOM A&amp;L'!A:R,18,FALSE)</f>
        <v>0</v>
      </c>
      <c r="V152" s="38">
        <f>VLOOKUP($A152,'[1]DOM A&amp;L'!A:U,21,FALSE)</f>
        <v>0</v>
      </c>
      <c r="W152" s="38">
        <f>VLOOKUP($A152,'[1]DOM UAB'!$A:$D,4,FALSE)</f>
        <v>42573</v>
      </c>
      <c r="X152" s="38">
        <f>VLOOKUP($A152,'[1]DOM UAB'!$A:$D,3,FALSE)</f>
        <v>46285</v>
      </c>
      <c r="Y152" s="38">
        <f>VLOOKUP(A152,[1]ELI!A:F,6,FALSE)</f>
        <v>15536</v>
      </c>
      <c r="Z152" s="39">
        <f>VLOOKUP(A152,'[1]Title IA Del'!A:E,5,FALSE)</f>
        <v>22165</v>
      </c>
      <c r="AA152" s="40">
        <f>IFERROR(VLOOKUP(A152,'[1]Title ID2'!A:F,6,FALSE),0)</f>
        <v>0</v>
      </c>
      <c r="AB152" s="40">
        <f>IFERROR(VLOOKUP(A152,'[1]Title IC Mig'!A:G,7,FALSE),0)</f>
        <v>0</v>
      </c>
      <c r="AC152" s="38">
        <f>IFERROR(VLOOKUP(A152,[1]Sec1003!$I$2:$L$139,4,FALSE),0)</f>
        <v>0</v>
      </c>
      <c r="AD152" s="38">
        <f>VLOOKUP(A152,'[1]Title IIA'!A150:D475,3,FALSE)</f>
        <v>4715</v>
      </c>
      <c r="AE152" s="40">
        <f>IFERROR(VLOOKUP(A152,'[1]Title III EL'!A:D,4,FALSE),0)</f>
        <v>0</v>
      </c>
      <c r="AF152" s="40">
        <f>IFERROR(VLOOKUP(A152,'[1]Titlle III Imm'!A:D,4,FALSE),0)</f>
        <v>0</v>
      </c>
      <c r="AG152" s="38">
        <f>VLOOKUP(A152,'[1]Title IVA'!A:E,5,FALSE)</f>
        <v>10000</v>
      </c>
      <c r="AH152" s="40">
        <f>IFERROR(VLOOKUP(A152,'[1]Title IVB'!A:I,9,FALSE),0)</f>
        <v>0</v>
      </c>
      <c r="AI152" s="40">
        <f>IFERROR(VLOOKUP(A152,[1]SRSA!A:S,19,FALSE),0)</f>
        <v>43883</v>
      </c>
      <c r="AJ152" s="40">
        <f>IFERROR(VLOOKUP(A152,'[1]Title VB2'!A:E,5,FALSE),0)</f>
        <v>0</v>
      </c>
      <c r="AK152" s="40">
        <f>IFERROR(VLOOKUP(A152,'[1]McKinney Vento'!A:D,4,FALSE),0)</f>
        <v>0</v>
      </c>
      <c r="AL152" s="41">
        <f>VLOOKUP(A152,'[1]IDEA Pt B'!A150:C476,3,FALSE)</f>
        <v>19139</v>
      </c>
      <c r="AM152" s="39">
        <f t="shared" si="4"/>
        <v>4845366</v>
      </c>
      <c r="AN152" s="38">
        <f t="shared" si="5"/>
        <v>10962.366515837104</v>
      </c>
    </row>
    <row r="153" spans="1:40" x14ac:dyDescent="0.3">
      <c r="A153" s="36" t="s">
        <v>376</v>
      </c>
      <c r="B153" s="36" t="s">
        <v>377</v>
      </c>
      <c r="C153" s="37">
        <f>VLOOKUP($A153,'[1]DOM A&amp;L'!$A:$C,3,FALSE)</f>
        <v>1159.5999999999999</v>
      </c>
      <c r="D153" s="38">
        <f>VLOOKUP($A153,'[1]DOM A&amp;L'!$A:$D,4,FALSE)</f>
        <v>8431452</v>
      </c>
      <c r="E153" s="38">
        <f>VLOOKUP($A153,[1]TAG!$A:$F,4,FALSE)</f>
        <v>77693</v>
      </c>
      <c r="F153" s="38">
        <f>VLOOKUP($A153,'[1]DOM A&amp;L'!$A:$E,5,FALSE)</f>
        <v>173303</v>
      </c>
      <c r="G153" s="38">
        <f>VLOOKUP($A153,'[1]DOM A&amp;L'!$A:$F,6,FALSE)</f>
        <v>222616</v>
      </c>
      <c r="H153" s="38">
        <f>VLOOKUP($A153,'[1]DOM A&amp;L'!$A:$G,7,FALSE)</f>
        <v>1280787</v>
      </c>
      <c r="I153" s="38">
        <f>VLOOKUP($A153,'[1]DOM A&amp;L'!$A:$H,8,FALSE)</f>
        <v>738150</v>
      </c>
      <c r="J153" s="38">
        <f>VLOOKUP($A153,'[1]DOM A&amp;L'!$A:$I,9,FALSE)</f>
        <v>83948</v>
      </c>
      <c r="K153" s="38">
        <f>VLOOKUP($A153,'[1]DOM A&amp;L'!$A:$J,10,FALSE)</f>
        <v>90942</v>
      </c>
      <c r="L153" s="38">
        <f>VLOOKUP($A153,'[1]DOM A&amp;L'!$A:$K,11,FALSE)</f>
        <v>408932</v>
      </c>
      <c r="M153" s="38">
        <f>VLOOKUP($A153,'[1]DOM A&amp;L'!$A:$L,12,FALSE)</f>
        <v>285467</v>
      </c>
      <c r="N153" s="38">
        <f>VLOOKUP($A153,'[1]DOM A&amp;L'!$A:$M,13,FALSE)</f>
        <v>521633</v>
      </c>
      <c r="O153" s="38">
        <f>VLOOKUP($A153,'[1]DOM A&amp;L'!$A:$N,14,FALSE)</f>
        <v>167694</v>
      </c>
      <c r="P153" s="38">
        <f>VLOOKUP($A153,'[1]DOM A&amp;L'!$A:$O,15,FALSE)</f>
        <v>0</v>
      </c>
      <c r="Q153" s="38">
        <f>VLOOKUP($A153,'[1]DOM A&amp;L'!$A:$P,16,FALSE)</f>
        <v>411774</v>
      </c>
      <c r="R153" s="38">
        <f>VLOOKUP($A153,'[1]DOM A&amp;L'!$A:$S,19,FALSE)</f>
        <v>700000</v>
      </c>
      <c r="S153" s="38">
        <f>VLOOKUP(A153,'[1]DOM A&amp;L'!A:T,20,FALSE)</f>
        <v>204385</v>
      </c>
      <c r="T153" s="38">
        <f>VLOOKUP($A153,'[1]DOM A&amp;L'!A:T,17,FALSE)</f>
        <v>260816</v>
      </c>
      <c r="U153" s="38">
        <f>VLOOKUP(A153,'[1]DOM A&amp;L'!A:R,18,FALSE)</f>
        <v>569112</v>
      </c>
      <c r="V153" s="38">
        <f>VLOOKUP($A153,'[1]DOM A&amp;L'!A:U,21,FALSE)</f>
        <v>0</v>
      </c>
      <c r="W153" s="38">
        <f>VLOOKUP($A153,'[1]DOM UAB'!$A:$D,4,FALSE)</f>
        <v>113076</v>
      </c>
      <c r="X153" s="38">
        <f>VLOOKUP($A153,'[1]DOM UAB'!$A:$D,3,FALSE)</f>
        <v>448345</v>
      </c>
      <c r="Y153" s="38">
        <f>VLOOKUP(A153,[1]ELI!A:F,6,FALSE)</f>
        <v>21335</v>
      </c>
      <c r="Z153" s="39">
        <f>VLOOKUP(A153,'[1]Title IA Del'!A:E,5,FALSE)</f>
        <v>234904</v>
      </c>
      <c r="AA153" s="40">
        <f>IFERROR(VLOOKUP(A153,'[1]Title ID2'!A:F,6,FALSE),0)</f>
        <v>0</v>
      </c>
      <c r="AB153" s="40">
        <f>IFERROR(VLOOKUP(A153,'[1]Title IC Mig'!A:G,7,FALSE),0)</f>
        <v>0</v>
      </c>
      <c r="AC153" s="38">
        <f>IFERROR(VLOOKUP(A153,[1]Sec1003!$I$2:$L$139,4,FALSE),0)</f>
        <v>10995</v>
      </c>
      <c r="AD153" s="38">
        <f>VLOOKUP(A153,'[1]Title IIA'!A151:D476,3,FALSE)</f>
        <v>36926</v>
      </c>
      <c r="AE153" s="40">
        <f>IFERROR(VLOOKUP(A153,'[1]Title III EL'!A:D,4,FALSE),0)</f>
        <v>0</v>
      </c>
      <c r="AF153" s="40">
        <f>IFERROR(VLOOKUP(A153,'[1]Titlle III Imm'!A:D,4,FALSE),0)</f>
        <v>0</v>
      </c>
      <c r="AG153" s="38">
        <f>VLOOKUP(A153,'[1]Title IVA'!A:E,5,FALSE)</f>
        <v>15239</v>
      </c>
      <c r="AH153" s="40">
        <f>IFERROR(VLOOKUP(A153,'[1]Title IVB'!A:I,9,FALSE),0)</f>
        <v>0</v>
      </c>
      <c r="AI153" s="40">
        <f>IFERROR(VLOOKUP(A153,[1]SRSA!A:S,19,FALSE),0)</f>
        <v>0</v>
      </c>
      <c r="AJ153" s="40">
        <f>IFERROR(VLOOKUP(A153,'[1]Title VB2'!A:E,5,FALSE),0)</f>
        <v>0</v>
      </c>
      <c r="AK153" s="40">
        <f>IFERROR(VLOOKUP(A153,'[1]McKinney Vento'!A:D,4,FALSE),0)</f>
        <v>0</v>
      </c>
      <c r="AL153" s="41">
        <f>VLOOKUP(A153,'[1]IDEA Pt B'!A151:C477,3,FALSE)</f>
        <v>54995</v>
      </c>
      <c r="AM153" s="39">
        <f t="shared" si="4"/>
        <v>15564519</v>
      </c>
      <c r="AN153" s="38">
        <f t="shared" si="5"/>
        <v>13422.317178337358</v>
      </c>
    </row>
    <row r="154" spans="1:40" x14ac:dyDescent="0.3">
      <c r="A154" s="36" t="s">
        <v>378</v>
      </c>
      <c r="B154" s="36" t="s">
        <v>379</v>
      </c>
      <c r="C154" s="37">
        <f>VLOOKUP($A154,'[1]DOM A&amp;L'!$A:$C,3,FALSE)</f>
        <v>897.8</v>
      </c>
      <c r="D154" s="38">
        <f>VLOOKUP($A154,'[1]DOM A&amp;L'!$A:$D,4,FALSE)</f>
        <v>6488401</v>
      </c>
      <c r="E154" s="38">
        <f>VLOOKUP($A154,[1]TAG!$A:$F,4,FALSE)</f>
        <v>60153</v>
      </c>
      <c r="F154" s="38">
        <f>VLOOKUP($A154,'[1]DOM A&amp;L'!$A:$E,5,FALSE)</f>
        <v>0</v>
      </c>
      <c r="G154" s="38">
        <f>VLOOKUP($A154,'[1]DOM A&amp;L'!$A:$F,6,FALSE)</f>
        <v>180400</v>
      </c>
      <c r="H154" s="38">
        <f>VLOOKUP($A154,'[1]DOM A&amp;L'!$A:$G,7,FALSE)</f>
        <v>728409</v>
      </c>
      <c r="I154" s="38">
        <f>VLOOKUP($A154,'[1]DOM A&amp;L'!$A:$H,8,FALSE)</f>
        <v>509232</v>
      </c>
      <c r="J154" s="38">
        <f>VLOOKUP($A154,'[1]DOM A&amp;L'!$A:$I,9,FALSE)</f>
        <v>55394</v>
      </c>
      <c r="K154" s="38">
        <f>VLOOKUP($A154,'[1]DOM A&amp;L'!$A:$J,10,FALSE)</f>
        <v>67102</v>
      </c>
      <c r="L154" s="38">
        <f>VLOOKUP($A154,'[1]DOM A&amp;L'!$A:$K,11,FALSE)</f>
        <v>313395</v>
      </c>
      <c r="M154" s="38">
        <f>VLOOKUP($A154,'[1]DOM A&amp;L'!$A:$L,12,FALSE)</f>
        <v>0</v>
      </c>
      <c r="N154" s="38">
        <f>VLOOKUP($A154,'[1]DOM A&amp;L'!$A:$M,13,FALSE)</f>
        <v>0</v>
      </c>
      <c r="O154" s="38">
        <f>VLOOKUP($A154,'[1]DOM A&amp;L'!$A:$N,14,FALSE)</f>
        <v>467879</v>
      </c>
      <c r="P154" s="38">
        <f>VLOOKUP($A154,'[1]DOM A&amp;L'!$A:$O,15,FALSE)</f>
        <v>0</v>
      </c>
      <c r="Q154" s="38">
        <f>VLOOKUP($A154,'[1]DOM A&amp;L'!$A:$P,16,FALSE)</f>
        <v>14857</v>
      </c>
      <c r="R154" s="38">
        <f>VLOOKUP($A154,'[1]DOM A&amp;L'!$A:$S,19,FALSE)</f>
        <v>1000000</v>
      </c>
      <c r="S154" s="38">
        <f>VLOOKUP(A154,'[1]DOM A&amp;L'!A:T,20,FALSE)</f>
        <v>104201</v>
      </c>
      <c r="T154" s="38">
        <f>VLOOKUP($A154,'[1]DOM A&amp;L'!A:T,17,FALSE)</f>
        <v>0</v>
      </c>
      <c r="U154" s="38">
        <f>VLOOKUP(A154,'[1]DOM A&amp;L'!A:R,18,FALSE)</f>
        <v>0</v>
      </c>
      <c r="V154" s="38">
        <f>VLOOKUP($A154,'[1]DOM A&amp;L'!A:U,21,FALSE)</f>
        <v>0</v>
      </c>
      <c r="W154" s="38">
        <f>VLOOKUP($A154,'[1]DOM UAB'!$A:$D,4,FALSE)</f>
        <v>114178</v>
      </c>
      <c r="X154" s="38">
        <f>VLOOKUP($A154,'[1]DOM UAB'!$A:$D,3,FALSE)</f>
        <v>252651</v>
      </c>
      <c r="Y154" s="38">
        <f>VLOOKUP(A154,[1]ELI!A:F,6,FALSE)</f>
        <v>19219</v>
      </c>
      <c r="Z154" s="39">
        <f>VLOOKUP(A154,'[1]Title IA Del'!A:E,5,FALSE)</f>
        <v>95117</v>
      </c>
      <c r="AA154" s="40">
        <f>IFERROR(VLOOKUP(A154,'[1]Title ID2'!A:F,6,FALSE),0)</f>
        <v>0</v>
      </c>
      <c r="AB154" s="40">
        <f>IFERROR(VLOOKUP(A154,'[1]Title IC Mig'!A:G,7,FALSE),0)</f>
        <v>0</v>
      </c>
      <c r="AC154" s="38">
        <f>IFERROR(VLOOKUP(A154,[1]Sec1003!$I$2:$L$139,4,FALSE),0)</f>
        <v>9495</v>
      </c>
      <c r="AD154" s="38">
        <f>VLOOKUP(A154,'[1]Title IIA'!A152:D477,3,FALSE)</f>
        <v>31560</v>
      </c>
      <c r="AE154" s="40">
        <f>IFERROR(VLOOKUP(A154,'[1]Title III EL'!A:D,4,FALSE),0)</f>
        <v>0</v>
      </c>
      <c r="AF154" s="40">
        <f>IFERROR(VLOOKUP(A154,'[1]Titlle III Imm'!A:D,4,FALSE),0)</f>
        <v>0</v>
      </c>
      <c r="AG154" s="38">
        <f>VLOOKUP(A154,'[1]Title IVA'!A:E,5,FALSE)</f>
        <v>9070</v>
      </c>
      <c r="AH154" s="40">
        <f>IFERROR(VLOOKUP(A154,'[1]Title IVB'!A:I,9,FALSE),0)</f>
        <v>0</v>
      </c>
      <c r="AI154" s="40">
        <f>IFERROR(VLOOKUP(A154,[1]SRSA!A:S,19,FALSE),0)</f>
        <v>0</v>
      </c>
      <c r="AJ154" s="40">
        <f>IFERROR(VLOOKUP(A154,'[1]Title VB2'!A:E,5,FALSE),0)</f>
        <v>0</v>
      </c>
      <c r="AK154" s="40">
        <f>IFERROR(VLOOKUP(A154,'[1]McKinney Vento'!A:D,4,FALSE),0)</f>
        <v>0</v>
      </c>
      <c r="AL154" s="41">
        <f>VLOOKUP(A154,'[1]IDEA Pt B'!A152:C478,3,FALSE)</f>
        <v>43235</v>
      </c>
      <c r="AM154" s="39">
        <f t="shared" si="4"/>
        <v>10563948</v>
      </c>
      <c r="AN154" s="38">
        <f t="shared" si="5"/>
        <v>11766.482512809089</v>
      </c>
    </row>
    <row r="155" spans="1:40" x14ac:dyDescent="0.3">
      <c r="A155" s="36" t="s">
        <v>380</v>
      </c>
      <c r="B155" s="36" t="s">
        <v>381</v>
      </c>
      <c r="C155" s="37">
        <f>VLOOKUP($A155,'[1]DOM A&amp;L'!$A:$C,3,FALSE)</f>
        <v>7004.2</v>
      </c>
      <c r="D155" s="38">
        <f>VLOOKUP($A155,'[1]DOM A&amp;L'!$A:$D,4,FALSE)</f>
        <v>50619353</v>
      </c>
      <c r="E155" s="38">
        <f>VLOOKUP($A155,[1]TAG!$A:$F,4,FALSE)</f>
        <v>469281</v>
      </c>
      <c r="F155" s="38">
        <f>VLOOKUP($A155,'[1]DOM A&amp;L'!$A:$E,5,FALSE)</f>
        <v>0</v>
      </c>
      <c r="G155" s="38">
        <f>VLOOKUP($A155,'[1]DOM A&amp;L'!$A:$F,6,FALSE)</f>
        <v>1174416</v>
      </c>
      <c r="H155" s="38">
        <f>VLOOKUP($A155,'[1]DOM A&amp;L'!$A:$G,7,FALSE)</f>
        <v>5618270</v>
      </c>
      <c r="I155" s="38">
        <f>VLOOKUP($A155,'[1]DOM A&amp;L'!$A:$H,8,FALSE)</f>
        <v>4066288</v>
      </c>
      <c r="J155" s="38">
        <f>VLOOKUP($A155,'[1]DOM A&amp;L'!$A:$I,9,FALSE)</f>
        <v>451841</v>
      </c>
      <c r="K155" s="38">
        <f>VLOOKUP($A155,'[1]DOM A&amp;L'!$A:$J,10,FALSE)</f>
        <v>446448</v>
      </c>
      <c r="L155" s="38">
        <f>VLOOKUP($A155,'[1]DOM A&amp;L'!$A:$K,11,FALSE)</f>
        <v>2444956</v>
      </c>
      <c r="M155" s="38">
        <f>VLOOKUP($A155,'[1]DOM A&amp;L'!$A:$L,12,FALSE)</f>
        <v>975645</v>
      </c>
      <c r="N155" s="38">
        <f>VLOOKUP($A155,'[1]DOM A&amp;L'!$A:$M,13,FALSE)</f>
        <v>0</v>
      </c>
      <c r="O155" s="38">
        <f>VLOOKUP($A155,'[1]DOM A&amp;L'!$A:$N,14,FALSE)</f>
        <v>3703818</v>
      </c>
      <c r="P155" s="38">
        <f>VLOOKUP($A155,'[1]DOM A&amp;L'!$A:$O,15,FALSE)</f>
        <v>0</v>
      </c>
      <c r="Q155" s="38">
        <f>VLOOKUP($A155,'[1]DOM A&amp;L'!$A:$P,16,FALSE)</f>
        <v>1544465</v>
      </c>
      <c r="R155" s="38">
        <f>VLOOKUP($A155,'[1]DOM A&amp;L'!$A:$S,19,FALSE)</f>
        <v>940000</v>
      </c>
      <c r="S155" s="38">
        <f>VLOOKUP(A155,'[1]DOM A&amp;L'!A:T,20,FALSE)</f>
        <v>973019</v>
      </c>
      <c r="T155" s="38">
        <f>VLOOKUP($A155,'[1]DOM A&amp;L'!A:T,17,FALSE)</f>
        <v>0</v>
      </c>
      <c r="U155" s="38">
        <f>VLOOKUP(A155,'[1]DOM A&amp;L'!A:R,18,FALSE)</f>
        <v>3951046</v>
      </c>
      <c r="V155" s="38">
        <f>VLOOKUP($A155,'[1]DOM A&amp;L'!A:U,21,FALSE)</f>
        <v>0</v>
      </c>
      <c r="W155" s="38">
        <f>VLOOKUP($A155,'[1]DOM UAB'!$A:$D,4,FALSE)</f>
        <v>910357</v>
      </c>
      <c r="X155" s="38">
        <f>VLOOKUP($A155,'[1]DOM UAB'!$A:$D,3,FALSE)</f>
        <v>3283384</v>
      </c>
      <c r="Y155" s="38">
        <f>VLOOKUP(A155,[1]ELI!A:F,6,FALSE)</f>
        <v>68564</v>
      </c>
      <c r="Z155" s="39">
        <f>VLOOKUP(A155,'[1]Title IA Del'!A:E,5,FALSE)</f>
        <v>264672</v>
      </c>
      <c r="AA155" s="40">
        <f>IFERROR(VLOOKUP(A155,'[1]Title ID2'!A:F,6,FALSE),0)</f>
        <v>116333</v>
      </c>
      <c r="AB155" s="40">
        <f>IFERROR(VLOOKUP(A155,'[1]Title IC Mig'!A:G,7,FALSE),0)</f>
        <v>0</v>
      </c>
      <c r="AC155" s="38">
        <f>IFERROR(VLOOKUP(A155,[1]Sec1003!$I$2:$L$139,4,FALSE),0)</f>
        <v>0</v>
      </c>
      <c r="AD155" s="38">
        <f>VLOOKUP(A155,'[1]Title IIA'!A153:D478,3,FALSE)</f>
        <v>104849</v>
      </c>
      <c r="AE155" s="40">
        <f>IFERROR(VLOOKUP(A155,'[1]Title III EL'!A:D,4,FALSE),0)</f>
        <v>0</v>
      </c>
      <c r="AF155" s="40">
        <f>IFERROR(VLOOKUP(A155,'[1]Titlle III Imm'!A:D,4,FALSE),0)</f>
        <v>0</v>
      </c>
      <c r="AG155" s="38">
        <f>VLOOKUP(A155,'[1]Title IVA'!A:E,5,FALSE)</f>
        <v>19790</v>
      </c>
      <c r="AH155" s="40">
        <f>IFERROR(VLOOKUP(A155,'[1]Title IVB'!A:I,9,FALSE),0)</f>
        <v>0</v>
      </c>
      <c r="AI155" s="40">
        <f>IFERROR(VLOOKUP(A155,[1]SRSA!A:S,19,FALSE),0)</f>
        <v>0</v>
      </c>
      <c r="AJ155" s="40">
        <f>IFERROR(VLOOKUP(A155,'[1]Title VB2'!A:E,5,FALSE),0)</f>
        <v>0</v>
      </c>
      <c r="AK155" s="40">
        <f>IFERROR(VLOOKUP(A155,'[1]McKinney Vento'!A:D,4,FALSE),0)</f>
        <v>0</v>
      </c>
      <c r="AL155" s="41">
        <f>VLOOKUP(A155,'[1]IDEA Pt B'!A153:C479,3,FALSE)</f>
        <v>321125</v>
      </c>
      <c r="AM155" s="39">
        <f t="shared" si="4"/>
        <v>82467920</v>
      </c>
      <c r="AN155" s="38">
        <f t="shared" si="5"/>
        <v>11774.066988378401</v>
      </c>
    </row>
    <row r="156" spans="1:40" x14ac:dyDescent="0.3">
      <c r="A156" s="36" t="s">
        <v>382</v>
      </c>
      <c r="B156" s="36" t="s">
        <v>383</v>
      </c>
      <c r="C156" s="37">
        <f>VLOOKUP($A156,'[1]DOM A&amp;L'!$A:$C,3,FALSE)</f>
        <v>1902.8</v>
      </c>
      <c r="D156" s="38">
        <f>VLOOKUP($A156,'[1]DOM A&amp;L'!$A:$D,4,FALSE)</f>
        <v>13751536</v>
      </c>
      <c r="E156" s="38">
        <f>VLOOKUP($A156,[1]TAG!$A:$F,4,FALSE)</f>
        <v>127488</v>
      </c>
      <c r="F156" s="38">
        <f>VLOOKUP($A156,'[1]DOM A&amp;L'!$A:$E,5,FALSE)</f>
        <v>0</v>
      </c>
      <c r="G156" s="38">
        <f>VLOOKUP($A156,'[1]DOM A&amp;L'!$A:$F,6,FALSE)</f>
        <v>175631</v>
      </c>
      <c r="H156" s="38">
        <f>VLOOKUP($A156,'[1]DOM A&amp;L'!$A:$G,7,FALSE)</f>
        <v>2593192</v>
      </c>
      <c r="I156" s="38">
        <f>VLOOKUP($A156,'[1]DOM A&amp;L'!$A:$H,8,FALSE)</f>
        <v>1160137</v>
      </c>
      <c r="J156" s="38">
        <f>VLOOKUP($A156,'[1]DOM A&amp;L'!$A:$I,9,FALSE)</f>
        <v>137496</v>
      </c>
      <c r="K156" s="38">
        <f>VLOOKUP($A156,'[1]DOM A&amp;L'!$A:$J,10,FALSE)</f>
        <v>148475</v>
      </c>
      <c r="L156" s="38">
        <f>VLOOKUP($A156,'[1]DOM A&amp;L'!$A:$K,11,FALSE)</f>
        <v>664210</v>
      </c>
      <c r="M156" s="38">
        <f>VLOOKUP($A156,'[1]DOM A&amp;L'!$A:$L,12,FALSE)</f>
        <v>303624</v>
      </c>
      <c r="N156" s="38">
        <f>VLOOKUP($A156,'[1]DOM A&amp;L'!$A:$M,13,FALSE)</f>
        <v>0</v>
      </c>
      <c r="O156" s="38">
        <f>VLOOKUP($A156,'[1]DOM A&amp;L'!$A:$N,14,FALSE)</f>
        <v>748909</v>
      </c>
      <c r="P156" s="38">
        <f>VLOOKUP($A156,'[1]DOM A&amp;L'!$A:$O,15,FALSE)</f>
        <v>0</v>
      </c>
      <c r="Q156" s="38">
        <f>VLOOKUP($A156,'[1]DOM A&amp;L'!$A:$P,16,FALSE)</f>
        <v>670547</v>
      </c>
      <c r="R156" s="38">
        <f>VLOOKUP($A156,'[1]DOM A&amp;L'!$A:$S,19,FALSE)</f>
        <v>785000</v>
      </c>
      <c r="S156" s="38">
        <f>VLOOKUP(A156,'[1]DOM A&amp;L'!A:T,20,FALSE)</f>
        <v>145859</v>
      </c>
      <c r="T156" s="38">
        <f>VLOOKUP($A156,'[1]DOM A&amp;L'!A:T,17,FALSE)</f>
        <v>0</v>
      </c>
      <c r="U156" s="38">
        <f>VLOOKUP(A156,'[1]DOM A&amp;L'!A:R,18,FALSE)</f>
        <v>592276</v>
      </c>
      <c r="V156" s="38">
        <f>VLOOKUP($A156,'[1]DOM A&amp;L'!A:U,21,FALSE)</f>
        <v>0</v>
      </c>
      <c r="W156" s="38">
        <f>VLOOKUP($A156,'[1]DOM UAB'!$A:$D,4,FALSE)</f>
        <v>158240</v>
      </c>
      <c r="X156" s="38">
        <f>VLOOKUP($A156,'[1]DOM UAB'!$A:$D,3,FALSE)</f>
        <v>0</v>
      </c>
      <c r="Y156" s="38">
        <f>VLOOKUP(A156,[1]ELI!A:F,6,FALSE)</f>
        <v>27341</v>
      </c>
      <c r="Z156" s="39">
        <f>VLOOKUP(A156,'[1]Title IA Del'!A:E,5,FALSE)</f>
        <v>624263</v>
      </c>
      <c r="AA156" s="40">
        <f>IFERROR(VLOOKUP(A156,'[1]Title ID2'!A:F,6,FALSE),0)</f>
        <v>0</v>
      </c>
      <c r="AB156" s="40">
        <f>IFERROR(VLOOKUP(A156,'[1]Title IC Mig'!A:G,7,FALSE),0)</f>
        <v>0</v>
      </c>
      <c r="AC156" s="38">
        <f>IFERROR(VLOOKUP(A156,[1]Sec1003!$I$2:$L$139,4,FALSE),0)</f>
        <v>9495</v>
      </c>
      <c r="AD156" s="38">
        <f>VLOOKUP(A156,'[1]Title IIA'!A154:D479,3,FALSE)</f>
        <v>100652</v>
      </c>
      <c r="AE156" s="40">
        <f>IFERROR(VLOOKUP(A156,'[1]Title III EL'!A:D,4,FALSE),0)</f>
        <v>0</v>
      </c>
      <c r="AF156" s="40">
        <f>IFERROR(VLOOKUP(A156,'[1]Titlle III Imm'!A:D,4,FALSE),0)</f>
        <v>0</v>
      </c>
      <c r="AG156" s="38">
        <f>VLOOKUP(A156,'[1]Title IVA'!A:E,5,FALSE)</f>
        <v>36238</v>
      </c>
      <c r="AH156" s="40">
        <f>IFERROR(VLOOKUP(A156,'[1]Title IVB'!A:I,9,FALSE),0)</f>
        <v>0</v>
      </c>
      <c r="AI156" s="40">
        <f>IFERROR(VLOOKUP(A156,[1]SRSA!A:S,19,FALSE),0)</f>
        <v>0</v>
      </c>
      <c r="AJ156" s="40">
        <f>IFERROR(VLOOKUP(A156,'[1]Title VB2'!A:E,5,FALSE),0)</f>
        <v>42918</v>
      </c>
      <c r="AK156" s="40">
        <f>IFERROR(VLOOKUP(A156,'[1]McKinney Vento'!A:D,4,FALSE),0)</f>
        <v>0</v>
      </c>
      <c r="AL156" s="41">
        <f>VLOOKUP(A156,'[1]IDEA Pt B'!A154:C480,3,FALSE)</f>
        <v>99017</v>
      </c>
      <c r="AM156" s="39">
        <f t="shared" si="4"/>
        <v>23102544</v>
      </c>
      <c r="AN156" s="38">
        <f t="shared" si="5"/>
        <v>12141.341181416859</v>
      </c>
    </row>
    <row r="157" spans="1:40" x14ac:dyDescent="0.3">
      <c r="A157" s="36" t="s">
        <v>384</v>
      </c>
      <c r="B157" s="36" t="s">
        <v>385</v>
      </c>
      <c r="C157" s="37">
        <f>VLOOKUP($A157,'[1]DOM A&amp;L'!$A:$C,3,FALSE)</f>
        <v>350.4</v>
      </c>
      <c r="D157" s="38">
        <f>VLOOKUP($A157,'[1]DOM A&amp;L'!$A:$D,4,FALSE)</f>
        <v>2537246</v>
      </c>
      <c r="E157" s="38">
        <f>VLOOKUP($A157,[1]TAG!$A:$F,4,FALSE)</f>
        <v>23477</v>
      </c>
      <c r="F157" s="38">
        <f>VLOOKUP($A157,'[1]DOM A&amp;L'!$A:$E,5,FALSE)</f>
        <v>10562</v>
      </c>
      <c r="G157" s="38">
        <f>VLOOKUP($A157,'[1]DOM A&amp;L'!$A:$F,6,FALSE)</f>
        <v>183588</v>
      </c>
      <c r="H157" s="38">
        <f>VLOOKUP($A157,'[1]DOM A&amp;L'!$A:$G,7,FALSE)</f>
        <v>308901</v>
      </c>
      <c r="I157" s="38">
        <f>VLOOKUP($A157,'[1]DOM A&amp;L'!$A:$H,8,FALSE)</f>
        <v>232126</v>
      </c>
      <c r="J157" s="38">
        <f>VLOOKUP($A157,'[1]DOM A&amp;L'!$A:$I,9,FALSE)</f>
        <v>24433</v>
      </c>
      <c r="K157" s="38">
        <f>VLOOKUP($A157,'[1]DOM A&amp;L'!$A:$J,10,FALSE)</f>
        <v>22748</v>
      </c>
      <c r="L157" s="38">
        <f>VLOOKUP($A157,'[1]DOM A&amp;L'!$A:$K,11,FALSE)</f>
        <v>122314</v>
      </c>
      <c r="M157" s="38">
        <f>VLOOKUP($A157,'[1]DOM A&amp;L'!$A:$L,12,FALSE)</f>
        <v>43362</v>
      </c>
      <c r="N157" s="38">
        <f>VLOOKUP($A157,'[1]DOM A&amp;L'!$A:$M,13,FALSE)</f>
        <v>182193</v>
      </c>
      <c r="O157" s="38">
        <f>VLOOKUP($A157,'[1]DOM A&amp;L'!$A:$N,14,FALSE)</f>
        <v>29326</v>
      </c>
      <c r="P157" s="38">
        <f>VLOOKUP($A157,'[1]DOM A&amp;L'!$A:$O,15,FALSE)</f>
        <v>0</v>
      </c>
      <c r="Q157" s="38">
        <f>VLOOKUP($A157,'[1]DOM A&amp;L'!$A:$P,16,FALSE)</f>
        <v>69385</v>
      </c>
      <c r="R157" s="38">
        <f>VLOOKUP($A157,'[1]DOM A&amp;L'!$A:$S,19,FALSE)</f>
        <v>220000</v>
      </c>
      <c r="S157" s="38">
        <f>VLOOKUP(A157,'[1]DOM A&amp;L'!A:T,20,FALSE)</f>
        <v>66760</v>
      </c>
      <c r="T157" s="38">
        <f>VLOOKUP($A157,'[1]DOM A&amp;L'!A:T,17,FALSE)</f>
        <v>0</v>
      </c>
      <c r="U157" s="38">
        <f>VLOOKUP(A157,'[1]DOM A&amp;L'!A:R,18,FALSE)</f>
        <v>271087</v>
      </c>
      <c r="V157" s="38">
        <f>VLOOKUP($A157,'[1]DOM A&amp;L'!A:U,21,FALSE)</f>
        <v>0</v>
      </c>
      <c r="W157" s="38">
        <f>VLOOKUP($A157,'[1]DOM UAB'!$A:$D,4,FALSE)</f>
        <v>57792</v>
      </c>
      <c r="X157" s="38">
        <f>VLOOKUP($A157,'[1]DOM UAB'!$A:$D,3,FALSE)</f>
        <v>0</v>
      </c>
      <c r="Y157" s="38">
        <f>VLOOKUP(A157,[1]ELI!A:F,6,FALSE)</f>
        <v>14796</v>
      </c>
      <c r="Z157" s="39">
        <f>VLOOKUP(A157,'[1]Title IA Del'!A:E,5,FALSE)</f>
        <v>62261</v>
      </c>
      <c r="AA157" s="40">
        <f>IFERROR(VLOOKUP(A157,'[1]Title ID2'!A:F,6,FALSE),0)</f>
        <v>0</v>
      </c>
      <c r="AB157" s="40">
        <f>IFERROR(VLOOKUP(A157,'[1]Title IC Mig'!A:G,7,FALSE),0)</f>
        <v>0</v>
      </c>
      <c r="AC157" s="38">
        <f>IFERROR(VLOOKUP(A157,[1]Sec1003!$I$2:$L$139,4,FALSE),0)</f>
        <v>0</v>
      </c>
      <c r="AD157" s="38">
        <f>VLOOKUP(A157,'[1]Title IIA'!A155:D480,3,FALSE)</f>
        <v>12452</v>
      </c>
      <c r="AE157" s="40">
        <f>IFERROR(VLOOKUP(A157,'[1]Title III EL'!A:D,4,FALSE),0)</f>
        <v>0</v>
      </c>
      <c r="AF157" s="40">
        <f>IFERROR(VLOOKUP(A157,'[1]Titlle III Imm'!A:D,4,FALSE),0)</f>
        <v>0</v>
      </c>
      <c r="AG157" s="38">
        <f>VLOOKUP(A157,'[1]Title IVA'!A:E,5,FALSE)</f>
        <v>10000</v>
      </c>
      <c r="AH157" s="40">
        <f>IFERROR(VLOOKUP(A157,'[1]Title IVB'!A:I,9,FALSE),0)</f>
        <v>0</v>
      </c>
      <c r="AI157" s="40">
        <f>IFERROR(VLOOKUP(A157,[1]SRSA!A:S,19,FALSE),0)</f>
        <v>26204</v>
      </c>
      <c r="AJ157" s="40">
        <f>IFERROR(VLOOKUP(A157,'[1]Title VB2'!A:E,5,FALSE),0)</f>
        <v>0</v>
      </c>
      <c r="AK157" s="40">
        <f>IFERROR(VLOOKUP(A157,'[1]McKinney Vento'!A:D,4,FALSE),0)</f>
        <v>0</v>
      </c>
      <c r="AL157" s="41">
        <f>VLOOKUP(A157,'[1]IDEA Pt B'!A155:C481,3,FALSE)</f>
        <v>15999</v>
      </c>
      <c r="AM157" s="39">
        <f t="shared" si="4"/>
        <v>4547012</v>
      </c>
      <c r="AN157" s="38">
        <f t="shared" si="5"/>
        <v>12976.632420091326</v>
      </c>
    </row>
    <row r="158" spans="1:40" x14ac:dyDescent="0.3">
      <c r="A158" s="36" t="s">
        <v>386</v>
      </c>
      <c r="B158" s="36" t="s">
        <v>387</v>
      </c>
      <c r="C158" s="37">
        <f>VLOOKUP($A158,'[1]DOM A&amp;L'!$A:$C,3,FALSE)</f>
        <v>466.7</v>
      </c>
      <c r="D158" s="38">
        <f>VLOOKUP($A158,'[1]DOM A&amp;L'!$A:$D,4,FALSE)</f>
        <v>3406910</v>
      </c>
      <c r="E158" s="38">
        <f>VLOOKUP($A158,[1]TAG!$A:$F,4,FALSE)</f>
        <v>31269</v>
      </c>
      <c r="F158" s="38">
        <f>VLOOKUP($A158,'[1]DOM A&amp;L'!$A:$E,5,FALSE)</f>
        <v>0</v>
      </c>
      <c r="G158" s="38">
        <f>VLOOKUP($A158,'[1]DOM A&amp;L'!$A:$F,6,FALSE)</f>
        <v>196239</v>
      </c>
      <c r="H158" s="38">
        <f>VLOOKUP($A158,'[1]DOM A&amp;L'!$A:$G,7,FALSE)</f>
        <v>362664</v>
      </c>
      <c r="I158" s="38">
        <f>VLOOKUP($A158,'[1]DOM A&amp;L'!$A:$H,8,FALSE)</f>
        <v>307845</v>
      </c>
      <c r="J158" s="38">
        <f>VLOOKUP($A158,'[1]DOM A&amp;L'!$A:$I,9,FALSE)</f>
        <v>35633</v>
      </c>
      <c r="K158" s="38">
        <f>VLOOKUP($A158,'[1]DOM A&amp;L'!$A:$J,10,FALSE)</f>
        <v>38853</v>
      </c>
      <c r="L158" s="38">
        <f>VLOOKUP($A158,'[1]DOM A&amp;L'!$A:$K,11,FALSE)</f>
        <v>162911</v>
      </c>
      <c r="M158" s="38">
        <f>VLOOKUP($A158,'[1]DOM A&amp;L'!$A:$L,12,FALSE)</f>
        <v>0</v>
      </c>
      <c r="N158" s="38">
        <f>VLOOKUP($A158,'[1]DOM A&amp;L'!$A:$M,13,FALSE)</f>
        <v>27919</v>
      </c>
      <c r="O158" s="38">
        <f>VLOOKUP($A158,'[1]DOM A&amp;L'!$A:$N,14,FALSE)</f>
        <v>240886</v>
      </c>
      <c r="P158" s="38">
        <f>VLOOKUP($A158,'[1]DOM A&amp;L'!$A:$O,15,FALSE)</f>
        <v>0</v>
      </c>
      <c r="Q158" s="38">
        <f>VLOOKUP($A158,'[1]DOM A&amp;L'!$A:$P,16,FALSE)</f>
        <v>103169</v>
      </c>
      <c r="R158" s="38">
        <f>VLOOKUP($A158,'[1]DOM A&amp;L'!$A:$S,19,FALSE)</f>
        <v>400000</v>
      </c>
      <c r="S158" s="38">
        <f>VLOOKUP(A158,'[1]DOM A&amp;L'!A:T,20,FALSE)</f>
        <v>71922</v>
      </c>
      <c r="T158" s="38">
        <f>VLOOKUP($A158,'[1]DOM A&amp;L'!A:T,17,FALSE)</f>
        <v>83757</v>
      </c>
      <c r="U158" s="38">
        <f>VLOOKUP(A158,'[1]DOM A&amp;L'!A:R,18,FALSE)</f>
        <v>62266</v>
      </c>
      <c r="V158" s="38">
        <f>VLOOKUP($A158,'[1]DOM A&amp;L'!A:U,21,FALSE)</f>
        <v>0</v>
      </c>
      <c r="W158" s="38">
        <f>VLOOKUP($A158,'[1]DOM UAB'!$A:$D,4,FALSE)</f>
        <v>57048</v>
      </c>
      <c r="X158" s="38">
        <f>VLOOKUP($A158,'[1]DOM UAB'!$A:$D,3,FALSE)</f>
        <v>61934</v>
      </c>
      <c r="Y158" s="38">
        <f>VLOOKUP(A158,[1]ELI!A:F,6,FALSE)</f>
        <v>15736</v>
      </c>
      <c r="Z158" s="39">
        <f>VLOOKUP(A158,'[1]Title IA Del'!A:E,5,FALSE)</f>
        <v>68387</v>
      </c>
      <c r="AA158" s="40">
        <f>IFERROR(VLOOKUP(A158,'[1]Title ID2'!A:F,6,FALSE),0)</f>
        <v>0</v>
      </c>
      <c r="AB158" s="40">
        <f>IFERROR(VLOOKUP(A158,'[1]Title IC Mig'!A:G,7,FALSE),0)</f>
        <v>0</v>
      </c>
      <c r="AC158" s="38">
        <f>IFERROR(VLOOKUP(A158,[1]Sec1003!$I$2:$L$139,4,FALSE),0)</f>
        <v>0</v>
      </c>
      <c r="AD158" s="38">
        <f>VLOOKUP(A158,'[1]Title IIA'!A156:D481,3,FALSE)</f>
        <v>9687</v>
      </c>
      <c r="AE158" s="40">
        <f>IFERROR(VLOOKUP(A158,'[1]Title III EL'!A:D,4,FALSE),0)</f>
        <v>0</v>
      </c>
      <c r="AF158" s="40">
        <f>IFERROR(VLOOKUP(A158,'[1]Titlle III Imm'!A:D,4,FALSE),0)</f>
        <v>0</v>
      </c>
      <c r="AG158" s="38">
        <f>VLOOKUP(A158,'[1]Title IVA'!A:E,5,FALSE)</f>
        <v>10000</v>
      </c>
      <c r="AH158" s="40">
        <f>IFERROR(VLOOKUP(A158,'[1]Title IVB'!A:I,9,FALSE),0)</f>
        <v>0</v>
      </c>
      <c r="AI158" s="40">
        <f>IFERROR(VLOOKUP(A158,[1]SRSA!A:S,19,FALSE),0)</f>
        <v>42265</v>
      </c>
      <c r="AJ158" s="40">
        <f>IFERROR(VLOOKUP(A158,'[1]Title VB2'!A:E,5,FALSE),0)</f>
        <v>0</v>
      </c>
      <c r="AK158" s="40">
        <f>IFERROR(VLOOKUP(A158,'[1]McKinney Vento'!A:D,4,FALSE),0)</f>
        <v>0</v>
      </c>
      <c r="AL158" s="41">
        <f>VLOOKUP(A158,'[1]IDEA Pt B'!A156:C482,3,FALSE)</f>
        <v>22165</v>
      </c>
      <c r="AM158" s="39">
        <f t="shared" si="4"/>
        <v>5819465</v>
      </c>
      <c r="AN158" s="38">
        <f t="shared" si="5"/>
        <v>12469.391472037712</v>
      </c>
    </row>
    <row r="159" spans="1:40" x14ac:dyDescent="0.3">
      <c r="A159" s="36" t="s">
        <v>388</v>
      </c>
      <c r="B159" s="36" t="s">
        <v>389</v>
      </c>
      <c r="C159" s="37">
        <f>VLOOKUP($A159,'[1]DOM A&amp;L'!$A:$C,3,FALSE)</f>
        <v>1752.6</v>
      </c>
      <c r="D159" s="38">
        <f>VLOOKUP($A159,'[1]DOM A&amp;L'!$A:$D,4,FALSE)</f>
        <v>12666040</v>
      </c>
      <c r="E159" s="38">
        <f>VLOOKUP($A159,[1]TAG!$A:$F,4,FALSE)</f>
        <v>117424</v>
      </c>
      <c r="F159" s="38">
        <f>VLOOKUP($A159,'[1]DOM A&amp;L'!$A:$E,5,FALSE)</f>
        <v>0</v>
      </c>
      <c r="G159" s="38">
        <f>VLOOKUP($A159,'[1]DOM A&amp;L'!$A:$F,6,FALSE)</f>
        <v>284368</v>
      </c>
      <c r="H159" s="38">
        <f>VLOOKUP($A159,'[1]DOM A&amp;L'!$A:$G,7,FALSE)</f>
        <v>1821782</v>
      </c>
      <c r="I159" s="38">
        <f>VLOOKUP($A159,'[1]DOM A&amp;L'!$A:$H,8,FALSE)</f>
        <v>1092255</v>
      </c>
      <c r="J159" s="38">
        <f>VLOOKUP($A159,'[1]DOM A&amp;L'!$A:$I,9,FALSE)</f>
        <v>117284</v>
      </c>
      <c r="K159" s="38">
        <f>VLOOKUP($A159,'[1]DOM A&amp;L'!$A:$J,10,FALSE)</f>
        <v>129587</v>
      </c>
      <c r="L159" s="38">
        <f>VLOOKUP($A159,'[1]DOM A&amp;L'!$A:$K,11,FALSE)</f>
        <v>611780</v>
      </c>
      <c r="M159" s="38">
        <f>VLOOKUP($A159,'[1]DOM A&amp;L'!$A:$L,12,FALSE)</f>
        <v>310761</v>
      </c>
      <c r="N159" s="38">
        <f>VLOOKUP($A159,'[1]DOM A&amp;L'!$A:$M,13,FALSE)</f>
        <v>747029</v>
      </c>
      <c r="O159" s="38">
        <f>VLOOKUP($A159,'[1]DOM A&amp;L'!$A:$N,14,FALSE)</f>
        <v>66764</v>
      </c>
      <c r="P159" s="38">
        <f>VLOOKUP($A159,'[1]DOM A&amp;L'!$A:$O,15,FALSE)</f>
        <v>0</v>
      </c>
      <c r="Q159" s="38">
        <f>VLOOKUP($A159,'[1]DOM A&amp;L'!$A:$P,16,FALSE)</f>
        <v>395274</v>
      </c>
      <c r="R159" s="38">
        <f>VLOOKUP($A159,'[1]DOM A&amp;L'!$A:$S,19,FALSE)</f>
        <v>550000</v>
      </c>
      <c r="S159" s="38">
        <f>VLOOKUP(A159,'[1]DOM A&amp;L'!A:T,20,FALSE)</f>
        <v>164863</v>
      </c>
      <c r="T159" s="38">
        <f>VLOOKUP($A159,'[1]DOM A&amp;L'!A:T,17,FALSE)</f>
        <v>0</v>
      </c>
      <c r="U159" s="38">
        <f>VLOOKUP(A159,'[1]DOM A&amp;L'!A:R,18,FALSE)</f>
        <v>669443</v>
      </c>
      <c r="V159" s="38">
        <f>VLOOKUP($A159,'[1]DOM A&amp;L'!A:U,21,FALSE)</f>
        <v>0</v>
      </c>
      <c r="W159" s="38">
        <f>VLOOKUP($A159,'[1]DOM UAB'!$A:$D,4,FALSE)</f>
        <v>334214</v>
      </c>
      <c r="X159" s="38">
        <f>VLOOKUP($A159,'[1]DOM UAB'!$A:$D,3,FALSE)</f>
        <v>235515</v>
      </c>
      <c r="Y159" s="38">
        <f>VLOOKUP(A159,[1]ELI!A:F,6,FALSE)</f>
        <v>26127</v>
      </c>
      <c r="Z159" s="39">
        <f>VLOOKUP(A159,'[1]Title IA Del'!A:E,5,FALSE)</f>
        <v>322215</v>
      </c>
      <c r="AA159" s="40">
        <f>IFERROR(VLOOKUP(A159,'[1]Title ID2'!A:F,6,FALSE),0)</f>
        <v>0</v>
      </c>
      <c r="AB159" s="40">
        <f>IFERROR(VLOOKUP(A159,'[1]Title IC Mig'!A:G,7,FALSE),0)</f>
        <v>0</v>
      </c>
      <c r="AC159" s="38">
        <f>IFERROR(VLOOKUP(A159,[1]Sec1003!$I$2:$L$139,4,FALSE),0)</f>
        <v>9495</v>
      </c>
      <c r="AD159" s="38">
        <f>VLOOKUP(A159,'[1]Title IIA'!A157:D482,3,FALSE)</f>
        <v>60802</v>
      </c>
      <c r="AE159" s="40">
        <f>IFERROR(VLOOKUP(A159,'[1]Title III EL'!A:D,4,FALSE),0)</f>
        <v>0</v>
      </c>
      <c r="AF159" s="40">
        <f>IFERROR(VLOOKUP(A159,'[1]Titlle III Imm'!A:D,4,FALSE),0)</f>
        <v>0</v>
      </c>
      <c r="AG159" s="38">
        <f>VLOOKUP(A159,'[1]Title IVA'!A:E,5,FALSE)</f>
        <v>19658</v>
      </c>
      <c r="AH159" s="40">
        <f>IFERROR(VLOOKUP(A159,'[1]Title IVB'!A:I,9,FALSE),0)</f>
        <v>0</v>
      </c>
      <c r="AI159" s="40">
        <f>IFERROR(VLOOKUP(A159,[1]SRSA!A:S,19,FALSE),0)</f>
        <v>0</v>
      </c>
      <c r="AJ159" s="40">
        <f>IFERROR(VLOOKUP(A159,'[1]Title VB2'!A:E,5,FALSE),0)</f>
        <v>0</v>
      </c>
      <c r="AK159" s="40">
        <f>IFERROR(VLOOKUP(A159,'[1]McKinney Vento'!A:D,4,FALSE),0)</f>
        <v>20029</v>
      </c>
      <c r="AL159" s="41">
        <f>VLOOKUP(A159,'[1]IDEA Pt B'!A157:C483,3,FALSE)</f>
        <v>83541</v>
      </c>
      <c r="AM159" s="39">
        <f t="shared" si="4"/>
        <v>20856250</v>
      </c>
      <c r="AN159" s="38">
        <f t="shared" si="5"/>
        <v>11900.176880063906</v>
      </c>
    </row>
    <row r="160" spans="1:40" x14ac:dyDescent="0.3">
      <c r="A160" s="36" t="s">
        <v>390</v>
      </c>
      <c r="B160" s="36" t="s">
        <v>391</v>
      </c>
      <c r="C160" s="37">
        <f>VLOOKUP($A160,'[1]DOM A&amp;L'!$A:$C,3,FALSE)</f>
        <v>577.70000000000005</v>
      </c>
      <c r="D160" s="38">
        <f>VLOOKUP($A160,'[1]DOM A&amp;L'!$A:$D,4,FALSE)</f>
        <v>4175038</v>
      </c>
      <c r="E160" s="38">
        <f>VLOOKUP($A160,[1]TAG!$A:$F,4,FALSE)</f>
        <v>38706</v>
      </c>
      <c r="F160" s="38">
        <f>VLOOKUP($A160,'[1]DOM A&amp;L'!$A:$E,5,FALSE)</f>
        <v>0</v>
      </c>
      <c r="G160" s="38">
        <f>VLOOKUP($A160,'[1]DOM A&amp;L'!$A:$F,6,FALSE)</f>
        <v>181853</v>
      </c>
      <c r="H160" s="38">
        <f>VLOOKUP($A160,'[1]DOM A&amp;L'!$A:$G,7,FALSE)</f>
        <v>488401</v>
      </c>
      <c r="I160" s="38">
        <f>VLOOKUP($A160,'[1]DOM A&amp;L'!$A:$H,8,FALSE)</f>
        <v>379208</v>
      </c>
      <c r="J160" s="38">
        <f>VLOOKUP($A160,'[1]DOM A&amp;L'!$A:$I,9,FALSE)</f>
        <v>39203</v>
      </c>
      <c r="K160" s="38">
        <f>VLOOKUP($A160,'[1]DOM A&amp;L'!$A:$J,10,FALSE)</f>
        <v>44772</v>
      </c>
      <c r="L160" s="38">
        <f>VLOOKUP($A160,'[1]DOM A&amp;L'!$A:$K,11,FALSE)</f>
        <v>201658</v>
      </c>
      <c r="M160" s="38">
        <f>VLOOKUP($A160,'[1]DOM A&amp;L'!$A:$L,12,FALSE)</f>
        <v>140927</v>
      </c>
      <c r="N160" s="38">
        <f>VLOOKUP($A160,'[1]DOM A&amp;L'!$A:$M,13,FALSE)</f>
        <v>278359</v>
      </c>
      <c r="O160" s="38">
        <f>VLOOKUP($A160,'[1]DOM A&amp;L'!$A:$N,14,FALSE)</f>
        <v>62742</v>
      </c>
      <c r="P160" s="38">
        <f>VLOOKUP($A160,'[1]DOM A&amp;L'!$A:$O,15,FALSE)</f>
        <v>0</v>
      </c>
      <c r="Q160" s="38">
        <f>VLOOKUP($A160,'[1]DOM A&amp;L'!$A:$P,16,FALSE)</f>
        <v>109934</v>
      </c>
      <c r="R160" s="38">
        <f>VLOOKUP($A160,'[1]DOM A&amp;L'!$A:$S,19,FALSE)</f>
        <v>736624</v>
      </c>
      <c r="S160" s="38">
        <f>VLOOKUP(A160,'[1]DOM A&amp;L'!A:T,20,FALSE)</f>
        <v>114478</v>
      </c>
      <c r="T160" s="38">
        <f>VLOOKUP($A160,'[1]DOM A&amp;L'!A:T,17,FALSE)</f>
        <v>0</v>
      </c>
      <c r="U160" s="38">
        <f>VLOOKUP(A160,'[1]DOM A&amp;L'!A:R,18,FALSE)</f>
        <v>464850</v>
      </c>
      <c r="V160" s="38">
        <f>VLOOKUP($A160,'[1]DOM A&amp;L'!A:U,21,FALSE)</f>
        <v>0</v>
      </c>
      <c r="W160" s="38">
        <f>VLOOKUP($A160,'[1]DOM UAB'!$A:$D,4,FALSE)</f>
        <v>47510</v>
      </c>
      <c r="X160" s="38">
        <f>VLOOKUP($A160,'[1]DOM UAB'!$A:$D,3,FALSE)</f>
        <v>204768</v>
      </c>
      <c r="Y160" s="38">
        <f>VLOOKUP(A160,[1]ELI!A:F,6,FALSE)</f>
        <v>16633</v>
      </c>
      <c r="Z160" s="39">
        <f>VLOOKUP(A160,'[1]Title IA Del'!A:E,5,FALSE)</f>
        <v>90705</v>
      </c>
      <c r="AA160" s="40">
        <f>IFERROR(VLOOKUP(A160,'[1]Title ID2'!A:F,6,FALSE),0)</f>
        <v>0</v>
      </c>
      <c r="AB160" s="40">
        <f>IFERROR(VLOOKUP(A160,'[1]Title IC Mig'!A:G,7,FALSE),0)</f>
        <v>0</v>
      </c>
      <c r="AC160" s="38">
        <f>IFERROR(VLOOKUP(A160,[1]Sec1003!$I$2:$L$139,4,FALSE),0)</f>
        <v>0</v>
      </c>
      <c r="AD160" s="38">
        <f>VLOOKUP(A160,'[1]Title IIA'!A158:D483,3,FALSE)</f>
        <v>18421</v>
      </c>
      <c r="AE160" s="40">
        <f>IFERROR(VLOOKUP(A160,'[1]Title III EL'!A:D,4,FALSE),0)</f>
        <v>0</v>
      </c>
      <c r="AF160" s="40">
        <f>IFERROR(VLOOKUP(A160,'[1]Titlle III Imm'!A:D,4,FALSE),0)</f>
        <v>0</v>
      </c>
      <c r="AG160" s="38">
        <f>VLOOKUP(A160,'[1]Title IVA'!A:E,5,FALSE)</f>
        <v>10000</v>
      </c>
      <c r="AH160" s="40">
        <f>IFERROR(VLOOKUP(A160,'[1]Title IVB'!A:I,9,FALSE),0)</f>
        <v>0</v>
      </c>
      <c r="AI160" s="40">
        <f>IFERROR(VLOOKUP(A160,[1]SRSA!A:S,19,FALSE),0)</f>
        <v>0</v>
      </c>
      <c r="AJ160" s="40">
        <f>IFERROR(VLOOKUP(A160,'[1]Title VB2'!A:E,5,FALSE),0)</f>
        <v>0</v>
      </c>
      <c r="AK160" s="40">
        <f>IFERROR(VLOOKUP(A160,'[1]McKinney Vento'!A:D,4,FALSE),0)</f>
        <v>0</v>
      </c>
      <c r="AL160" s="41">
        <f>VLOOKUP(A160,'[1]IDEA Pt B'!A158:C484,3,FALSE)</f>
        <v>26634</v>
      </c>
      <c r="AM160" s="39">
        <f t="shared" si="4"/>
        <v>7871424</v>
      </c>
      <c r="AN160" s="38">
        <f t="shared" si="5"/>
        <v>13625.452657088454</v>
      </c>
    </row>
    <row r="161" spans="1:40" x14ac:dyDescent="0.3">
      <c r="A161" s="36" t="s">
        <v>392</v>
      </c>
      <c r="B161" s="36" t="s">
        <v>393</v>
      </c>
      <c r="C161" s="37">
        <f>VLOOKUP($A161,'[1]DOM A&amp;L'!$A:$C,3,FALSE)</f>
        <v>300.8</v>
      </c>
      <c r="D161" s="38">
        <f>VLOOKUP($A161,'[1]DOM A&amp;L'!$A:$D,4,FALSE)</f>
        <v>2173882</v>
      </c>
      <c r="E161" s="38">
        <f>VLOOKUP($A161,[1]TAG!$A:$F,4,FALSE)</f>
        <v>20154</v>
      </c>
      <c r="F161" s="38">
        <f>VLOOKUP($A161,'[1]DOM A&amp;L'!$A:$E,5,FALSE)</f>
        <v>0</v>
      </c>
      <c r="G161" s="38">
        <f>VLOOKUP($A161,'[1]DOM A&amp;L'!$A:$F,6,FALSE)</f>
        <v>166814</v>
      </c>
      <c r="H161" s="38">
        <f>VLOOKUP($A161,'[1]DOM A&amp;L'!$A:$G,7,FALSE)</f>
        <v>444316</v>
      </c>
      <c r="I161" s="38">
        <f>VLOOKUP($A161,'[1]DOM A&amp;L'!$A:$H,8,FALSE)</f>
        <v>210771</v>
      </c>
      <c r="J161" s="38">
        <f>VLOOKUP($A161,'[1]DOM A&amp;L'!$A:$I,9,FALSE)</f>
        <v>22777</v>
      </c>
      <c r="K161" s="38">
        <f>VLOOKUP($A161,'[1]DOM A&amp;L'!$A:$J,10,FALSE)</f>
        <v>23002</v>
      </c>
      <c r="L161" s="38">
        <f>VLOOKUP($A161,'[1]DOM A&amp;L'!$A:$K,11,FALSE)</f>
        <v>105000</v>
      </c>
      <c r="M161" s="38">
        <f>VLOOKUP($A161,'[1]DOM A&amp;L'!$A:$L,12,FALSE)</f>
        <v>50589</v>
      </c>
      <c r="N161" s="38">
        <f>VLOOKUP($A161,'[1]DOM A&amp;L'!$A:$M,13,FALSE)</f>
        <v>47738</v>
      </c>
      <c r="O161" s="38">
        <f>VLOOKUP($A161,'[1]DOM A&amp;L'!$A:$N,14,FALSE)</f>
        <v>85245</v>
      </c>
      <c r="P161" s="38">
        <f>VLOOKUP($A161,'[1]DOM A&amp;L'!$A:$O,15,FALSE)</f>
        <v>0</v>
      </c>
      <c r="Q161" s="38">
        <f>VLOOKUP($A161,'[1]DOM A&amp;L'!$A:$P,16,FALSE)</f>
        <v>39229</v>
      </c>
      <c r="R161" s="38">
        <f>VLOOKUP($A161,'[1]DOM A&amp;L'!$A:$S,19,FALSE)</f>
        <v>100000</v>
      </c>
      <c r="S161" s="38">
        <f>VLOOKUP(A161,'[1]DOM A&amp;L'!A:T,20,FALSE)</f>
        <v>30707</v>
      </c>
      <c r="T161" s="38">
        <f>VLOOKUP($A161,'[1]DOM A&amp;L'!A:T,17,FALSE)</f>
        <v>11934</v>
      </c>
      <c r="U161" s="38">
        <f>VLOOKUP(A161,'[1]DOM A&amp;L'!A:R,18,FALSE)</f>
        <v>112755</v>
      </c>
      <c r="V161" s="38">
        <f>VLOOKUP($A161,'[1]DOM A&amp;L'!A:U,21,FALSE)</f>
        <v>0</v>
      </c>
      <c r="W161" s="38">
        <f>VLOOKUP($A161,'[1]DOM UAB'!$A:$D,4,FALSE)</f>
        <v>35951</v>
      </c>
      <c r="X161" s="38">
        <f>VLOOKUP($A161,'[1]DOM UAB'!$A:$D,3,FALSE)</f>
        <v>0</v>
      </c>
      <c r="Y161" s="38">
        <f>VLOOKUP(A161,[1]ELI!A:F,6,FALSE)</f>
        <v>14395</v>
      </c>
      <c r="Z161" s="39">
        <f>VLOOKUP(A161,'[1]Title IA Del'!A:E,5,FALSE)</f>
        <v>133571</v>
      </c>
      <c r="AA161" s="40">
        <f>IFERROR(VLOOKUP(A161,'[1]Title ID2'!A:F,6,FALSE),0)</f>
        <v>0</v>
      </c>
      <c r="AB161" s="40">
        <f>IFERROR(VLOOKUP(A161,'[1]Title IC Mig'!A:G,7,FALSE),0)</f>
        <v>0</v>
      </c>
      <c r="AC161" s="38">
        <f>IFERROR(VLOOKUP(A161,[1]Sec1003!$I$2:$L$139,4,FALSE),0)</f>
        <v>0</v>
      </c>
      <c r="AD161" s="38">
        <f>VLOOKUP(A161,'[1]Title IIA'!A159:D484,3,FALSE)</f>
        <v>23348</v>
      </c>
      <c r="AE161" s="40">
        <f>IFERROR(VLOOKUP(A161,'[1]Title III EL'!A:D,4,FALSE),0)</f>
        <v>0</v>
      </c>
      <c r="AF161" s="40">
        <f>IFERROR(VLOOKUP(A161,'[1]Titlle III Imm'!A:D,4,FALSE),0)</f>
        <v>0</v>
      </c>
      <c r="AG161" s="38">
        <f>VLOOKUP(A161,'[1]Title IVA'!A:E,5,FALSE)</f>
        <v>10000</v>
      </c>
      <c r="AH161" s="40">
        <f>IFERROR(VLOOKUP(A161,'[1]Title IVB'!A:I,9,FALSE),0)</f>
        <v>0</v>
      </c>
      <c r="AI161" s="40">
        <f>IFERROR(VLOOKUP(A161,[1]SRSA!A:S,19,FALSE),0)</f>
        <v>17849</v>
      </c>
      <c r="AJ161" s="40">
        <f>IFERROR(VLOOKUP(A161,'[1]Title VB2'!A:E,5,FALSE),0)</f>
        <v>0</v>
      </c>
      <c r="AK161" s="40">
        <f>IFERROR(VLOOKUP(A161,'[1]McKinney Vento'!A:D,4,FALSE),0)</f>
        <v>0</v>
      </c>
      <c r="AL161" s="41">
        <f>VLOOKUP(A161,'[1]IDEA Pt B'!A159:C485,3,FALSE)</f>
        <v>15432</v>
      </c>
      <c r="AM161" s="39">
        <f t="shared" si="4"/>
        <v>3895459</v>
      </c>
      <c r="AN161" s="38">
        <f t="shared" si="5"/>
        <v>12950.329122340425</v>
      </c>
    </row>
    <row r="162" spans="1:40" x14ac:dyDescent="0.3">
      <c r="A162" s="36" t="s">
        <v>394</v>
      </c>
      <c r="B162" s="36" t="s">
        <v>395</v>
      </c>
      <c r="C162" s="37">
        <f>VLOOKUP($A162,'[1]DOM A&amp;L'!$A:$C,3,FALSE)</f>
        <v>268</v>
      </c>
      <c r="D162" s="38">
        <f>VLOOKUP($A162,'[1]DOM A&amp;L'!$A:$D,4,FALSE)</f>
        <v>1936836</v>
      </c>
      <c r="E162" s="38">
        <f>VLOOKUP($A162,[1]TAG!$A:$F,4,FALSE)</f>
        <v>17956</v>
      </c>
      <c r="F162" s="38">
        <f>VLOOKUP($A162,'[1]DOM A&amp;L'!$A:$E,5,FALSE)</f>
        <v>27864</v>
      </c>
      <c r="G162" s="38">
        <f>VLOOKUP($A162,'[1]DOM A&amp;L'!$A:$F,6,FALSE)</f>
        <v>194695</v>
      </c>
      <c r="H162" s="38">
        <f>VLOOKUP($A162,'[1]DOM A&amp;L'!$A:$G,7,FALSE)</f>
        <v>352822</v>
      </c>
      <c r="I162" s="38">
        <f>VLOOKUP($A162,'[1]DOM A&amp;L'!$A:$H,8,FALSE)</f>
        <v>185726</v>
      </c>
      <c r="J162" s="38">
        <f>VLOOKUP($A162,'[1]DOM A&amp;L'!$A:$I,9,FALSE)</f>
        <v>20286</v>
      </c>
      <c r="K162" s="38">
        <f>VLOOKUP($A162,'[1]DOM A&amp;L'!$A:$J,10,FALSE)</f>
        <v>19226</v>
      </c>
      <c r="L162" s="38">
        <f>VLOOKUP($A162,'[1]DOM A&amp;L'!$A:$K,11,FALSE)</f>
        <v>94086</v>
      </c>
      <c r="M162" s="38">
        <f>VLOOKUP($A162,'[1]DOM A&amp;L'!$A:$L,12,FALSE)</f>
        <v>65133</v>
      </c>
      <c r="N162" s="38">
        <f>VLOOKUP($A162,'[1]DOM A&amp;L'!$A:$M,13,FALSE)</f>
        <v>60437</v>
      </c>
      <c r="O162" s="38">
        <f>VLOOKUP($A162,'[1]DOM A&amp;L'!$A:$N,14,FALSE)</f>
        <v>107938</v>
      </c>
      <c r="P162" s="38">
        <f>VLOOKUP($A162,'[1]DOM A&amp;L'!$A:$O,15,FALSE)</f>
        <v>0</v>
      </c>
      <c r="Q162" s="38">
        <f>VLOOKUP($A162,'[1]DOM A&amp;L'!$A:$P,16,FALSE)</f>
        <v>62122</v>
      </c>
      <c r="R162" s="38">
        <f>VLOOKUP($A162,'[1]DOM A&amp;L'!$A:$S,19,FALSE)</f>
        <v>145000</v>
      </c>
      <c r="S162" s="38">
        <f>VLOOKUP(A162,'[1]DOM A&amp;L'!A:T,20,FALSE)</f>
        <v>61758</v>
      </c>
      <c r="T162" s="38">
        <f>VLOOKUP($A162,'[1]DOM A&amp;L'!A:T,17,FALSE)</f>
        <v>75546</v>
      </c>
      <c r="U162" s="38">
        <f>VLOOKUP(A162,'[1]DOM A&amp;L'!A:R,18,FALSE)</f>
        <v>175228</v>
      </c>
      <c r="V162" s="38">
        <f>VLOOKUP($A162,'[1]DOM A&amp;L'!A:U,21,FALSE)</f>
        <v>24809</v>
      </c>
      <c r="W162" s="38">
        <f>VLOOKUP($A162,'[1]DOM UAB'!$A:$D,4,FALSE)</f>
        <v>61920</v>
      </c>
      <c r="X162" s="38">
        <f>VLOOKUP($A162,'[1]DOM UAB'!$A:$D,3,FALSE)</f>
        <v>307930</v>
      </c>
      <c r="Y162" s="38">
        <f>VLOOKUP(A162,[1]ELI!A:F,6,FALSE)</f>
        <v>14130</v>
      </c>
      <c r="Z162" s="39">
        <f>VLOOKUP(A162,'[1]Title IA Del'!A:E,5,FALSE)</f>
        <v>85553</v>
      </c>
      <c r="AA162" s="40">
        <f>IFERROR(VLOOKUP(A162,'[1]Title ID2'!A:F,6,FALSE),0)</f>
        <v>0</v>
      </c>
      <c r="AB162" s="40">
        <f>IFERROR(VLOOKUP(A162,'[1]Title IC Mig'!A:G,7,FALSE),0)</f>
        <v>0</v>
      </c>
      <c r="AC162" s="38">
        <f>IFERROR(VLOOKUP(A162,[1]Sec1003!$I$2:$L$139,4,FALSE),0)</f>
        <v>0</v>
      </c>
      <c r="AD162" s="38">
        <f>VLOOKUP(A162,'[1]Title IIA'!A160:D485,3,FALSE)</f>
        <v>14056</v>
      </c>
      <c r="AE162" s="40">
        <f>IFERROR(VLOOKUP(A162,'[1]Title III EL'!A:D,4,FALSE),0)</f>
        <v>0</v>
      </c>
      <c r="AF162" s="40">
        <f>IFERROR(VLOOKUP(A162,'[1]Titlle III Imm'!A:D,4,FALSE),0)</f>
        <v>0</v>
      </c>
      <c r="AG162" s="38">
        <f>VLOOKUP(A162,'[1]Title IVA'!A:E,5,FALSE)</f>
        <v>10000</v>
      </c>
      <c r="AH162" s="40">
        <f>IFERROR(VLOOKUP(A162,'[1]Title IVB'!A:I,9,FALSE),0)</f>
        <v>0</v>
      </c>
      <c r="AI162" s="40">
        <f>IFERROR(VLOOKUP(A162,[1]SRSA!A:S,19,FALSE),0)</f>
        <v>3332</v>
      </c>
      <c r="AJ162" s="40">
        <f>IFERROR(VLOOKUP(A162,'[1]Title VB2'!A:E,5,FALSE),0)</f>
        <v>0</v>
      </c>
      <c r="AK162" s="40">
        <f>IFERROR(VLOOKUP(A162,'[1]McKinney Vento'!A:D,4,FALSE),0)</f>
        <v>0</v>
      </c>
      <c r="AL162" s="41">
        <f>VLOOKUP(A162,'[1]IDEA Pt B'!A160:C486,3,FALSE)</f>
        <v>12215</v>
      </c>
      <c r="AM162" s="39">
        <f t="shared" si="4"/>
        <v>4136604</v>
      </c>
      <c r="AN162" s="38">
        <f t="shared" si="5"/>
        <v>15435.089552238805</v>
      </c>
    </row>
    <row r="163" spans="1:40" x14ac:dyDescent="0.3">
      <c r="A163" s="36" t="s">
        <v>396</v>
      </c>
      <c r="B163" s="36" t="s">
        <v>397</v>
      </c>
      <c r="C163" s="37">
        <f>VLOOKUP($A163,'[1]DOM A&amp;L'!$A:$C,3,FALSE)</f>
        <v>607.9</v>
      </c>
      <c r="D163" s="38">
        <f>VLOOKUP($A163,'[1]DOM A&amp;L'!$A:$D,4,FALSE)</f>
        <v>4393293</v>
      </c>
      <c r="E163" s="38">
        <f>VLOOKUP($A163,[1]TAG!$A:$F,4,FALSE)</f>
        <v>40729</v>
      </c>
      <c r="F163" s="38">
        <f>VLOOKUP($A163,'[1]DOM A&amp;L'!$A:$E,5,FALSE)</f>
        <v>0</v>
      </c>
      <c r="G163" s="38">
        <f>VLOOKUP($A163,'[1]DOM A&amp;L'!$A:$F,6,FALSE)</f>
        <v>201279</v>
      </c>
      <c r="H163" s="38">
        <f>VLOOKUP($A163,'[1]DOM A&amp;L'!$A:$G,7,FALSE)</f>
        <v>346968</v>
      </c>
      <c r="I163" s="38">
        <f>VLOOKUP($A163,'[1]DOM A&amp;L'!$A:$H,8,FALSE)</f>
        <v>371518</v>
      </c>
      <c r="J163" s="38">
        <f>VLOOKUP($A163,'[1]DOM A&amp;L'!$A:$I,9,FALSE)</f>
        <v>39593</v>
      </c>
      <c r="K163" s="38">
        <f>VLOOKUP($A163,'[1]DOM A&amp;L'!$A:$J,10,FALSE)</f>
        <v>38462</v>
      </c>
      <c r="L163" s="38">
        <f>VLOOKUP($A163,'[1]DOM A&amp;L'!$A:$K,11,FALSE)</f>
        <v>212200</v>
      </c>
      <c r="M163" s="38">
        <f>VLOOKUP($A163,'[1]DOM A&amp;L'!$A:$L,12,FALSE)</f>
        <v>119246</v>
      </c>
      <c r="N163" s="38">
        <f>VLOOKUP($A163,'[1]DOM A&amp;L'!$A:$M,13,FALSE)</f>
        <v>127896</v>
      </c>
      <c r="O163" s="38">
        <f>VLOOKUP($A163,'[1]DOM A&amp;L'!$A:$N,14,FALSE)</f>
        <v>205950</v>
      </c>
      <c r="P163" s="38">
        <f>VLOOKUP($A163,'[1]DOM A&amp;L'!$A:$O,15,FALSE)</f>
        <v>0</v>
      </c>
      <c r="Q163" s="38">
        <f>VLOOKUP($A163,'[1]DOM A&amp;L'!$A:$P,16,FALSE)</f>
        <v>171379</v>
      </c>
      <c r="R163" s="38">
        <f>VLOOKUP($A163,'[1]DOM A&amp;L'!$A:$S,19,FALSE)</f>
        <v>325000</v>
      </c>
      <c r="S163" s="38">
        <f>VLOOKUP(A163,'[1]DOM A&amp;L'!A:T,20,FALSE)</f>
        <v>81908</v>
      </c>
      <c r="T163" s="38">
        <f>VLOOKUP($A163,'[1]DOM A&amp;L'!A:T,17,FALSE)</f>
        <v>0</v>
      </c>
      <c r="U163" s="38">
        <f>VLOOKUP(A163,'[1]DOM A&amp;L'!A:R,18,FALSE)</f>
        <v>0</v>
      </c>
      <c r="V163" s="38">
        <f>VLOOKUP($A163,'[1]DOM A&amp;L'!A:U,21,FALSE)</f>
        <v>0</v>
      </c>
      <c r="W163" s="38">
        <f>VLOOKUP($A163,'[1]DOM UAB'!$A:$D,4,FALSE)</f>
        <v>63471</v>
      </c>
      <c r="X163" s="38">
        <f>VLOOKUP($A163,'[1]DOM UAB'!$A:$D,3,FALSE)</f>
        <v>65845</v>
      </c>
      <c r="Y163" s="38">
        <f>VLOOKUP(A163,[1]ELI!A:F,6,FALSE)</f>
        <v>16877</v>
      </c>
      <c r="Z163" s="39">
        <f>VLOOKUP(A163,'[1]Title IA Del'!A:E,5,FALSE)</f>
        <v>43090</v>
      </c>
      <c r="AA163" s="40">
        <f>IFERROR(VLOOKUP(A163,'[1]Title ID2'!A:F,6,FALSE),0)</f>
        <v>0</v>
      </c>
      <c r="AB163" s="40">
        <f>IFERROR(VLOOKUP(A163,'[1]Title IC Mig'!A:G,7,FALSE),0)</f>
        <v>0</v>
      </c>
      <c r="AC163" s="38">
        <f>IFERROR(VLOOKUP(A163,[1]Sec1003!$I$2:$L$139,4,FALSE),0)</f>
        <v>0</v>
      </c>
      <c r="AD163" s="38">
        <f>VLOOKUP(A163,'[1]Title IIA'!A161:D486,3,FALSE)</f>
        <v>12448</v>
      </c>
      <c r="AE163" s="40">
        <f>IFERROR(VLOOKUP(A163,'[1]Title III EL'!A:D,4,FALSE),0)</f>
        <v>0</v>
      </c>
      <c r="AF163" s="40">
        <f>IFERROR(VLOOKUP(A163,'[1]Titlle III Imm'!A:D,4,FALSE),0)</f>
        <v>0</v>
      </c>
      <c r="AG163" s="38">
        <f>VLOOKUP(A163,'[1]Title IVA'!A:E,5,FALSE)</f>
        <v>10000</v>
      </c>
      <c r="AH163" s="40">
        <f>IFERROR(VLOOKUP(A163,'[1]Title IVB'!A:I,9,FALSE),0)</f>
        <v>0</v>
      </c>
      <c r="AI163" s="40">
        <f>IFERROR(VLOOKUP(A163,[1]SRSA!A:S,19,FALSE),0)</f>
        <v>0</v>
      </c>
      <c r="AJ163" s="40">
        <f>IFERROR(VLOOKUP(A163,'[1]Title VB2'!A:E,5,FALSE),0)</f>
        <v>0</v>
      </c>
      <c r="AK163" s="40">
        <f>IFERROR(VLOOKUP(A163,'[1]McKinney Vento'!A:D,4,FALSE),0)</f>
        <v>0</v>
      </c>
      <c r="AL163" s="41">
        <f>VLOOKUP(A163,'[1]IDEA Pt B'!A161:C487,3,FALSE)</f>
        <v>27574</v>
      </c>
      <c r="AM163" s="39">
        <f t="shared" si="4"/>
        <v>6914726</v>
      </c>
      <c r="AN163" s="38">
        <f t="shared" si="5"/>
        <v>11374.775456489555</v>
      </c>
    </row>
    <row r="164" spans="1:40" x14ac:dyDescent="0.3">
      <c r="A164" s="36" t="s">
        <v>398</v>
      </c>
      <c r="B164" s="36" t="s">
        <v>399</v>
      </c>
      <c r="C164" s="37">
        <f>VLOOKUP($A164,'[1]DOM A&amp;L'!$A:$C,3,FALSE)</f>
        <v>2232.3000000000002</v>
      </c>
      <c r="D164" s="38">
        <f>VLOOKUP($A164,'[1]DOM A&amp;L'!$A:$D,4,FALSE)</f>
        <v>16132832</v>
      </c>
      <c r="E164" s="38">
        <f>VLOOKUP($A164,[1]TAG!$A:$F,4,FALSE)</f>
        <v>149564</v>
      </c>
      <c r="F164" s="38">
        <f>VLOOKUP($A164,'[1]DOM A&amp;L'!$A:$E,5,FALSE)</f>
        <v>0</v>
      </c>
      <c r="G164" s="38">
        <f>VLOOKUP($A164,'[1]DOM A&amp;L'!$A:$F,6,FALSE)</f>
        <v>457968</v>
      </c>
      <c r="H164" s="38">
        <f>VLOOKUP($A164,'[1]DOM A&amp;L'!$A:$G,7,FALSE)</f>
        <v>2341259</v>
      </c>
      <c r="I164" s="38">
        <f>VLOOKUP($A164,'[1]DOM A&amp;L'!$A:$H,8,FALSE)</f>
        <v>1335540</v>
      </c>
      <c r="J164" s="38">
        <f>VLOOKUP($A164,'[1]DOM A&amp;L'!$A:$I,9,FALSE)</f>
        <v>154922</v>
      </c>
      <c r="K164" s="38">
        <f>VLOOKUP($A164,'[1]DOM A&amp;L'!$A:$J,10,FALSE)</f>
        <v>147600</v>
      </c>
      <c r="L164" s="38">
        <f>VLOOKUP($A164,'[1]DOM A&amp;L'!$A:$K,11,FALSE)</f>
        <v>779229</v>
      </c>
      <c r="M164" s="38">
        <f>VLOOKUP($A164,'[1]DOM A&amp;L'!$A:$L,12,FALSE)</f>
        <v>383031</v>
      </c>
      <c r="N164" s="38">
        <f>VLOOKUP($A164,'[1]DOM A&amp;L'!$A:$M,13,FALSE)</f>
        <v>0</v>
      </c>
      <c r="O164" s="38">
        <f>VLOOKUP($A164,'[1]DOM A&amp;L'!$A:$N,14,FALSE)</f>
        <v>617726</v>
      </c>
      <c r="P164" s="38">
        <f>VLOOKUP($A164,'[1]DOM A&amp;L'!$A:$O,15,FALSE)</f>
        <v>0</v>
      </c>
      <c r="Q164" s="38">
        <f>VLOOKUP($A164,'[1]DOM A&amp;L'!$A:$P,16,FALSE)</f>
        <v>393331</v>
      </c>
      <c r="R164" s="38">
        <f>VLOOKUP($A164,'[1]DOM A&amp;L'!$A:$S,19,FALSE)</f>
        <v>800000</v>
      </c>
      <c r="S164" s="38">
        <f>VLOOKUP(A164,'[1]DOM A&amp;L'!A:T,20,FALSE)</f>
        <v>348779</v>
      </c>
      <c r="T164" s="38">
        <f>VLOOKUP($A164,'[1]DOM A&amp;L'!A:T,17,FALSE)</f>
        <v>0</v>
      </c>
      <c r="U164" s="38">
        <f>VLOOKUP(A164,'[1]DOM A&amp;L'!A:R,18,FALSE)</f>
        <v>0</v>
      </c>
      <c r="V164" s="38">
        <f>VLOOKUP($A164,'[1]DOM A&amp;L'!A:U,21,FALSE)</f>
        <v>0</v>
      </c>
      <c r="W164" s="38">
        <f>VLOOKUP($A164,'[1]DOM UAB'!$A:$D,4,FALSE)</f>
        <v>201573</v>
      </c>
      <c r="X164" s="38">
        <f>VLOOKUP($A164,'[1]DOM UAB'!$A:$D,3,FALSE)</f>
        <v>0</v>
      </c>
      <c r="Y164" s="38">
        <f>VLOOKUP(A164,[1]ELI!A:F,6,FALSE)</f>
        <v>30003</v>
      </c>
      <c r="Z164" s="39">
        <f>VLOOKUP(A164,'[1]Title IA Del'!A:E,5,FALSE)</f>
        <v>304073</v>
      </c>
      <c r="AA164" s="40">
        <f>IFERROR(VLOOKUP(A164,'[1]Title ID2'!A:F,6,FALSE),0)</f>
        <v>0</v>
      </c>
      <c r="AB164" s="40">
        <f>IFERROR(VLOOKUP(A164,'[1]Title IC Mig'!A:G,7,FALSE),0)</f>
        <v>0</v>
      </c>
      <c r="AC164" s="38">
        <f>IFERROR(VLOOKUP(A164,[1]Sec1003!$I$2:$L$139,4,FALSE),0)</f>
        <v>19990</v>
      </c>
      <c r="AD164" s="38">
        <f>VLOOKUP(A164,'[1]Title IIA'!A162:D487,3,FALSE)</f>
        <v>54644</v>
      </c>
      <c r="AE164" s="40">
        <f>IFERROR(VLOOKUP(A164,'[1]Title III EL'!A:D,4,FALSE),0)</f>
        <v>0</v>
      </c>
      <c r="AF164" s="40">
        <f>IFERROR(VLOOKUP(A164,'[1]Titlle III Imm'!A:D,4,FALSE),0)</f>
        <v>0</v>
      </c>
      <c r="AG164" s="38">
        <f>VLOOKUP(A164,'[1]Title IVA'!A:E,5,FALSE)</f>
        <v>15202</v>
      </c>
      <c r="AH164" s="40">
        <f>IFERROR(VLOOKUP(A164,'[1]Title IVB'!A:I,9,FALSE),0)</f>
        <v>0</v>
      </c>
      <c r="AI164" s="40">
        <f>IFERROR(VLOOKUP(A164,[1]SRSA!A:S,19,FALSE),0)</f>
        <v>0</v>
      </c>
      <c r="AJ164" s="40">
        <f>IFERROR(VLOOKUP(A164,'[1]Title VB2'!A:E,5,FALSE),0)</f>
        <v>0</v>
      </c>
      <c r="AK164" s="40">
        <f>IFERROR(VLOOKUP(A164,'[1]McKinney Vento'!A:D,4,FALSE),0)</f>
        <v>0</v>
      </c>
      <c r="AL164" s="41">
        <f>VLOOKUP(A164,'[1]IDEA Pt B'!A162:C488,3,FALSE)</f>
        <v>118127</v>
      </c>
      <c r="AM164" s="39">
        <f t="shared" si="4"/>
        <v>24785393</v>
      </c>
      <c r="AN164" s="38">
        <f t="shared" si="5"/>
        <v>11103.074407561708</v>
      </c>
    </row>
    <row r="165" spans="1:40" x14ac:dyDescent="0.3">
      <c r="A165" s="36" t="s">
        <v>400</v>
      </c>
      <c r="B165" s="36" t="s">
        <v>401</v>
      </c>
      <c r="C165" s="37">
        <f>VLOOKUP($A165,'[1]DOM A&amp;L'!$A:$C,3,FALSE)</f>
        <v>453.7</v>
      </c>
      <c r="D165" s="38">
        <f>VLOOKUP($A165,'[1]DOM A&amp;L'!$A:$D,4,FALSE)</f>
        <v>3278890</v>
      </c>
      <c r="E165" s="38">
        <f>VLOOKUP($A165,[1]TAG!$A:$F,4,FALSE)</f>
        <v>30398</v>
      </c>
      <c r="F165" s="38">
        <f>VLOOKUP($A165,'[1]DOM A&amp;L'!$A:$E,5,FALSE)</f>
        <v>0</v>
      </c>
      <c r="G165" s="38">
        <f>VLOOKUP($A165,'[1]DOM A&amp;L'!$A:$F,6,FALSE)</f>
        <v>229869</v>
      </c>
      <c r="H165" s="38">
        <f>VLOOKUP($A165,'[1]DOM A&amp;L'!$A:$G,7,FALSE)</f>
        <v>261690</v>
      </c>
      <c r="I165" s="38">
        <f>VLOOKUP($A165,'[1]DOM A&amp;L'!$A:$H,8,FALSE)</f>
        <v>309115</v>
      </c>
      <c r="J165" s="38">
        <f>VLOOKUP($A165,'[1]DOM A&amp;L'!$A:$I,9,FALSE)</f>
        <v>35634</v>
      </c>
      <c r="K165" s="38">
        <f>VLOOKUP($A165,'[1]DOM A&amp;L'!$A:$J,10,FALSE)</f>
        <v>40738</v>
      </c>
      <c r="L165" s="38">
        <f>VLOOKUP($A165,'[1]DOM A&amp;L'!$A:$K,11,FALSE)</f>
        <v>158373</v>
      </c>
      <c r="M165" s="38">
        <f>VLOOKUP($A165,'[1]DOM A&amp;L'!$A:$L,12,FALSE)</f>
        <v>108405</v>
      </c>
      <c r="N165" s="38">
        <f>VLOOKUP($A165,'[1]DOM A&amp;L'!$A:$M,13,FALSE)</f>
        <v>19091</v>
      </c>
      <c r="O165" s="38">
        <f>VLOOKUP($A165,'[1]DOM A&amp;L'!$A:$N,14,FALSE)</f>
        <v>226924</v>
      </c>
      <c r="P165" s="38">
        <f>VLOOKUP($A165,'[1]DOM A&amp;L'!$A:$O,15,FALSE)</f>
        <v>0</v>
      </c>
      <c r="Q165" s="38">
        <f>VLOOKUP($A165,'[1]DOM A&amp;L'!$A:$P,16,FALSE)</f>
        <v>52986</v>
      </c>
      <c r="R165" s="38">
        <f>VLOOKUP($A165,'[1]DOM A&amp;L'!$A:$S,19,FALSE)</f>
        <v>140000</v>
      </c>
      <c r="S165" s="38">
        <f>VLOOKUP(A165,'[1]DOM A&amp;L'!A:T,20,FALSE)</f>
        <v>59353</v>
      </c>
      <c r="T165" s="38">
        <f>VLOOKUP($A165,'[1]DOM A&amp;L'!A:T,17,FALSE)</f>
        <v>19091</v>
      </c>
      <c r="U165" s="38">
        <f>VLOOKUP(A165,'[1]DOM A&amp;L'!A:R,18,FALSE)</f>
        <v>221918</v>
      </c>
      <c r="V165" s="38">
        <f>VLOOKUP($A165,'[1]DOM A&amp;L'!A:U,21,FALSE)</f>
        <v>0</v>
      </c>
      <c r="W165" s="38">
        <f>VLOOKUP($A165,'[1]DOM UAB'!$A:$D,4,FALSE)</f>
        <v>102900</v>
      </c>
      <c r="X165" s="38">
        <f>VLOOKUP($A165,'[1]DOM UAB'!$A:$D,3,FALSE)</f>
        <v>256389</v>
      </c>
      <c r="Y165" s="38">
        <f>VLOOKUP(A165,[1]ELI!A:F,6,FALSE)</f>
        <v>15631</v>
      </c>
      <c r="Z165" s="39">
        <f>VLOOKUP(A165,'[1]Title IA Del'!A:E,5,FALSE)</f>
        <v>98947</v>
      </c>
      <c r="AA165" s="40">
        <f>IFERROR(VLOOKUP(A165,'[1]Title ID2'!A:F,6,FALSE),0)</f>
        <v>0</v>
      </c>
      <c r="AB165" s="40">
        <f>IFERROR(VLOOKUP(A165,'[1]Title IC Mig'!A:G,7,FALSE),0)</f>
        <v>0</v>
      </c>
      <c r="AC165" s="38">
        <f>IFERROR(VLOOKUP(A165,[1]Sec1003!$I$2:$L$139,4,FALSE),0)</f>
        <v>0</v>
      </c>
      <c r="AD165" s="38">
        <f>VLOOKUP(A165,'[1]Title IIA'!A163:D488,3,FALSE)</f>
        <v>14516</v>
      </c>
      <c r="AE165" s="40">
        <f>IFERROR(VLOOKUP(A165,'[1]Title III EL'!A:D,4,FALSE),0)</f>
        <v>0</v>
      </c>
      <c r="AF165" s="40">
        <f>IFERROR(VLOOKUP(A165,'[1]Titlle III Imm'!A:D,4,FALSE),0)</f>
        <v>0</v>
      </c>
      <c r="AG165" s="38">
        <f>VLOOKUP(A165,'[1]Title IVA'!A:E,5,FALSE)</f>
        <v>10000</v>
      </c>
      <c r="AH165" s="40">
        <f>IFERROR(VLOOKUP(A165,'[1]Title IVB'!A:I,9,FALSE),0)</f>
        <v>0</v>
      </c>
      <c r="AI165" s="40">
        <f>IFERROR(VLOOKUP(A165,[1]SRSA!A:S,19,FALSE),0)</f>
        <v>39388</v>
      </c>
      <c r="AJ165" s="40">
        <f>IFERROR(VLOOKUP(A165,'[1]Title VB2'!A:E,5,FALSE),0)</f>
        <v>0</v>
      </c>
      <c r="AK165" s="40">
        <f>IFERROR(VLOOKUP(A165,'[1]McKinney Vento'!A:D,4,FALSE),0)</f>
        <v>0</v>
      </c>
      <c r="AL165" s="41">
        <f>VLOOKUP(A165,'[1]IDEA Pt B'!A163:C489,3,FALSE)</f>
        <v>22048</v>
      </c>
      <c r="AM165" s="39">
        <f t="shared" si="4"/>
        <v>5752294</v>
      </c>
      <c r="AN165" s="38">
        <f t="shared" si="5"/>
        <v>12678.629050033062</v>
      </c>
    </row>
    <row r="166" spans="1:40" x14ac:dyDescent="0.3">
      <c r="A166" s="36" t="s">
        <v>402</v>
      </c>
      <c r="B166" s="36" t="s">
        <v>403</v>
      </c>
      <c r="C166" s="37">
        <f>VLOOKUP($A166,'[1]DOM A&amp;L'!$A:$C,3,FALSE)</f>
        <v>2608.5</v>
      </c>
      <c r="D166" s="38">
        <f>VLOOKUP($A166,'[1]DOM A&amp;L'!$A:$D,4,FALSE)</f>
        <v>18851630</v>
      </c>
      <c r="E166" s="38">
        <f>VLOOKUP($A166,[1]TAG!$A:$F,4,FALSE)</f>
        <v>174770</v>
      </c>
      <c r="F166" s="38">
        <f>VLOOKUP($A166,'[1]DOM A&amp;L'!$A:$E,5,FALSE)</f>
        <v>0</v>
      </c>
      <c r="G166" s="38">
        <f>VLOOKUP($A166,'[1]DOM A&amp;L'!$A:$F,6,FALSE)</f>
        <v>320120</v>
      </c>
      <c r="H166" s="38">
        <f>VLOOKUP($A166,'[1]DOM A&amp;L'!$A:$G,7,FALSE)</f>
        <v>2780010</v>
      </c>
      <c r="I166" s="38">
        <f>VLOOKUP($A166,'[1]DOM A&amp;L'!$A:$H,8,FALSE)</f>
        <v>1572091</v>
      </c>
      <c r="J166" s="38">
        <f>VLOOKUP($A166,'[1]DOM A&amp;L'!$A:$I,9,FALSE)</f>
        <v>183743</v>
      </c>
      <c r="K166" s="38">
        <f>VLOOKUP($A166,'[1]DOM A&amp;L'!$A:$J,10,FALSE)</f>
        <v>231974</v>
      </c>
      <c r="L166" s="38">
        <f>VLOOKUP($A166,'[1]DOM A&amp;L'!$A:$K,11,FALSE)</f>
        <v>910549</v>
      </c>
      <c r="M166" s="38">
        <f>VLOOKUP($A166,'[1]DOM A&amp;L'!$A:$L,12,FALSE)</f>
        <v>162608</v>
      </c>
      <c r="N166" s="38">
        <f>VLOOKUP($A166,'[1]DOM A&amp;L'!$A:$M,13,FALSE)</f>
        <v>123425</v>
      </c>
      <c r="O166" s="38">
        <f>VLOOKUP($A166,'[1]DOM A&amp;L'!$A:$N,14,FALSE)</f>
        <v>1442391</v>
      </c>
      <c r="P166" s="38">
        <f>VLOOKUP($A166,'[1]DOM A&amp;L'!$A:$O,15,FALSE)</f>
        <v>0</v>
      </c>
      <c r="Q166" s="38">
        <f>VLOOKUP($A166,'[1]DOM A&amp;L'!$A:$P,16,FALSE)</f>
        <v>625080</v>
      </c>
      <c r="R166" s="38">
        <f>VLOOKUP($A166,'[1]DOM A&amp;L'!$A:$S,19,FALSE)</f>
        <v>1600000</v>
      </c>
      <c r="S166" s="38">
        <f>VLOOKUP(A166,'[1]DOM A&amp;L'!A:T,20,FALSE)</f>
        <v>508688</v>
      </c>
      <c r="T166" s="38">
        <f>VLOOKUP($A166,'[1]DOM A&amp;L'!A:T,17,FALSE)</f>
        <v>0</v>
      </c>
      <c r="U166" s="38">
        <f>VLOOKUP(A166,'[1]DOM A&amp;L'!A:R,18,FALSE)</f>
        <v>770740</v>
      </c>
      <c r="V166" s="38">
        <f>VLOOKUP($A166,'[1]DOM A&amp;L'!A:U,21,FALSE)</f>
        <v>0</v>
      </c>
      <c r="W166" s="38">
        <f>VLOOKUP($A166,'[1]DOM UAB'!$A:$D,4,FALSE)</f>
        <v>469781</v>
      </c>
      <c r="X166" s="38">
        <f>VLOOKUP($A166,'[1]DOM UAB'!$A:$D,3,FALSE)</f>
        <v>0</v>
      </c>
      <c r="Y166" s="38">
        <f>VLOOKUP(A166,[1]ELI!A:F,6,FALSE)</f>
        <v>33043</v>
      </c>
      <c r="Z166" s="39">
        <f>VLOOKUP(A166,'[1]Title IA Del'!A:E,5,FALSE)</f>
        <v>255992</v>
      </c>
      <c r="AA166" s="40">
        <f>IFERROR(VLOOKUP(A166,'[1]Title ID2'!A:F,6,FALSE),0)</f>
        <v>0</v>
      </c>
      <c r="AB166" s="40">
        <f>IFERROR(VLOOKUP(A166,'[1]Title IC Mig'!A:G,7,FALSE),0)</f>
        <v>0</v>
      </c>
      <c r="AC166" s="38">
        <f>IFERROR(VLOOKUP(A166,[1]Sec1003!$I$2:$L$139,4,FALSE),0)</f>
        <v>10495</v>
      </c>
      <c r="AD166" s="38">
        <f>VLOOKUP(A166,'[1]Title IIA'!A164:D489,3,FALSE)</f>
        <v>66377</v>
      </c>
      <c r="AE166" s="40">
        <f>IFERROR(VLOOKUP(A166,'[1]Title III EL'!A:D,4,FALSE),0)</f>
        <v>0</v>
      </c>
      <c r="AF166" s="40">
        <f>IFERROR(VLOOKUP(A166,'[1]Titlle III Imm'!A:D,4,FALSE),0)</f>
        <v>0</v>
      </c>
      <c r="AG166" s="38">
        <f>VLOOKUP(A166,'[1]Title IVA'!A:E,5,FALSE)</f>
        <v>16283</v>
      </c>
      <c r="AH166" s="40">
        <f>IFERROR(VLOOKUP(A166,'[1]Title IVB'!A:I,9,FALSE),0)</f>
        <v>0</v>
      </c>
      <c r="AI166" s="40">
        <f>IFERROR(VLOOKUP(A166,[1]SRSA!A:S,19,FALSE),0)</f>
        <v>0</v>
      </c>
      <c r="AJ166" s="40">
        <f>IFERROR(VLOOKUP(A166,'[1]Title VB2'!A:E,5,FALSE),0)</f>
        <v>0</v>
      </c>
      <c r="AK166" s="40">
        <f>IFERROR(VLOOKUP(A166,'[1]McKinney Vento'!A:D,4,FALSE),0)</f>
        <v>0</v>
      </c>
      <c r="AL166" s="41">
        <f>VLOOKUP(A166,'[1]IDEA Pt B'!A164:C490,3,FALSE)</f>
        <v>131064</v>
      </c>
      <c r="AM166" s="39">
        <f t="shared" si="4"/>
        <v>31240854</v>
      </c>
      <c r="AN166" s="38">
        <f t="shared" si="5"/>
        <v>11976.558941920644</v>
      </c>
    </row>
    <row r="167" spans="1:40" x14ac:dyDescent="0.3">
      <c r="A167" s="36" t="s">
        <v>404</v>
      </c>
      <c r="B167" s="36" t="s">
        <v>405</v>
      </c>
      <c r="C167" s="37">
        <f>VLOOKUP($A167,'[1]DOM A&amp;L'!$A:$C,3,FALSE)</f>
        <v>735.3</v>
      </c>
      <c r="D167" s="38">
        <f>VLOOKUP($A167,'[1]DOM A&amp;L'!$A:$D,4,FALSE)</f>
        <v>5322101</v>
      </c>
      <c r="E167" s="38">
        <f>VLOOKUP($A167,[1]TAG!$A:$F,4,FALSE)</f>
        <v>49265</v>
      </c>
      <c r="F167" s="38">
        <f>VLOOKUP($A167,'[1]DOM A&amp;L'!$A:$E,5,FALSE)</f>
        <v>16959</v>
      </c>
      <c r="G167" s="38">
        <f>VLOOKUP($A167,'[1]DOM A&amp;L'!$A:$F,6,FALSE)</f>
        <v>218624</v>
      </c>
      <c r="H167" s="38">
        <f>VLOOKUP($A167,'[1]DOM A&amp;L'!$A:$G,7,FALSE)</f>
        <v>917199</v>
      </c>
      <c r="I167" s="38">
        <f>VLOOKUP($A167,'[1]DOM A&amp;L'!$A:$H,8,FALSE)</f>
        <v>454658</v>
      </c>
      <c r="J167" s="38">
        <f>VLOOKUP($A167,'[1]DOM A&amp;L'!$A:$I,9,FALSE)</f>
        <v>48875</v>
      </c>
      <c r="K167" s="38">
        <f>VLOOKUP($A167,'[1]DOM A&amp;L'!$A:$J,10,FALSE)</f>
        <v>48067</v>
      </c>
      <c r="L167" s="38">
        <f>VLOOKUP($A167,'[1]DOM A&amp;L'!$A:$K,11,FALSE)</f>
        <v>256671</v>
      </c>
      <c r="M167" s="38">
        <f>VLOOKUP($A167,'[1]DOM A&amp;L'!$A:$L,12,FALSE)</f>
        <v>97744</v>
      </c>
      <c r="N167" s="38">
        <f>VLOOKUP($A167,'[1]DOM A&amp;L'!$A:$M,13,FALSE)</f>
        <v>337386</v>
      </c>
      <c r="O167" s="38">
        <f>VLOOKUP($A167,'[1]DOM A&amp;L'!$A:$N,14,FALSE)</f>
        <v>96893</v>
      </c>
      <c r="P167" s="38">
        <f>VLOOKUP($A167,'[1]DOM A&amp;L'!$A:$O,15,FALSE)</f>
        <v>0</v>
      </c>
      <c r="Q167" s="38">
        <f>VLOOKUP($A167,'[1]DOM A&amp;L'!$A:$P,16,FALSE)</f>
        <v>145425</v>
      </c>
      <c r="R167" s="38">
        <f>VLOOKUP($A167,'[1]DOM A&amp;L'!$A:$S,19,FALSE)</f>
        <v>605000</v>
      </c>
      <c r="S167" s="38">
        <f>VLOOKUP(A167,'[1]DOM A&amp;L'!A:T,20,FALSE)</f>
        <v>128024</v>
      </c>
      <c r="T167" s="38">
        <f>VLOOKUP($A167,'[1]DOM A&amp;L'!A:T,17,FALSE)</f>
        <v>144594</v>
      </c>
      <c r="U167" s="38">
        <f>VLOOKUP(A167,'[1]DOM A&amp;L'!A:R,18,FALSE)</f>
        <v>115333</v>
      </c>
      <c r="V167" s="38">
        <f>VLOOKUP($A167,'[1]DOM A&amp;L'!A:U,21,FALSE)</f>
        <v>0</v>
      </c>
      <c r="W167" s="38">
        <f>VLOOKUP($A167,'[1]DOM UAB'!$A:$D,4,FALSE)</f>
        <v>178880</v>
      </c>
      <c r="X167" s="38">
        <f>VLOOKUP($A167,'[1]DOM UAB'!$A:$D,3,FALSE)</f>
        <v>303869</v>
      </c>
      <c r="Y167" s="38">
        <f>VLOOKUP(A167,[1]ELI!A:F,6,FALSE)</f>
        <v>17906</v>
      </c>
      <c r="Z167" s="39">
        <f>VLOOKUP(A167,'[1]Title IA Del'!A:E,5,FALSE)</f>
        <v>130559</v>
      </c>
      <c r="AA167" s="40">
        <f>IFERROR(VLOOKUP(A167,'[1]Title ID2'!A:F,6,FALSE),0)</f>
        <v>0</v>
      </c>
      <c r="AB167" s="40">
        <f>IFERROR(VLOOKUP(A167,'[1]Title IC Mig'!A:G,7,FALSE),0)</f>
        <v>0</v>
      </c>
      <c r="AC167" s="38">
        <f>IFERROR(VLOOKUP(A167,[1]Sec1003!$I$2:$L$139,4,FALSE),0)</f>
        <v>0</v>
      </c>
      <c r="AD167" s="38">
        <f>VLOOKUP(A167,'[1]Title IIA'!A165:D490,3,FALSE)</f>
        <v>21858</v>
      </c>
      <c r="AE167" s="40">
        <f>IFERROR(VLOOKUP(A167,'[1]Title III EL'!A:D,4,FALSE),0)</f>
        <v>0</v>
      </c>
      <c r="AF167" s="40">
        <f>IFERROR(VLOOKUP(A167,'[1]Titlle III Imm'!A:D,4,FALSE),0)</f>
        <v>0</v>
      </c>
      <c r="AG167" s="38">
        <f>VLOOKUP(A167,'[1]Title IVA'!A:E,5,FALSE)</f>
        <v>10000</v>
      </c>
      <c r="AH167" s="40">
        <f>IFERROR(VLOOKUP(A167,'[1]Title IVB'!A:I,9,FALSE),0)</f>
        <v>0</v>
      </c>
      <c r="AI167" s="40">
        <f>IFERROR(VLOOKUP(A167,[1]SRSA!A:S,19,FALSE),0)</f>
        <v>0</v>
      </c>
      <c r="AJ167" s="40">
        <f>IFERROR(VLOOKUP(A167,'[1]Title VB2'!A:E,5,FALSE),0)</f>
        <v>0</v>
      </c>
      <c r="AK167" s="40">
        <f>IFERROR(VLOOKUP(A167,'[1]McKinney Vento'!A:D,4,FALSE),0)</f>
        <v>0</v>
      </c>
      <c r="AL167" s="41">
        <f>VLOOKUP(A167,'[1]IDEA Pt B'!A165:C491,3,FALSE)</f>
        <v>33552</v>
      </c>
      <c r="AM167" s="39">
        <f t="shared" si="4"/>
        <v>9699442</v>
      </c>
      <c r="AN167" s="38">
        <f t="shared" si="5"/>
        <v>13191.135590915273</v>
      </c>
    </row>
    <row r="168" spans="1:40" x14ac:dyDescent="0.3">
      <c r="A168" s="36" t="s">
        <v>406</v>
      </c>
      <c r="B168" s="36" t="s">
        <v>407</v>
      </c>
      <c r="C168" s="37">
        <f>VLOOKUP($A168,'[1]DOM A&amp;L'!$A:$C,3,FALSE)</f>
        <v>7597.9</v>
      </c>
      <c r="D168" s="38">
        <f>VLOOKUP($A168,'[1]DOM A&amp;L'!$A:$D,4,FALSE)</f>
        <v>54910023</v>
      </c>
      <c r="E168" s="38">
        <f>VLOOKUP($A168,[1]TAG!$A:$F,4,FALSE)</f>
        <v>509059</v>
      </c>
      <c r="F168" s="38">
        <f>VLOOKUP($A168,'[1]DOM A&amp;L'!$A:$E,5,FALSE)</f>
        <v>0</v>
      </c>
      <c r="G168" s="38">
        <f>VLOOKUP($A168,'[1]DOM A&amp;L'!$A:$F,6,FALSE)</f>
        <v>691646</v>
      </c>
      <c r="H168" s="38">
        <f>VLOOKUP($A168,'[1]DOM A&amp;L'!$A:$G,7,FALSE)</f>
        <v>5507986</v>
      </c>
      <c r="I168" s="38">
        <f>VLOOKUP($A168,'[1]DOM A&amp;L'!$A:$H,8,FALSE)</f>
        <v>4428588</v>
      </c>
      <c r="J168" s="38">
        <f>VLOOKUP($A168,'[1]DOM A&amp;L'!$A:$I,9,FALSE)</f>
        <v>495307</v>
      </c>
      <c r="K168" s="38">
        <f>VLOOKUP($A168,'[1]DOM A&amp;L'!$A:$J,10,FALSE)</f>
        <v>491888</v>
      </c>
      <c r="L168" s="38">
        <f>VLOOKUP($A168,'[1]DOM A&amp;L'!$A:$K,11,FALSE)</f>
        <v>2652199</v>
      </c>
      <c r="M168" s="38">
        <f>VLOOKUP($A168,'[1]DOM A&amp;L'!$A:$L,12,FALSE)</f>
        <v>867240</v>
      </c>
      <c r="N168" s="38">
        <f>VLOOKUP($A168,'[1]DOM A&amp;L'!$A:$M,13,FALSE)</f>
        <v>0</v>
      </c>
      <c r="O168" s="38">
        <f>VLOOKUP($A168,'[1]DOM A&amp;L'!$A:$N,14,FALSE)</f>
        <v>3764082</v>
      </c>
      <c r="P168" s="38">
        <f>VLOOKUP($A168,'[1]DOM A&amp;L'!$A:$O,15,FALSE)</f>
        <v>0</v>
      </c>
      <c r="Q168" s="38">
        <f>VLOOKUP($A168,'[1]DOM A&amp;L'!$A:$P,16,FALSE)</f>
        <v>1338750</v>
      </c>
      <c r="R168" s="38">
        <f>VLOOKUP($A168,'[1]DOM A&amp;L'!$A:$S,19,FALSE)</f>
        <v>1050000</v>
      </c>
      <c r="S168" s="38">
        <f>VLOOKUP(A168,'[1]DOM A&amp;L'!A:T,20,FALSE)</f>
        <v>824608</v>
      </c>
      <c r="T168" s="38">
        <f>VLOOKUP($A168,'[1]DOM A&amp;L'!A:T,17,FALSE)</f>
        <v>0</v>
      </c>
      <c r="U168" s="38">
        <f>VLOOKUP(A168,'[1]DOM A&amp;L'!A:R,18,FALSE)</f>
        <v>3348408</v>
      </c>
      <c r="V168" s="38">
        <f>VLOOKUP($A168,'[1]DOM A&amp;L'!A:U,21,FALSE)</f>
        <v>319803</v>
      </c>
      <c r="W168" s="38">
        <f>VLOOKUP($A168,'[1]DOM UAB'!$A:$D,4,FALSE)</f>
        <v>1270428</v>
      </c>
      <c r="X168" s="38">
        <f>VLOOKUP($A168,'[1]DOM UAB'!$A:$D,3,FALSE)</f>
        <v>3049575</v>
      </c>
      <c r="Y168" s="38">
        <f>VLOOKUP(A168,[1]ELI!A:F,6,FALSE)</f>
        <v>73362</v>
      </c>
      <c r="Z168" s="39">
        <f>VLOOKUP(A168,'[1]Title IA Del'!A:E,5,FALSE)</f>
        <v>666992</v>
      </c>
      <c r="AA168" s="40">
        <f>IFERROR(VLOOKUP(A168,'[1]Title ID2'!A:F,6,FALSE),0)</f>
        <v>8776</v>
      </c>
      <c r="AB168" s="40">
        <f>IFERROR(VLOOKUP(A168,'[1]Title IC Mig'!A:G,7,FALSE),0)</f>
        <v>0</v>
      </c>
      <c r="AC168" s="38">
        <f>IFERROR(VLOOKUP(A168,[1]Sec1003!$I$2:$L$139,4,FALSE),0)</f>
        <v>18990</v>
      </c>
      <c r="AD168" s="38">
        <f>VLOOKUP(A168,'[1]Title IIA'!A166:D491,3,FALSE)</f>
        <v>138798</v>
      </c>
      <c r="AE168" s="40">
        <f>IFERROR(VLOOKUP(A168,'[1]Title III EL'!A:D,4,FALSE),0)</f>
        <v>0</v>
      </c>
      <c r="AF168" s="40">
        <f>IFERROR(VLOOKUP(A168,'[1]Titlle III Imm'!A:D,4,FALSE),0)</f>
        <v>0</v>
      </c>
      <c r="AG168" s="38">
        <f>VLOOKUP(A168,'[1]Title IVA'!A:E,5,FALSE)</f>
        <v>39133</v>
      </c>
      <c r="AH168" s="40">
        <f>IFERROR(VLOOKUP(A168,'[1]Title IVB'!A:I,9,FALSE),0)</f>
        <v>0</v>
      </c>
      <c r="AI168" s="40">
        <f>IFERROR(VLOOKUP(A168,[1]SRSA!A:S,19,FALSE),0)</f>
        <v>0</v>
      </c>
      <c r="AJ168" s="40">
        <f>IFERROR(VLOOKUP(A168,'[1]Title VB2'!A:E,5,FALSE),0)</f>
        <v>0</v>
      </c>
      <c r="AK168" s="40">
        <f>IFERROR(VLOOKUP(A168,'[1]McKinney Vento'!A:D,4,FALSE),0)</f>
        <v>0</v>
      </c>
      <c r="AL168" s="41">
        <f>VLOOKUP(A168,'[1]IDEA Pt B'!A166:C492,3,FALSE)</f>
        <v>346206</v>
      </c>
      <c r="AM168" s="39">
        <f t="shared" si="4"/>
        <v>86811847</v>
      </c>
      <c r="AN168" s="38">
        <f t="shared" si="5"/>
        <v>11425.76856763053</v>
      </c>
    </row>
    <row r="169" spans="1:40" x14ac:dyDescent="0.3">
      <c r="A169" s="36" t="s">
        <v>408</v>
      </c>
      <c r="B169" s="36" t="s">
        <v>409</v>
      </c>
      <c r="C169" s="37">
        <f>VLOOKUP($A169,'[1]DOM A&amp;L'!$A:$C,3,FALSE)</f>
        <v>653.70000000000005</v>
      </c>
      <c r="D169" s="38">
        <f>VLOOKUP($A169,'[1]DOM A&amp;L'!$A:$D,4,FALSE)</f>
        <v>4724290</v>
      </c>
      <c r="E169" s="38">
        <f>VLOOKUP($A169,[1]TAG!$A:$F,4,FALSE)</f>
        <v>43798</v>
      </c>
      <c r="F169" s="38">
        <f>VLOOKUP($A169,'[1]DOM A&amp;L'!$A:$E,5,FALSE)</f>
        <v>0</v>
      </c>
      <c r="G169" s="38">
        <f>VLOOKUP($A169,'[1]DOM A&amp;L'!$A:$F,6,FALSE)</f>
        <v>193033</v>
      </c>
      <c r="H169" s="38">
        <f>VLOOKUP($A169,'[1]DOM A&amp;L'!$A:$G,7,FALSE)</f>
        <v>321746</v>
      </c>
      <c r="I169" s="38">
        <f>VLOOKUP($A169,'[1]DOM A&amp;L'!$A:$H,8,FALSE)</f>
        <v>384415</v>
      </c>
      <c r="J169" s="38">
        <f>VLOOKUP($A169,'[1]DOM A&amp;L'!$A:$I,9,FALSE)</f>
        <v>38503</v>
      </c>
      <c r="K169" s="38">
        <f>VLOOKUP($A169,'[1]DOM A&amp;L'!$A:$J,10,FALSE)</f>
        <v>38170</v>
      </c>
      <c r="L169" s="38">
        <f>VLOOKUP($A169,'[1]DOM A&amp;L'!$A:$K,11,FALSE)</f>
        <v>228187</v>
      </c>
      <c r="M169" s="38">
        <f>VLOOKUP($A169,'[1]DOM A&amp;L'!$A:$L,12,FALSE)</f>
        <v>166221</v>
      </c>
      <c r="N169" s="38">
        <f>VLOOKUP($A169,'[1]DOM A&amp;L'!$A:$M,13,FALSE)</f>
        <v>42941</v>
      </c>
      <c r="O169" s="38">
        <f>VLOOKUP($A169,'[1]DOM A&amp;L'!$A:$N,14,FALSE)</f>
        <v>268153</v>
      </c>
      <c r="P169" s="38">
        <f>VLOOKUP($A169,'[1]DOM A&amp;L'!$A:$O,15,FALSE)</f>
        <v>0</v>
      </c>
      <c r="Q169" s="38">
        <f>VLOOKUP($A169,'[1]DOM A&amp;L'!$A:$P,16,FALSE)</f>
        <v>79150</v>
      </c>
      <c r="R169" s="38">
        <f>VLOOKUP($A169,'[1]DOM A&amp;L'!$A:$S,19,FALSE)</f>
        <v>350000</v>
      </c>
      <c r="S169" s="38">
        <f>VLOOKUP(A169,'[1]DOM A&amp;L'!A:T,20,FALSE)</f>
        <v>65074</v>
      </c>
      <c r="T169" s="38">
        <f>VLOOKUP($A169,'[1]DOM A&amp;L'!A:T,17,FALSE)</f>
        <v>0</v>
      </c>
      <c r="U169" s="38">
        <f>VLOOKUP(A169,'[1]DOM A&amp;L'!A:R,18,FALSE)</f>
        <v>132120</v>
      </c>
      <c r="V169" s="38">
        <f>VLOOKUP($A169,'[1]DOM A&amp;L'!A:U,21,FALSE)</f>
        <v>0</v>
      </c>
      <c r="W169" s="38">
        <f>VLOOKUP($A169,'[1]DOM UAB'!$A:$D,4,FALSE)</f>
        <v>114026</v>
      </c>
      <c r="X169" s="38">
        <f>VLOOKUP($A169,'[1]DOM UAB'!$A:$D,3,FALSE)</f>
        <v>174710</v>
      </c>
      <c r="Y169" s="38">
        <f>VLOOKUP(A169,[1]ELI!A:F,6,FALSE)</f>
        <v>17247</v>
      </c>
      <c r="Z169" s="39">
        <f>VLOOKUP(A169,'[1]Title IA Del'!A:E,5,FALSE)</f>
        <v>47369</v>
      </c>
      <c r="AA169" s="40">
        <f>IFERROR(VLOOKUP(A169,'[1]Title ID2'!A:F,6,FALSE),0)</f>
        <v>0</v>
      </c>
      <c r="AB169" s="40">
        <f>IFERROR(VLOOKUP(A169,'[1]Title IC Mig'!A:G,7,FALSE),0)</f>
        <v>0</v>
      </c>
      <c r="AC169" s="38">
        <f>IFERROR(VLOOKUP(A169,[1]Sec1003!$I$2:$L$139,4,FALSE),0)</f>
        <v>0</v>
      </c>
      <c r="AD169" s="38">
        <f>VLOOKUP(A169,'[1]Title IIA'!A167:D492,3,FALSE)</f>
        <v>14644</v>
      </c>
      <c r="AE169" s="40">
        <f>IFERROR(VLOOKUP(A169,'[1]Title III EL'!A:D,4,FALSE),0)</f>
        <v>0</v>
      </c>
      <c r="AF169" s="40">
        <f>IFERROR(VLOOKUP(A169,'[1]Titlle III Imm'!A:D,4,FALSE),0)</f>
        <v>0</v>
      </c>
      <c r="AG169" s="38">
        <f>VLOOKUP(A169,'[1]Title IVA'!A:E,5,FALSE)</f>
        <v>10000</v>
      </c>
      <c r="AH169" s="40">
        <f>IFERROR(VLOOKUP(A169,'[1]Title IVB'!A:I,9,FALSE),0)</f>
        <v>0</v>
      </c>
      <c r="AI169" s="40">
        <f>IFERROR(VLOOKUP(A169,[1]SRSA!A:S,19,FALSE),0)</f>
        <v>0</v>
      </c>
      <c r="AJ169" s="40">
        <f>IFERROR(VLOOKUP(A169,'[1]Title VB2'!A:E,5,FALSE),0)</f>
        <v>0</v>
      </c>
      <c r="AK169" s="40">
        <f>IFERROR(VLOOKUP(A169,'[1]McKinney Vento'!A:D,4,FALSE),0)</f>
        <v>0</v>
      </c>
      <c r="AL169" s="41">
        <f>VLOOKUP(A169,'[1]IDEA Pt B'!A167:C493,3,FALSE)</f>
        <v>27083</v>
      </c>
      <c r="AM169" s="39">
        <f t="shared" si="4"/>
        <v>7480880</v>
      </c>
      <c r="AN169" s="38">
        <f t="shared" si="5"/>
        <v>11443.903931467034</v>
      </c>
    </row>
    <row r="170" spans="1:40" x14ac:dyDescent="0.3">
      <c r="A170" s="36" t="s">
        <v>410</v>
      </c>
      <c r="B170" s="36" t="s">
        <v>411</v>
      </c>
      <c r="C170" s="37">
        <f>VLOOKUP($A170,'[1]DOM A&amp;L'!$A:$C,3,FALSE)</f>
        <v>544.1</v>
      </c>
      <c r="D170" s="38">
        <f>VLOOKUP($A170,'[1]DOM A&amp;L'!$A:$D,4,FALSE)</f>
        <v>3932211</v>
      </c>
      <c r="E170" s="38">
        <f>VLOOKUP($A170,[1]TAG!$A:$F,4,FALSE)</f>
        <v>36455</v>
      </c>
      <c r="F170" s="38">
        <f>VLOOKUP($A170,'[1]DOM A&amp;L'!$A:$E,5,FALSE)</f>
        <v>140272</v>
      </c>
      <c r="G170" s="38">
        <f>VLOOKUP($A170,'[1]DOM A&amp;L'!$A:$F,6,FALSE)</f>
        <v>184621</v>
      </c>
      <c r="H170" s="38">
        <f>VLOOKUP($A170,'[1]DOM A&amp;L'!$A:$G,7,FALSE)</f>
        <v>401099</v>
      </c>
      <c r="I170" s="38">
        <f>VLOOKUP($A170,'[1]DOM A&amp;L'!$A:$H,8,FALSE)</f>
        <v>348804</v>
      </c>
      <c r="J170" s="38">
        <f>VLOOKUP($A170,'[1]DOM A&amp;L'!$A:$I,9,FALSE)</f>
        <v>38914</v>
      </c>
      <c r="K170" s="38">
        <f>VLOOKUP($A170,'[1]DOM A&amp;L'!$A:$J,10,FALSE)</f>
        <v>39692</v>
      </c>
      <c r="L170" s="38">
        <f>VLOOKUP($A170,'[1]DOM A&amp;L'!$A:$K,11,FALSE)</f>
        <v>195023</v>
      </c>
      <c r="M170" s="38">
        <f>VLOOKUP($A170,'[1]DOM A&amp;L'!$A:$L,12,FALSE)</f>
        <v>130086</v>
      </c>
      <c r="N170" s="38">
        <f>VLOOKUP($A170,'[1]DOM A&amp;L'!$A:$M,13,FALSE)</f>
        <v>173240</v>
      </c>
      <c r="O170" s="38">
        <f>VLOOKUP($A170,'[1]DOM A&amp;L'!$A:$N,14,FALSE)</f>
        <v>130282</v>
      </c>
      <c r="P170" s="38">
        <f>VLOOKUP($A170,'[1]DOM A&amp;L'!$A:$O,15,FALSE)</f>
        <v>0</v>
      </c>
      <c r="Q170" s="38">
        <f>VLOOKUP($A170,'[1]DOM A&amp;L'!$A:$P,16,FALSE)</f>
        <v>82257</v>
      </c>
      <c r="R170" s="38">
        <f>VLOOKUP($A170,'[1]DOM A&amp;L'!$A:$S,19,FALSE)</f>
        <v>50000</v>
      </c>
      <c r="S170" s="38">
        <f>VLOOKUP(A170,'[1]DOM A&amp;L'!A:T,20,FALSE)</f>
        <v>69116</v>
      </c>
      <c r="T170" s="38">
        <f>VLOOKUP($A170,'[1]DOM A&amp;L'!A:T,17,FALSE)</f>
        <v>0</v>
      </c>
      <c r="U170" s="38">
        <f>VLOOKUP(A170,'[1]DOM A&amp;L'!A:R,18,FALSE)</f>
        <v>0</v>
      </c>
      <c r="V170" s="38">
        <f>VLOOKUP($A170,'[1]DOM A&amp;L'!A:U,21,FALSE)</f>
        <v>0</v>
      </c>
      <c r="W170" s="38">
        <f>VLOOKUP($A170,'[1]DOM UAB'!$A:$D,4,FALSE)</f>
        <v>77231</v>
      </c>
      <c r="X170" s="38">
        <f>VLOOKUP($A170,'[1]DOM UAB'!$A:$D,3,FALSE)</f>
        <v>225425</v>
      </c>
      <c r="Y170" s="38">
        <f>VLOOKUP(A170,[1]ELI!A:F,6,FALSE)</f>
        <v>16361</v>
      </c>
      <c r="Z170" s="39">
        <f>VLOOKUP(A170,'[1]Title IA Del'!A:E,5,FALSE)</f>
        <v>47988</v>
      </c>
      <c r="AA170" s="40">
        <f>IFERROR(VLOOKUP(A170,'[1]Title ID2'!A:F,6,FALSE),0)</f>
        <v>0</v>
      </c>
      <c r="AB170" s="40">
        <f>IFERROR(VLOOKUP(A170,'[1]Title IC Mig'!A:G,7,FALSE),0)</f>
        <v>0</v>
      </c>
      <c r="AC170" s="38">
        <f>IFERROR(VLOOKUP(A170,[1]Sec1003!$I$2:$L$139,4,FALSE),0)</f>
        <v>0</v>
      </c>
      <c r="AD170" s="38">
        <f>VLOOKUP(A170,'[1]Title IIA'!A168:D493,3,FALSE)</f>
        <v>9400</v>
      </c>
      <c r="AE170" s="40">
        <f>IFERROR(VLOOKUP(A170,'[1]Title III EL'!A:D,4,FALSE),0)</f>
        <v>0</v>
      </c>
      <c r="AF170" s="40">
        <f>IFERROR(VLOOKUP(A170,'[1]Titlle III Imm'!A:D,4,FALSE),0)</f>
        <v>0</v>
      </c>
      <c r="AG170" s="38">
        <f>VLOOKUP(A170,'[1]Title IVA'!A:E,5,FALSE)</f>
        <v>10000</v>
      </c>
      <c r="AH170" s="40">
        <f>IFERROR(VLOOKUP(A170,'[1]Title IVB'!A:I,9,FALSE),0)</f>
        <v>0</v>
      </c>
      <c r="AI170" s="40">
        <f>IFERROR(VLOOKUP(A170,[1]SRSA!A:S,19,FALSE),0)</f>
        <v>0</v>
      </c>
      <c r="AJ170" s="40">
        <f>IFERROR(VLOOKUP(A170,'[1]Title VB2'!A:E,5,FALSE),0)</f>
        <v>0</v>
      </c>
      <c r="AK170" s="40">
        <f>IFERROR(VLOOKUP(A170,'[1]McKinney Vento'!A:D,4,FALSE),0)</f>
        <v>0</v>
      </c>
      <c r="AL170" s="41">
        <f>VLOOKUP(A170,'[1]IDEA Pt B'!A168:C494,3,FALSE)</f>
        <v>24802</v>
      </c>
      <c r="AM170" s="39">
        <f t="shared" si="4"/>
        <v>6363279</v>
      </c>
      <c r="AN170" s="38">
        <f t="shared" si="5"/>
        <v>11695.054217974637</v>
      </c>
    </row>
    <row r="171" spans="1:40" x14ac:dyDescent="0.3">
      <c r="A171" s="36" t="s">
        <v>412</v>
      </c>
      <c r="B171" s="36" t="s">
        <v>413</v>
      </c>
      <c r="C171" s="37">
        <f>VLOOKUP($A171,'[1]DOM A&amp;L'!$A:$C,3,FALSE)</f>
        <v>369.7</v>
      </c>
      <c r="D171" s="38">
        <f>VLOOKUP($A171,'[1]DOM A&amp;L'!$A:$D,4,FALSE)</f>
        <v>2671822</v>
      </c>
      <c r="E171" s="38">
        <f>VLOOKUP($A171,[1]TAG!$A:$F,4,FALSE)</f>
        <v>24770</v>
      </c>
      <c r="F171" s="38">
        <f>VLOOKUP($A171,'[1]DOM A&amp;L'!$A:$E,5,FALSE)</f>
        <v>0</v>
      </c>
      <c r="G171" s="38">
        <f>VLOOKUP($A171,'[1]DOM A&amp;L'!$A:$F,6,FALSE)</f>
        <v>191740</v>
      </c>
      <c r="H171" s="38">
        <f>VLOOKUP($A171,'[1]DOM A&amp;L'!$A:$G,7,FALSE)</f>
        <v>220568</v>
      </c>
      <c r="I171" s="38">
        <f>VLOOKUP($A171,'[1]DOM A&amp;L'!$A:$H,8,FALSE)</f>
        <v>256553</v>
      </c>
      <c r="J171" s="38">
        <f>VLOOKUP($A171,'[1]DOM A&amp;L'!$A:$I,9,FALSE)</f>
        <v>26574</v>
      </c>
      <c r="K171" s="38">
        <f>VLOOKUP($A171,'[1]DOM A&amp;L'!$A:$J,10,FALSE)</f>
        <v>29151</v>
      </c>
      <c r="L171" s="38">
        <f>VLOOKUP($A171,'[1]DOM A&amp;L'!$A:$K,11,FALSE)</f>
        <v>129051</v>
      </c>
      <c r="M171" s="38">
        <f>VLOOKUP($A171,'[1]DOM A&amp;L'!$A:$L,12,FALSE)</f>
        <v>68657</v>
      </c>
      <c r="N171" s="38">
        <f>VLOOKUP($A171,'[1]DOM A&amp;L'!$A:$M,13,FALSE)</f>
        <v>213878</v>
      </c>
      <c r="O171" s="38">
        <f>VLOOKUP($A171,'[1]DOM A&amp;L'!$A:$N,14,FALSE)</f>
        <v>429</v>
      </c>
      <c r="P171" s="38">
        <f>VLOOKUP($A171,'[1]DOM A&amp;L'!$A:$O,15,FALSE)</f>
        <v>0</v>
      </c>
      <c r="Q171" s="38">
        <f>VLOOKUP($A171,'[1]DOM A&amp;L'!$A:$P,16,FALSE)</f>
        <v>85986</v>
      </c>
      <c r="R171" s="38">
        <f>VLOOKUP($A171,'[1]DOM A&amp;L'!$A:$S,19,FALSE)</f>
        <v>205000</v>
      </c>
      <c r="S171" s="38">
        <f>VLOOKUP(A171,'[1]DOM A&amp;L'!A:T,20,FALSE)</f>
        <v>61351</v>
      </c>
      <c r="T171" s="38">
        <f>VLOOKUP($A171,'[1]DOM A&amp;L'!A:T,17,FALSE)</f>
        <v>23764</v>
      </c>
      <c r="U171" s="38">
        <f>VLOOKUP(A171,'[1]DOM A&amp;L'!A:R,18,FALSE)</f>
        <v>100797</v>
      </c>
      <c r="V171" s="38">
        <f>VLOOKUP($A171,'[1]DOM A&amp;L'!A:U,21,FALSE)</f>
        <v>0</v>
      </c>
      <c r="W171" s="38">
        <f>VLOOKUP($A171,'[1]DOM UAB'!$A:$D,4,FALSE)</f>
        <v>72566</v>
      </c>
      <c r="X171" s="38">
        <f>VLOOKUP($A171,'[1]DOM UAB'!$A:$D,3,FALSE)</f>
        <v>0</v>
      </c>
      <c r="Y171" s="38">
        <f>VLOOKUP(A171,[1]ELI!A:F,6,FALSE)</f>
        <v>14952</v>
      </c>
      <c r="Z171" s="39">
        <f>VLOOKUP(A171,'[1]Title IA Del'!A:E,5,FALSE)</f>
        <v>45486</v>
      </c>
      <c r="AA171" s="40">
        <f>IFERROR(VLOOKUP(A171,'[1]Title ID2'!A:F,6,FALSE),0)</f>
        <v>0</v>
      </c>
      <c r="AB171" s="40">
        <f>IFERROR(VLOOKUP(A171,'[1]Title IC Mig'!A:G,7,FALSE),0)</f>
        <v>0</v>
      </c>
      <c r="AC171" s="38">
        <f>IFERROR(VLOOKUP(A171,[1]Sec1003!$I$2:$L$139,4,FALSE),0)</f>
        <v>7995</v>
      </c>
      <c r="AD171" s="38">
        <f>VLOOKUP(A171,'[1]Title IIA'!A169:D494,3,FALSE)</f>
        <v>9372</v>
      </c>
      <c r="AE171" s="40">
        <f>IFERROR(VLOOKUP(A171,'[1]Title III EL'!A:D,4,FALSE),0)</f>
        <v>0</v>
      </c>
      <c r="AF171" s="40">
        <f>IFERROR(VLOOKUP(A171,'[1]Titlle III Imm'!A:D,4,FALSE),0)</f>
        <v>0</v>
      </c>
      <c r="AG171" s="38">
        <f>VLOOKUP(A171,'[1]Title IVA'!A:E,5,FALSE)</f>
        <v>10000</v>
      </c>
      <c r="AH171" s="40">
        <f>IFERROR(VLOOKUP(A171,'[1]Title IVB'!A:I,9,FALSE),0)</f>
        <v>0</v>
      </c>
      <c r="AI171" s="40">
        <f>IFERROR(VLOOKUP(A171,[1]SRSA!A:S,19,FALSE),0)</f>
        <v>43739</v>
      </c>
      <c r="AJ171" s="40">
        <f>IFERROR(VLOOKUP(A171,'[1]Title VB2'!A:E,5,FALSE),0)</f>
        <v>0</v>
      </c>
      <c r="AK171" s="40">
        <f>IFERROR(VLOOKUP(A171,'[1]McKinney Vento'!A:D,4,FALSE),0)</f>
        <v>0</v>
      </c>
      <c r="AL171" s="41">
        <f>VLOOKUP(A171,'[1]IDEA Pt B'!A169:C495,3,FALSE)</f>
        <v>16994</v>
      </c>
      <c r="AM171" s="39">
        <f t="shared" si="4"/>
        <v>4531195</v>
      </c>
      <c r="AN171" s="38">
        <f t="shared" si="5"/>
        <v>12256.410603191778</v>
      </c>
    </row>
    <row r="172" spans="1:40" x14ac:dyDescent="0.3">
      <c r="A172" s="36" t="s">
        <v>414</v>
      </c>
      <c r="B172" s="36" t="s">
        <v>415</v>
      </c>
      <c r="C172" s="37">
        <f>VLOOKUP($A172,'[1]DOM A&amp;L'!$A:$C,3,FALSE)</f>
        <v>707</v>
      </c>
      <c r="D172" s="38">
        <f>VLOOKUP($A172,'[1]DOM A&amp;L'!$A:$D,4,FALSE)</f>
        <v>5109489</v>
      </c>
      <c r="E172" s="38">
        <f>VLOOKUP($A172,[1]TAG!$A:$F,4,FALSE)</f>
        <v>47369</v>
      </c>
      <c r="F172" s="38">
        <f>VLOOKUP($A172,'[1]DOM A&amp;L'!$A:$E,5,FALSE)</f>
        <v>0</v>
      </c>
      <c r="G172" s="38">
        <f>VLOOKUP($A172,'[1]DOM A&amp;L'!$A:$F,6,FALSE)</f>
        <v>116181</v>
      </c>
      <c r="H172" s="38">
        <f>VLOOKUP($A172,'[1]DOM A&amp;L'!$A:$G,7,FALSE)</f>
        <v>700513</v>
      </c>
      <c r="I172" s="38">
        <f>VLOOKUP($A172,'[1]DOM A&amp;L'!$A:$H,8,FALSE)</f>
        <v>473216</v>
      </c>
      <c r="J172" s="38">
        <f>VLOOKUP($A172,'[1]DOM A&amp;L'!$A:$I,9,FALSE)</f>
        <v>54722</v>
      </c>
      <c r="K172" s="38">
        <f>VLOOKUP($A172,'[1]DOM A&amp;L'!$A:$J,10,FALSE)</f>
        <v>50579</v>
      </c>
      <c r="L172" s="38">
        <f>VLOOKUP($A172,'[1]DOM A&amp;L'!$A:$K,11,FALSE)</f>
        <v>246792</v>
      </c>
      <c r="M172" s="38">
        <f>VLOOKUP($A172,'[1]DOM A&amp;L'!$A:$L,12,FALSE)</f>
        <v>162608</v>
      </c>
      <c r="N172" s="38">
        <f>VLOOKUP($A172,'[1]DOM A&amp;L'!$A:$M,13,FALSE)</f>
        <v>351868</v>
      </c>
      <c r="O172" s="38">
        <f>VLOOKUP($A172,'[1]DOM A&amp;L'!$A:$N,14,FALSE)</f>
        <v>41256</v>
      </c>
      <c r="P172" s="38">
        <f>VLOOKUP($A172,'[1]DOM A&amp;L'!$A:$O,15,FALSE)</f>
        <v>0</v>
      </c>
      <c r="Q172" s="38">
        <f>VLOOKUP($A172,'[1]DOM A&amp;L'!$A:$P,16,FALSE)</f>
        <v>194335</v>
      </c>
      <c r="R172" s="38">
        <f>VLOOKUP($A172,'[1]DOM A&amp;L'!$A:$S,19,FALSE)</f>
        <v>260000</v>
      </c>
      <c r="S172" s="38">
        <f>VLOOKUP(A172,'[1]DOM A&amp;L'!A:T,20,FALSE)</f>
        <v>100837</v>
      </c>
      <c r="T172" s="38">
        <f>VLOOKUP($A172,'[1]DOM A&amp;L'!A:T,17,FALSE)</f>
        <v>0</v>
      </c>
      <c r="U172" s="38">
        <f>VLOOKUP(A172,'[1]DOM A&amp;L'!A:R,18,FALSE)</f>
        <v>305568</v>
      </c>
      <c r="V172" s="38">
        <f>VLOOKUP($A172,'[1]DOM A&amp;L'!A:U,21,FALSE)</f>
        <v>0</v>
      </c>
      <c r="W172" s="38">
        <f>VLOOKUP($A172,'[1]DOM UAB'!$A:$D,4,FALSE)</f>
        <v>71552</v>
      </c>
      <c r="X172" s="38">
        <f>VLOOKUP($A172,'[1]DOM UAB'!$A:$D,3,FALSE)</f>
        <v>0</v>
      </c>
      <c r="Y172" s="38">
        <f>VLOOKUP(A172,[1]ELI!A:F,6,FALSE)</f>
        <v>17678</v>
      </c>
      <c r="Z172" s="39">
        <f>VLOOKUP(A172,'[1]Title IA Del'!A:E,5,FALSE)</f>
        <v>116518</v>
      </c>
      <c r="AA172" s="40">
        <f>IFERROR(VLOOKUP(A172,'[1]Title ID2'!A:F,6,FALSE),0)</f>
        <v>0</v>
      </c>
      <c r="AB172" s="40">
        <f>IFERROR(VLOOKUP(A172,'[1]Title IC Mig'!A:G,7,FALSE),0)</f>
        <v>0</v>
      </c>
      <c r="AC172" s="38">
        <f>IFERROR(VLOOKUP(A172,[1]Sec1003!$I$2:$L$139,4,FALSE),0)</f>
        <v>9495</v>
      </c>
      <c r="AD172" s="38">
        <f>VLOOKUP(A172,'[1]Title IIA'!A170:D495,3,FALSE)</f>
        <v>16979</v>
      </c>
      <c r="AE172" s="40">
        <f>IFERROR(VLOOKUP(A172,'[1]Title III EL'!A:D,4,FALSE),0)</f>
        <v>0</v>
      </c>
      <c r="AF172" s="40">
        <f>IFERROR(VLOOKUP(A172,'[1]Titlle III Imm'!A:D,4,FALSE),0)</f>
        <v>0</v>
      </c>
      <c r="AG172" s="38">
        <f>VLOOKUP(A172,'[1]Title IVA'!A:E,5,FALSE)</f>
        <v>10000</v>
      </c>
      <c r="AH172" s="40">
        <f>IFERROR(VLOOKUP(A172,'[1]Title IVB'!A:I,9,FALSE),0)</f>
        <v>0</v>
      </c>
      <c r="AI172" s="40">
        <f>IFERROR(VLOOKUP(A172,[1]SRSA!A:S,19,FALSE),0)</f>
        <v>0</v>
      </c>
      <c r="AJ172" s="40">
        <f>IFERROR(VLOOKUP(A172,'[1]Title VB2'!A:E,5,FALSE),0)</f>
        <v>0</v>
      </c>
      <c r="AK172" s="40">
        <f>IFERROR(VLOOKUP(A172,'[1]McKinney Vento'!A:D,4,FALSE),0)</f>
        <v>0</v>
      </c>
      <c r="AL172" s="41">
        <f>VLOOKUP(A172,'[1]IDEA Pt B'!A170:C496,3,FALSE)</f>
        <v>32128</v>
      </c>
      <c r="AM172" s="39">
        <f t="shared" si="4"/>
        <v>8489683</v>
      </c>
      <c r="AN172" s="38">
        <f t="shared" si="5"/>
        <v>12008.038189533239</v>
      </c>
    </row>
    <row r="173" spans="1:40" x14ac:dyDescent="0.3">
      <c r="A173" s="36" t="s">
        <v>416</v>
      </c>
      <c r="B173" s="36" t="s">
        <v>417</v>
      </c>
      <c r="C173" s="37">
        <f>VLOOKUP($A173,'[1]DOM A&amp;L'!$A:$C,3,FALSE)</f>
        <v>158.30000000000001</v>
      </c>
      <c r="D173" s="38">
        <f>VLOOKUP($A173,'[1]DOM A&amp;L'!$A:$D,4,FALSE)</f>
        <v>1166988</v>
      </c>
      <c r="E173" s="38">
        <f>VLOOKUP($A173,[1]TAG!$A:$F,4,FALSE)</f>
        <v>10606</v>
      </c>
      <c r="F173" s="38">
        <f>VLOOKUP($A173,'[1]DOM A&amp;L'!$A:$E,5,FALSE)</f>
        <v>0</v>
      </c>
      <c r="G173" s="38">
        <f>VLOOKUP($A173,'[1]DOM A&amp;L'!$A:$F,6,FALSE)</f>
        <v>200961</v>
      </c>
      <c r="H173" s="38">
        <f>VLOOKUP($A173,'[1]DOM A&amp;L'!$A:$G,7,FALSE)</f>
        <v>176412</v>
      </c>
      <c r="I173" s="38">
        <f>VLOOKUP($A173,'[1]DOM A&amp;L'!$A:$H,8,FALSE)</f>
        <v>110884</v>
      </c>
      <c r="J173" s="38">
        <f>VLOOKUP($A173,'[1]DOM A&amp;L'!$A:$I,9,FALSE)</f>
        <v>11836</v>
      </c>
      <c r="K173" s="38">
        <f>VLOOKUP($A173,'[1]DOM A&amp;L'!$A:$J,10,FALSE)</f>
        <v>2696</v>
      </c>
      <c r="L173" s="38">
        <f>VLOOKUP($A173,'[1]DOM A&amp;L'!$A:$K,11,FALSE)</f>
        <v>55258</v>
      </c>
      <c r="M173" s="38">
        <f>VLOOKUP($A173,'[1]DOM A&amp;L'!$A:$L,12,FALSE)</f>
        <v>21681</v>
      </c>
      <c r="N173" s="38">
        <f>VLOOKUP($A173,'[1]DOM A&amp;L'!$A:$M,13,FALSE)</f>
        <v>93683</v>
      </c>
      <c r="O173" s="38">
        <f>VLOOKUP($A173,'[1]DOM A&amp;L'!$A:$N,14,FALSE)</f>
        <v>14859</v>
      </c>
      <c r="P173" s="38">
        <f>VLOOKUP($A173,'[1]DOM A&amp;L'!$A:$O,15,FALSE)</f>
        <v>291747</v>
      </c>
      <c r="Q173" s="38">
        <f>VLOOKUP($A173,'[1]DOM A&amp;L'!$A:$P,16,FALSE)</f>
        <v>0</v>
      </c>
      <c r="R173" s="38">
        <f>VLOOKUP($A173,'[1]DOM A&amp;L'!$A:$S,19,FALSE)</f>
        <v>63699</v>
      </c>
      <c r="S173" s="38">
        <f>VLOOKUP(A173,'[1]DOM A&amp;L'!A:T,20,FALSE)</f>
        <v>74540</v>
      </c>
      <c r="T173" s="38">
        <f>VLOOKUP($A173,'[1]DOM A&amp;L'!A:T,17,FALSE)</f>
        <v>0</v>
      </c>
      <c r="U173" s="38">
        <f>VLOOKUP(A173,'[1]DOM A&amp;L'!A:R,18,FALSE)</f>
        <v>0</v>
      </c>
      <c r="V173" s="38">
        <f>VLOOKUP($A173,'[1]DOM A&amp;L'!A:U,21,FALSE)</f>
        <v>0</v>
      </c>
      <c r="W173" s="38">
        <f>VLOOKUP($A173,'[1]DOM UAB'!$A:$D,4,FALSE)</f>
        <v>165142</v>
      </c>
      <c r="X173" s="38">
        <f>VLOOKUP($A173,'[1]DOM UAB'!$A:$D,3,FALSE)</f>
        <v>356796</v>
      </c>
      <c r="Y173" s="38">
        <f>VLOOKUP(A173,[1]ELI!A:F,6,FALSE)</f>
        <v>13244</v>
      </c>
      <c r="Z173" s="39">
        <f>VLOOKUP(A173,'[1]Title IA Del'!A:E,5,FALSE)</f>
        <v>41124</v>
      </c>
      <c r="AA173" s="40">
        <f>IFERROR(VLOOKUP(A173,'[1]Title ID2'!A:F,6,FALSE),0)</f>
        <v>0</v>
      </c>
      <c r="AB173" s="40">
        <f>IFERROR(VLOOKUP(A173,'[1]Title IC Mig'!A:G,7,FALSE),0)</f>
        <v>0</v>
      </c>
      <c r="AC173" s="38">
        <f>IFERROR(VLOOKUP(A173,[1]Sec1003!$I$2:$L$139,4,FALSE),0)</f>
        <v>0</v>
      </c>
      <c r="AD173" s="38">
        <f>VLOOKUP(A173,'[1]Title IIA'!A171:D496,3,FALSE)</f>
        <v>5742</v>
      </c>
      <c r="AE173" s="40">
        <f>IFERROR(VLOOKUP(A173,'[1]Title III EL'!A:D,4,FALSE),0)</f>
        <v>0</v>
      </c>
      <c r="AF173" s="40">
        <f>IFERROR(VLOOKUP(A173,'[1]Titlle III Imm'!A:D,4,FALSE),0)</f>
        <v>0</v>
      </c>
      <c r="AG173" s="38">
        <f>VLOOKUP(A173,'[1]Title IVA'!A:E,5,FALSE)</f>
        <v>10000</v>
      </c>
      <c r="AH173" s="40">
        <f>IFERROR(VLOOKUP(A173,'[1]Title IVB'!A:I,9,FALSE),0)</f>
        <v>0</v>
      </c>
      <c r="AI173" s="40">
        <f>IFERROR(VLOOKUP(A173,[1]SRSA!A:S,19,FALSE),0)</f>
        <v>4488</v>
      </c>
      <c r="AJ173" s="40">
        <f>IFERROR(VLOOKUP(A173,'[1]Title VB2'!A:E,5,FALSE),0)</f>
        <v>0</v>
      </c>
      <c r="AK173" s="40">
        <f>IFERROR(VLOOKUP(A173,'[1]McKinney Vento'!A:D,4,FALSE),0)</f>
        <v>0</v>
      </c>
      <c r="AL173" s="41">
        <f>VLOOKUP(A173,'[1]IDEA Pt B'!A171:C497,3,FALSE)</f>
        <v>8058</v>
      </c>
      <c r="AM173" s="39">
        <f t="shared" si="4"/>
        <v>2900444</v>
      </c>
      <c r="AN173" s="38">
        <f t="shared" si="5"/>
        <v>18322.451042324697</v>
      </c>
    </row>
    <row r="174" spans="1:40" x14ac:dyDescent="0.3">
      <c r="A174" s="36" t="s">
        <v>418</v>
      </c>
      <c r="B174" s="36" t="s">
        <v>419</v>
      </c>
      <c r="C174" s="37">
        <f>VLOOKUP($A174,'[1]DOM A&amp;L'!$A:$C,3,FALSE)</f>
        <v>434.6</v>
      </c>
      <c r="D174" s="38">
        <f>VLOOKUP($A174,'[1]DOM A&amp;L'!$A:$D,4,FALSE)</f>
        <v>3140854</v>
      </c>
      <c r="E174" s="38">
        <f>VLOOKUP($A174,[1]TAG!$A:$F,4,FALSE)</f>
        <v>29118</v>
      </c>
      <c r="F174" s="38">
        <f>VLOOKUP($A174,'[1]DOM A&amp;L'!$A:$E,5,FALSE)</f>
        <v>80258</v>
      </c>
      <c r="G174" s="38">
        <f>VLOOKUP($A174,'[1]DOM A&amp;L'!$A:$F,6,FALSE)</f>
        <v>197608</v>
      </c>
      <c r="H174" s="38">
        <f>VLOOKUP($A174,'[1]DOM A&amp;L'!$A:$G,7,FALSE)</f>
        <v>380574</v>
      </c>
      <c r="I174" s="38">
        <f>VLOOKUP($A174,'[1]DOM A&amp;L'!$A:$H,8,FALSE)</f>
        <v>279509</v>
      </c>
      <c r="J174" s="38">
        <f>VLOOKUP($A174,'[1]DOM A&amp;L'!$A:$I,9,FALSE)</f>
        <v>28177</v>
      </c>
      <c r="K174" s="38">
        <f>VLOOKUP($A174,'[1]DOM A&amp;L'!$A:$J,10,FALSE)</f>
        <v>28521</v>
      </c>
      <c r="L174" s="38">
        <f>VLOOKUP($A174,'[1]DOM A&amp;L'!$A:$K,11,FALSE)</f>
        <v>154253</v>
      </c>
      <c r="M174" s="38">
        <f>VLOOKUP($A174,'[1]DOM A&amp;L'!$A:$L,12,FALSE)</f>
        <v>144540</v>
      </c>
      <c r="N174" s="38">
        <f>VLOOKUP($A174,'[1]DOM A&amp;L'!$A:$M,13,FALSE)</f>
        <v>212930</v>
      </c>
      <c r="O174" s="38">
        <f>VLOOKUP($A174,'[1]DOM A&amp;L'!$A:$N,14,FALSE)</f>
        <v>51716</v>
      </c>
      <c r="P174" s="38">
        <f>VLOOKUP($A174,'[1]DOM A&amp;L'!$A:$O,15,FALSE)</f>
        <v>0</v>
      </c>
      <c r="Q174" s="38">
        <f>VLOOKUP($A174,'[1]DOM A&amp;L'!$A:$P,16,FALSE)</f>
        <v>91892</v>
      </c>
      <c r="R174" s="38">
        <f>VLOOKUP($A174,'[1]DOM A&amp;L'!$A:$S,19,FALSE)</f>
        <v>270000</v>
      </c>
      <c r="S174" s="38">
        <f>VLOOKUP(A174,'[1]DOM A&amp;L'!A:T,20,FALSE)</f>
        <v>80992</v>
      </c>
      <c r="T174" s="38">
        <f>VLOOKUP($A174,'[1]DOM A&amp;L'!A:T,17,FALSE)</f>
        <v>42586</v>
      </c>
      <c r="U174" s="38">
        <f>VLOOKUP(A174,'[1]DOM A&amp;L'!A:R,18,FALSE)</f>
        <v>121852</v>
      </c>
      <c r="V174" s="38">
        <f>VLOOKUP($A174,'[1]DOM A&amp;L'!A:U,21,FALSE)</f>
        <v>0</v>
      </c>
      <c r="W174" s="38">
        <f>VLOOKUP($A174,'[1]DOM UAB'!$A:$D,4,FALSE)</f>
        <v>68800</v>
      </c>
      <c r="X174" s="38">
        <f>VLOOKUP($A174,'[1]DOM UAB'!$A:$D,3,FALSE)</f>
        <v>144064</v>
      </c>
      <c r="Y174" s="38">
        <f>VLOOKUP(A174,[1]ELI!A:F,6,FALSE)</f>
        <v>15476</v>
      </c>
      <c r="Z174" s="39">
        <f>VLOOKUP(A174,'[1]Title IA Del'!A:E,5,FALSE)</f>
        <v>30237</v>
      </c>
      <c r="AA174" s="40">
        <f>IFERROR(VLOOKUP(A174,'[1]Title ID2'!A:F,6,FALSE),0)</f>
        <v>0</v>
      </c>
      <c r="AB174" s="40">
        <f>IFERROR(VLOOKUP(A174,'[1]Title IC Mig'!A:G,7,FALSE),0)</f>
        <v>0</v>
      </c>
      <c r="AC174" s="38">
        <f>IFERROR(VLOOKUP(A174,[1]Sec1003!$I$2:$L$139,4,FALSE),0)</f>
        <v>0</v>
      </c>
      <c r="AD174" s="38">
        <f>VLOOKUP(A174,'[1]Title IIA'!A172:D497,3,FALSE)</f>
        <v>12547</v>
      </c>
      <c r="AE174" s="40">
        <f>IFERROR(VLOOKUP(A174,'[1]Title III EL'!A:D,4,FALSE),0)</f>
        <v>0</v>
      </c>
      <c r="AF174" s="40">
        <f>IFERROR(VLOOKUP(A174,'[1]Titlle III Imm'!A:D,4,FALSE),0)</f>
        <v>0</v>
      </c>
      <c r="AG174" s="38">
        <f>VLOOKUP(A174,'[1]Title IVA'!A:E,5,FALSE)</f>
        <v>10000</v>
      </c>
      <c r="AH174" s="40">
        <f>IFERROR(VLOOKUP(A174,'[1]Title IVB'!A:I,9,FALSE),0)</f>
        <v>0</v>
      </c>
      <c r="AI174" s="40">
        <f>IFERROR(VLOOKUP(A174,[1]SRSA!A:S,19,FALSE),0)</f>
        <v>42213</v>
      </c>
      <c r="AJ174" s="40">
        <f>IFERROR(VLOOKUP(A174,'[1]Title VB2'!A:E,5,FALSE),0)</f>
        <v>0</v>
      </c>
      <c r="AK174" s="40">
        <f>IFERROR(VLOOKUP(A174,'[1]McKinney Vento'!A:D,4,FALSE),0)</f>
        <v>0</v>
      </c>
      <c r="AL174" s="41">
        <f>VLOOKUP(A174,'[1]IDEA Pt B'!A172:C498,3,FALSE)</f>
        <v>22110</v>
      </c>
      <c r="AM174" s="39">
        <f t="shared" si="4"/>
        <v>5680827</v>
      </c>
      <c r="AN174" s="38">
        <f t="shared" si="5"/>
        <v>13071.392084675563</v>
      </c>
    </row>
    <row r="175" spans="1:40" x14ac:dyDescent="0.3">
      <c r="A175" s="36" t="s">
        <v>420</v>
      </c>
      <c r="B175" s="36" t="s">
        <v>421</v>
      </c>
      <c r="C175" s="37">
        <f>VLOOKUP($A175,'[1]DOM A&amp;L'!$A:$C,3,FALSE)</f>
        <v>675.7</v>
      </c>
      <c r="D175" s="38">
        <f>VLOOKUP($A175,'[1]DOM A&amp;L'!$A:$D,4,FALSE)</f>
        <v>4883284</v>
      </c>
      <c r="E175" s="38">
        <f>VLOOKUP($A175,[1]TAG!$A:$F,4,FALSE)</f>
        <v>45272</v>
      </c>
      <c r="F175" s="38">
        <f>VLOOKUP($A175,'[1]DOM A&amp;L'!$A:$E,5,FALSE)</f>
        <v>0</v>
      </c>
      <c r="G175" s="38">
        <f>VLOOKUP($A175,'[1]DOM A&amp;L'!$A:$F,6,FALSE)</f>
        <v>109648</v>
      </c>
      <c r="H175" s="38">
        <f>VLOOKUP($A175,'[1]DOM A&amp;L'!$A:$G,7,FALSE)</f>
        <v>592903</v>
      </c>
      <c r="I175" s="38">
        <f>VLOOKUP($A175,'[1]DOM A&amp;L'!$A:$H,8,FALSE)</f>
        <v>413130</v>
      </c>
      <c r="J175" s="38">
        <f>VLOOKUP($A175,'[1]DOM A&amp;L'!$A:$I,9,FALSE)</f>
        <v>45589</v>
      </c>
      <c r="K175" s="38">
        <f>VLOOKUP($A175,'[1]DOM A&amp;L'!$A:$J,10,FALSE)</f>
        <v>49792</v>
      </c>
      <c r="L175" s="38">
        <f>VLOOKUP($A175,'[1]DOM A&amp;L'!$A:$K,11,FALSE)</f>
        <v>235867</v>
      </c>
      <c r="M175" s="38">
        <f>VLOOKUP($A175,'[1]DOM A&amp;L'!$A:$L,12,FALSE)</f>
        <v>101178</v>
      </c>
      <c r="N175" s="38">
        <f>VLOOKUP($A175,'[1]DOM A&amp;L'!$A:$M,13,FALSE)</f>
        <v>88654</v>
      </c>
      <c r="O175" s="38">
        <f>VLOOKUP($A175,'[1]DOM A&amp;L'!$A:$N,14,FALSE)</f>
        <v>196334</v>
      </c>
      <c r="P175" s="38">
        <f>VLOOKUP($A175,'[1]DOM A&amp;L'!$A:$O,15,FALSE)</f>
        <v>0</v>
      </c>
      <c r="Q175" s="38">
        <f>VLOOKUP($A175,'[1]DOM A&amp;L'!$A:$P,16,FALSE)</f>
        <v>101162</v>
      </c>
      <c r="R175" s="38">
        <f>VLOOKUP($A175,'[1]DOM A&amp;L'!$A:$S,19,FALSE)</f>
        <v>260000</v>
      </c>
      <c r="S175" s="38">
        <f>VLOOKUP(A175,'[1]DOM A&amp;L'!A:T,20,FALSE)</f>
        <v>53690</v>
      </c>
      <c r="T175" s="38">
        <f>VLOOKUP($A175,'[1]DOM A&amp;L'!A:T,17,FALSE)</f>
        <v>0</v>
      </c>
      <c r="U175" s="38">
        <f>VLOOKUP(A175,'[1]DOM A&amp;L'!A:R,18,FALSE)</f>
        <v>162696</v>
      </c>
      <c r="V175" s="38">
        <f>VLOOKUP($A175,'[1]DOM A&amp;L'!A:U,21,FALSE)</f>
        <v>0</v>
      </c>
      <c r="W175" s="38">
        <f>VLOOKUP($A175,'[1]DOM UAB'!$A:$D,4,FALSE)</f>
        <v>82560</v>
      </c>
      <c r="X175" s="38">
        <f>VLOOKUP($A175,'[1]DOM UAB'!$A:$D,3,FALSE)</f>
        <v>0</v>
      </c>
      <c r="Y175" s="38">
        <f>VLOOKUP(A175,[1]ELI!A:F,6,FALSE)</f>
        <v>17425</v>
      </c>
      <c r="Z175" s="39">
        <f>VLOOKUP(A175,'[1]Title IA Del'!A:E,5,FALSE)</f>
        <v>56224</v>
      </c>
      <c r="AA175" s="40">
        <f>IFERROR(VLOOKUP(A175,'[1]Title ID2'!A:F,6,FALSE),0)</f>
        <v>0</v>
      </c>
      <c r="AB175" s="40">
        <f>IFERROR(VLOOKUP(A175,'[1]Title IC Mig'!A:G,7,FALSE),0)</f>
        <v>0</v>
      </c>
      <c r="AC175" s="38">
        <f>IFERROR(VLOOKUP(A175,[1]Sec1003!$I$2:$L$139,4,FALSE),0)</f>
        <v>0</v>
      </c>
      <c r="AD175" s="38">
        <f>VLOOKUP(A175,'[1]Title IIA'!A173:D498,3,FALSE)</f>
        <v>10971</v>
      </c>
      <c r="AE175" s="40">
        <f>IFERROR(VLOOKUP(A175,'[1]Title III EL'!A:D,4,FALSE),0)</f>
        <v>0</v>
      </c>
      <c r="AF175" s="40">
        <f>IFERROR(VLOOKUP(A175,'[1]Titlle III Imm'!A:D,4,FALSE),0)</f>
        <v>0</v>
      </c>
      <c r="AG175" s="38">
        <f>VLOOKUP(A175,'[1]Title IVA'!A:E,5,FALSE)</f>
        <v>10000</v>
      </c>
      <c r="AH175" s="40">
        <f>IFERROR(VLOOKUP(A175,'[1]Title IVB'!A:I,9,FALSE),0)</f>
        <v>0</v>
      </c>
      <c r="AI175" s="40">
        <f>IFERROR(VLOOKUP(A175,[1]SRSA!A:S,19,FALSE),0)</f>
        <v>0</v>
      </c>
      <c r="AJ175" s="40">
        <f>IFERROR(VLOOKUP(A175,'[1]Title VB2'!A:E,5,FALSE),0)</f>
        <v>0</v>
      </c>
      <c r="AK175" s="40">
        <f>IFERROR(VLOOKUP(A175,'[1]McKinney Vento'!A:D,4,FALSE),0)</f>
        <v>0</v>
      </c>
      <c r="AL175" s="41">
        <f>VLOOKUP(A175,'[1]IDEA Pt B'!A173:C499,3,FALSE)</f>
        <v>29856</v>
      </c>
      <c r="AM175" s="39">
        <f t="shared" si="4"/>
        <v>7546235</v>
      </c>
      <c r="AN175" s="38">
        <f t="shared" si="5"/>
        <v>11168.025751072961</v>
      </c>
    </row>
    <row r="176" spans="1:40" x14ac:dyDescent="0.3">
      <c r="A176" s="36" t="s">
        <v>422</v>
      </c>
      <c r="B176" s="36" t="s">
        <v>423</v>
      </c>
      <c r="C176" s="37">
        <f>VLOOKUP($A176,'[1]DOM A&amp;L'!$A:$C,3,FALSE)</f>
        <v>546.1</v>
      </c>
      <c r="D176" s="38">
        <f>VLOOKUP($A176,'[1]DOM A&amp;L'!$A:$D,4,FALSE)</f>
        <v>3965232</v>
      </c>
      <c r="E176" s="38">
        <f>VLOOKUP($A176,[1]TAG!$A:$F,4,FALSE)</f>
        <v>36589</v>
      </c>
      <c r="F176" s="38">
        <f>VLOOKUP($A176,'[1]DOM A&amp;L'!$A:$E,5,FALSE)</f>
        <v>0</v>
      </c>
      <c r="G176" s="38">
        <f>VLOOKUP($A176,'[1]DOM A&amp;L'!$A:$F,6,FALSE)</f>
        <v>208144</v>
      </c>
      <c r="H176" s="38">
        <f>VLOOKUP($A176,'[1]DOM A&amp;L'!$A:$G,7,FALSE)</f>
        <v>704535</v>
      </c>
      <c r="I176" s="38">
        <f>VLOOKUP($A176,'[1]DOM A&amp;L'!$A:$H,8,FALSE)</f>
        <v>369114</v>
      </c>
      <c r="J176" s="38">
        <f>VLOOKUP($A176,'[1]DOM A&amp;L'!$A:$I,9,FALSE)</f>
        <v>41127</v>
      </c>
      <c r="K176" s="38">
        <f>VLOOKUP($A176,'[1]DOM A&amp;L'!$A:$J,10,FALSE)</f>
        <v>37506</v>
      </c>
      <c r="L176" s="38">
        <f>VLOOKUP($A176,'[1]DOM A&amp;L'!$A:$K,11,FALSE)</f>
        <v>190627</v>
      </c>
      <c r="M176" s="38">
        <f>VLOOKUP($A176,'[1]DOM A&amp;L'!$A:$L,12,FALSE)</f>
        <v>86724</v>
      </c>
      <c r="N176" s="38">
        <f>VLOOKUP($A176,'[1]DOM A&amp;L'!$A:$M,13,FALSE)</f>
        <v>247657</v>
      </c>
      <c r="O176" s="38">
        <f>VLOOKUP($A176,'[1]DOM A&amp;L'!$A:$N,14,FALSE)</f>
        <v>87564</v>
      </c>
      <c r="P176" s="38">
        <f>VLOOKUP($A176,'[1]DOM A&amp;L'!$A:$O,15,FALSE)</f>
        <v>0</v>
      </c>
      <c r="Q176" s="38">
        <f>VLOOKUP($A176,'[1]DOM A&amp;L'!$A:$P,16,FALSE)</f>
        <v>98598</v>
      </c>
      <c r="R176" s="38">
        <f>VLOOKUP($A176,'[1]DOM A&amp;L'!$A:$S,19,FALSE)</f>
        <v>0</v>
      </c>
      <c r="S176" s="38">
        <f>VLOOKUP(A176,'[1]DOM A&amp;L'!A:T,20,FALSE)</f>
        <v>114314</v>
      </c>
      <c r="T176" s="38">
        <f>VLOOKUP($A176,'[1]DOM A&amp;L'!A:T,17,FALSE)</f>
        <v>24766</v>
      </c>
      <c r="U176" s="38">
        <f>VLOOKUP(A176,'[1]DOM A&amp;L'!A:R,18,FALSE)</f>
        <v>439418</v>
      </c>
      <c r="V176" s="38">
        <f>VLOOKUP($A176,'[1]DOM A&amp;L'!A:U,21,FALSE)</f>
        <v>0</v>
      </c>
      <c r="W176" s="38">
        <f>VLOOKUP($A176,'[1]DOM UAB'!$A:$D,4,FALSE)</f>
        <v>296900</v>
      </c>
      <c r="X176" s="38">
        <f>VLOOKUP($A176,'[1]DOM UAB'!$A:$D,3,FALSE)</f>
        <v>294587</v>
      </c>
      <c r="Y176" s="38">
        <f>VLOOKUP(A176,[1]ELI!A:F,6,FALSE)</f>
        <v>16377</v>
      </c>
      <c r="Z176" s="39">
        <f>VLOOKUP(A176,'[1]Title IA Del'!A:E,5,FALSE)</f>
        <v>87557</v>
      </c>
      <c r="AA176" s="40">
        <f>IFERROR(VLOOKUP(A176,'[1]Title ID2'!A:F,6,FALSE),0)</f>
        <v>0</v>
      </c>
      <c r="AB176" s="40">
        <f>IFERROR(VLOOKUP(A176,'[1]Title IC Mig'!A:G,7,FALSE),0)</f>
        <v>0</v>
      </c>
      <c r="AC176" s="38">
        <f>IFERROR(VLOOKUP(A176,[1]Sec1003!$I$2:$L$139,4,FALSE),0)</f>
        <v>0</v>
      </c>
      <c r="AD176" s="38">
        <f>VLOOKUP(A176,'[1]Title IIA'!A174:D499,3,FALSE)</f>
        <v>14301</v>
      </c>
      <c r="AE176" s="40">
        <f>IFERROR(VLOOKUP(A176,'[1]Title III EL'!A:D,4,FALSE),0)</f>
        <v>0</v>
      </c>
      <c r="AF176" s="40">
        <f>IFERROR(VLOOKUP(A176,'[1]Titlle III Imm'!A:D,4,FALSE),0)</f>
        <v>0</v>
      </c>
      <c r="AG176" s="38">
        <f>VLOOKUP(A176,'[1]Title IVA'!A:E,5,FALSE)</f>
        <v>10000</v>
      </c>
      <c r="AH176" s="40">
        <f>IFERROR(VLOOKUP(A176,'[1]Title IVB'!A:I,9,FALSE),0)</f>
        <v>0</v>
      </c>
      <c r="AI176" s="40">
        <f>IFERROR(VLOOKUP(A176,[1]SRSA!A:S,19,FALSE),0)</f>
        <v>34369</v>
      </c>
      <c r="AJ176" s="40">
        <f>IFERROR(VLOOKUP(A176,'[1]Title VB2'!A:E,5,FALSE),0)</f>
        <v>0</v>
      </c>
      <c r="AK176" s="40">
        <f>IFERROR(VLOOKUP(A176,'[1]McKinney Vento'!A:D,4,FALSE),0)</f>
        <v>0</v>
      </c>
      <c r="AL176" s="41">
        <f>VLOOKUP(A176,'[1]IDEA Pt B'!A174:C500,3,FALSE)</f>
        <v>24993</v>
      </c>
      <c r="AM176" s="39">
        <f t="shared" si="4"/>
        <v>7430999</v>
      </c>
      <c r="AN176" s="38">
        <f t="shared" si="5"/>
        <v>13607.39608130379</v>
      </c>
    </row>
    <row r="177" spans="1:40" x14ac:dyDescent="0.3">
      <c r="A177" s="36" t="s">
        <v>424</v>
      </c>
      <c r="B177" s="36" t="s">
        <v>425</v>
      </c>
      <c r="C177" s="37">
        <f>VLOOKUP($A177,'[1]DOM A&amp;L'!$A:$C,3,FALSE)</f>
        <v>652</v>
      </c>
      <c r="D177" s="38">
        <f>VLOOKUP($A177,'[1]DOM A&amp;L'!$A:$D,4,FALSE)</f>
        <v>4731564</v>
      </c>
      <c r="E177" s="38">
        <f>VLOOKUP($A177,[1]TAG!$A:$F,4,FALSE)</f>
        <v>43684</v>
      </c>
      <c r="F177" s="38">
        <f>VLOOKUP($A177,'[1]DOM A&amp;L'!$A:$E,5,FALSE)</f>
        <v>0</v>
      </c>
      <c r="G177" s="38">
        <f>VLOOKUP($A177,'[1]DOM A&amp;L'!$A:$F,6,FALSE)</f>
        <v>83782</v>
      </c>
      <c r="H177" s="38">
        <f>VLOOKUP($A177,'[1]DOM A&amp;L'!$A:$G,7,FALSE)</f>
        <v>444636</v>
      </c>
      <c r="I177" s="38">
        <f>VLOOKUP($A177,'[1]DOM A&amp;L'!$A:$H,8,FALSE)</f>
        <v>425423</v>
      </c>
      <c r="J177" s="38">
        <f>VLOOKUP($A177,'[1]DOM A&amp;L'!$A:$I,9,FALSE)</f>
        <v>46279</v>
      </c>
      <c r="K177" s="38">
        <f>VLOOKUP($A177,'[1]DOM A&amp;L'!$A:$J,10,FALSE)</f>
        <v>38096</v>
      </c>
      <c r="L177" s="38">
        <f>VLOOKUP($A177,'[1]DOM A&amp;L'!$A:$K,11,FALSE)</f>
        <v>227594</v>
      </c>
      <c r="M177" s="38">
        <f>VLOOKUP($A177,'[1]DOM A&amp;L'!$A:$L,12,FALSE)</f>
        <v>133610</v>
      </c>
      <c r="N177" s="38">
        <f>VLOOKUP($A177,'[1]DOM A&amp;L'!$A:$M,13,FALSE)</f>
        <v>370289</v>
      </c>
      <c r="O177" s="38">
        <f>VLOOKUP($A177,'[1]DOM A&amp;L'!$A:$N,14,FALSE)</f>
        <v>28534</v>
      </c>
      <c r="P177" s="38">
        <f>VLOOKUP($A177,'[1]DOM A&amp;L'!$A:$O,15,FALSE)</f>
        <v>0</v>
      </c>
      <c r="Q177" s="38">
        <f>VLOOKUP($A177,'[1]DOM A&amp;L'!$A:$P,16,FALSE)</f>
        <v>231069</v>
      </c>
      <c r="R177" s="38">
        <f>VLOOKUP($A177,'[1]DOM A&amp;L'!$A:$S,19,FALSE)</f>
        <v>350000</v>
      </c>
      <c r="S177" s="38">
        <f>VLOOKUP(A177,'[1]DOM A&amp;L'!A:T,20,FALSE)</f>
        <v>151886</v>
      </c>
      <c r="T177" s="38">
        <f>VLOOKUP($A177,'[1]DOM A&amp;L'!A:T,17,FALSE)</f>
        <v>0</v>
      </c>
      <c r="U177" s="38">
        <f>VLOOKUP(A177,'[1]DOM A&amp;L'!A:R,18,FALSE)</f>
        <v>616750</v>
      </c>
      <c r="V177" s="38">
        <f>VLOOKUP($A177,'[1]DOM A&amp;L'!A:U,21,FALSE)</f>
        <v>0</v>
      </c>
      <c r="W177" s="38">
        <f>VLOOKUP($A177,'[1]DOM UAB'!$A:$D,4,FALSE)</f>
        <v>70880</v>
      </c>
      <c r="X177" s="38">
        <f>VLOOKUP($A177,'[1]DOM UAB'!$A:$D,3,FALSE)</f>
        <v>59383</v>
      </c>
      <c r="Y177" s="38">
        <f>VLOOKUP(A177,[1]ELI!A:F,6,FALSE)</f>
        <v>17233</v>
      </c>
      <c r="Z177" s="39">
        <f>VLOOKUP(A177,'[1]Title IA Del'!A:E,5,FALSE)</f>
        <v>79355</v>
      </c>
      <c r="AA177" s="40">
        <f>IFERROR(VLOOKUP(A177,'[1]Title ID2'!A:F,6,FALSE),0)</f>
        <v>0</v>
      </c>
      <c r="AB177" s="40">
        <f>IFERROR(VLOOKUP(A177,'[1]Title IC Mig'!A:G,7,FALSE),0)</f>
        <v>0</v>
      </c>
      <c r="AC177" s="38">
        <f>IFERROR(VLOOKUP(A177,[1]Sec1003!$I$2:$L$139,4,FALSE),0)</f>
        <v>9495</v>
      </c>
      <c r="AD177" s="38">
        <f>VLOOKUP(A177,'[1]Title IIA'!A175:D500,3,FALSE)</f>
        <v>17609</v>
      </c>
      <c r="AE177" s="40">
        <f>IFERROR(VLOOKUP(A177,'[1]Title III EL'!A:D,4,FALSE),0)</f>
        <v>0</v>
      </c>
      <c r="AF177" s="40">
        <f>IFERROR(VLOOKUP(A177,'[1]Titlle III Imm'!A:D,4,FALSE),0)</f>
        <v>0</v>
      </c>
      <c r="AG177" s="38">
        <f>VLOOKUP(A177,'[1]Title IVA'!A:E,5,FALSE)</f>
        <v>10000</v>
      </c>
      <c r="AH177" s="40">
        <f>IFERROR(VLOOKUP(A177,'[1]Title IVB'!A:I,9,FALSE),0)</f>
        <v>0</v>
      </c>
      <c r="AI177" s="40">
        <f>IFERROR(VLOOKUP(A177,[1]SRSA!A:S,19,FALSE),0)</f>
        <v>0</v>
      </c>
      <c r="AJ177" s="40">
        <f>IFERROR(VLOOKUP(A177,'[1]Title VB2'!A:E,5,FALSE),0)</f>
        <v>0</v>
      </c>
      <c r="AK177" s="40">
        <f>IFERROR(VLOOKUP(A177,'[1]McKinney Vento'!A:D,4,FALSE),0)</f>
        <v>0</v>
      </c>
      <c r="AL177" s="41">
        <f>VLOOKUP(A177,'[1]IDEA Pt B'!A175:C501,3,FALSE)</f>
        <v>31150</v>
      </c>
      <c r="AM177" s="39">
        <f t="shared" si="4"/>
        <v>8218301</v>
      </c>
      <c r="AN177" s="38">
        <f t="shared" si="5"/>
        <v>12604.756134969326</v>
      </c>
    </row>
    <row r="178" spans="1:40" x14ac:dyDescent="0.3">
      <c r="A178" s="36" t="s">
        <v>426</v>
      </c>
      <c r="B178" s="36" t="s">
        <v>427</v>
      </c>
      <c r="C178" s="37">
        <f>VLOOKUP($A178,'[1]DOM A&amp;L'!$A:$C,3,FALSE)</f>
        <v>599.20000000000005</v>
      </c>
      <c r="D178" s="38">
        <f>VLOOKUP($A178,'[1]DOM A&amp;L'!$A:$D,4,FALSE)</f>
        <v>4376557</v>
      </c>
      <c r="E178" s="38">
        <f>VLOOKUP($A178,[1]TAG!$A:$F,4,FALSE)</f>
        <v>40146</v>
      </c>
      <c r="F178" s="38">
        <f>VLOOKUP($A178,'[1]DOM A&amp;L'!$A:$E,5,FALSE)</f>
        <v>0</v>
      </c>
      <c r="G178" s="38">
        <f>VLOOKUP($A178,'[1]DOM A&amp;L'!$A:$F,6,FALSE)</f>
        <v>199742</v>
      </c>
      <c r="H178" s="38">
        <f>VLOOKUP($A178,'[1]DOM A&amp;L'!$A:$G,7,FALSE)</f>
        <v>576651</v>
      </c>
      <c r="I178" s="38">
        <f>VLOOKUP($A178,'[1]DOM A&amp;L'!$A:$H,8,FALSE)</f>
        <v>378317</v>
      </c>
      <c r="J178" s="38">
        <f>VLOOKUP($A178,'[1]DOM A&amp;L'!$A:$I,9,FALSE)</f>
        <v>39841</v>
      </c>
      <c r="K178" s="38">
        <f>VLOOKUP($A178,'[1]DOM A&amp;L'!$A:$J,10,FALSE)</f>
        <v>38271</v>
      </c>
      <c r="L178" s="38">
        <f>VLOOKUP($A178,'[1]DOM A&amp;L'!$A:$K,11,FALSE)</f>
        <v>209163</v>
      </c>
      <c r="M178" s="38">
        <f>VLOOKUP($A178,'[1]DOM A&amp;L'!$A:$L,12,FALSE)</f>
        <v>83111</v>
      </c>
      <c r="N178" s="38">
        <f>VLOOKUP($A178,'[1]DOM A&amp;L'!$A:$M,13,FALSE)</f>
        <v>37860</v>
      </c>
      <c r="O178" s="38">
        <f>VLOOKUP($A178,'[1]DOM A&amp;L'!$A:$N,14,FALSE)</f>
        <v>336380</v>
      </c>
      <c r="P178" s="38">
        <f>VLOOKUP($A178,'[1]DOM A&amp;L'!$A:$O,15,FALSE)</f>
        <v>0</v>
      </c>
      <c r="Q178" s="38">
        <f>VLOOKUP($A178,'[1]DOM A&amp;L'!$A:$P,16,FALSE)</f>
        <v>213765</v>
      </c>
      <c r="R178" s="38">
        <f>VLOOKUP($A178,'[1]DOM A&amp;L'!$A:$S,19,FALSE)</f>
        <v>500000</v>
      </c>
      <c r="S178" s="38">
        <f>VLOOKUP(A178,'[1]DOM A&amp;L'!A:T,20,FALSE)</f>
        <v>134923</v>
      </c>
      <c r="T178" s="38">
        <f>VLOOKUP($A178,'[1]DOM A&amp;L'!A:T,17,FALSE)</f>
        <v>0</v>
      </c>
      <c r="U178" s="38">
        <f>VLOOKUP(A178,'[1]DOM A&amp;L'!A:R,18,FALSE)</f>
        <v>0</v>
      </c>
      <c r="V178" s="38">
        <f>VLOOKUP($A178,'[1]DOM A&amp;L'!A:U,21,FALSE)</f>
        <v>0</v>
      </c>
      <c r="W178" s="38">
        <f>VLOOKUP($A178,'[1]DOM UAB'!$A:$D,4,FALSE)</f>
        <v>86688</v>
      </c>
      <c r="X178" s="38">
        <f>VLOOKUP($A178,'[1]DOM UAB'!$A:$D,3,FALSE)</f>
        <v>60998</v>
      </c>
      <c r="Y178" s="38">
        <f>VLOOKUP(A178,[1]ELI!A:F,6,FALSE)</f>
        <v>16807</v>
      </c>
      <c r="Z178" s="39">
        <f>VLOOKUP(A178,'[1]Title IA Del'!A:E,5,FALSE)</f>
        <v>135030</v>
      </c>
      <c r="AA178" s="40">
        <f>IFERROR(VLOOKUP(A178,'[1]Title ID2'!A:F,6,FALSE),0)</f>
        <v>0</v>
      </c>
      <c r="AB178" s="40">
        <f>IFERROR(VLOOKUP(A178,'[1]Title IC Mig'!A:G,7,FALSE),0)</f>
        <v>0</v>
      </c>
      <c r="AC178" s="38">
        <f>IFERROR(VLOOKUP(A178,[1]Sec1003!$I$2:$L$139,4,FALSE),0)</f>
        <v>0</v>
      </c>
      <c r="AD178" s="38">
        <f>VLOOKUP(A178,'[1]Title IIA'!A176:D501,3,FALSE)</f>
        <v>21320</v>
      </c>
      <c r="AE178" s="40">
        <f>IFERROR(VLOOKUP(A178,'[1]Title III EL'!A:D,4,FALSE),0)</f>
        <v>0</v>
      </c>
      <c r="AF178" s="40">
        <f>IFERROR(VLOOKUP(A178,'[1]Titlle III Imm'!A:D,4,FALSE),0)</f>
        <v>0</v>
      </c>
      <c r="AG178" s="38">
        <f>VLOOKUP(A178,'[1]Title IVA'!A:E,5,FALSE)</f>
        <v>9374</v>
      </c>
      <c r="AH178" s="40">
        <f>IFERROR(VLOOKUP(A178,'[1]Title IVB'!A:I,9,FALSE),0)</f>
        <v>0</v>
      </c>
      <c r="AI178" s="40">
        <f>IFERROR(VLOOKUP(A178,[1]SRSA!A:S,19,FALSE),0)</f>
        <v>0</v>
      </c>
      <c r="AJ178" s="40">
        <f>IFERROR(VLOOKUP(A178,'[1]Title VB2'!A:E,5,FALSE),0)</f>
        <v>0</v>
      </c>
      <c r="AK178" s="40">
        <f>IFERROR(VLOOKUP(A178,'[1]McKinney Vento'!A:D,4,FALSE),0)</f>
        <v>0</v>
      </c>
      <c r="AL178" s="41">
        <f>VLOOKUP(A178,'[1]IDEA Pt B'!A176:C502,3,FALSE)</f>
        <v>29803</v>
      </c>
      <c r="AM178" s="39">
        <f t="shared" si="4"/>
        <v>7524747</v>
      </c>
      <c r="AN178" s="38">
        <f t="shared" si="5"/>
        <v>12557.98898531375</v>
      </c>
    </row>
    <row r="179" spans="1:40" x14ac:dyDescent="0.3">
      <c r="A179" s="36" t="s">
        <v>428</v>
      </c>
      <c r="B179" s="36" t="s">
        <v>429</v>
      </c>
      <c r="C179" s="37">
        <f>VLOOKUP($A179,'[1]DOM A&amp;L'!$A:$C,3,FALSE)</f>
        <v>1260.3</v>
      </c>
      <c r="D179" s="38">
        <f>VLOOKUP($A179,'[1]DOM A&amp;L'!$A:$D,4,FALSE)</f>
        <v>9108188</v>
      </c>
      <c r="E179" s="38">
        <f>VLOOKUP($A179,[1]TAG!$A:$F,4,FALSE)</f>
        <v>84440</v>
      </c>
      <c r="F179" s="38">
        <f>VLOOKUP($A179,'[1]DOM A&amp;L'!$A:$E,5,FALSE)</f>
        <v>0</v>
      </c>
      <c r="G179" s="38">
        <f>VLOOKUP($A179,'[1]DOM A&amp;L'!$A:$F,6,FALSE)</f>
        <v>232615</v>
      </c>
      <c r="H179" s="38">
        <f>VLOOKUP($A179,'[1]DOM A&amp;L'!$A:$G,7,FALSE)</f>
        <v>2311917</v>
      </c>
      <c r="I179" s="38">
        <f>VLOOKUP($A179,'[1]DOM A&amp;L'!$A:$H,8,FALSE)</f>
        <v>821098</v>
      </c>
      <c r="J179" s="38">
        <f>VLOOKUP($A179,'[1]DOM A&amp;L'!$A:$I,9,FALSE)</f>
        <v>95770</v>
      </c>
      <c r="K179" s="38">
        <f>VLOOKUP($A179,'[1]DOM A&amp;L'!$A:$J,10,FALSE)</f>
        <v>98694</v>
      </c>
      <c r="L179" s="38">
        <f>VLOOKUP($A179,'[1]DOM A&amp;L'!$A:$K,11,FALSE)</f>
        <v>439933</v>
      </c>
      <c r="M179" s="38">
        <f>VLOOKUP($A179,'[1]DOM A&amp;L'!$A:$L,12,FALSE)</f>
        <v>271013</v>
      </c>
      <c r="N179" s="38">
        <f>VLOOKUP($A179,'[1]DOM A&amp;L'!$A:$M,13,FALSE)</f>
        <v>594776</v>
      </c>
      <c r="O179" s="38">
        <f>VLOOKUP($A179,'[1]DOM A&amp;L'!$A:$N,14,FALSE)</f>
        <v>62471</v>
      </c>
      <c r="P179" s="38">
        <f>VLOOKUP($A179,'[1]DOM A&amp;L'!$A:$O,15,FALSE)</f>
        <v>0</v>
      </c>
      <c r="Q179" s="38">
        <f>VLOOKUP($A179,'[1]DOM A&amp;L'!$A:$P,16,FALSE)</f>
        <v>222065</v>
      </c>
      <c r="R179" s="38">
        <f>VLOOKUP($A179,'[1]DOM A&amp;L'!$A:$S,19,FALSE)</f>
        <v>580000</v>
      </c>
      <c r="S179" s="38">
        <f>VLOOKUP(A179,'[1]DOM A&amp;L'!A:T,20,FALSE)</f>
        <v>151003</v>
      </c>
      <c r="T179" s="38">
        <f>VLOOKUP($A179,'[1]DOM A&amp;L'!A:T,17,FALSE)</f>
        <v>0</v>
      </c>
      <c r="U179" s="38">
        <f>VLOOKUP(A179,'[1]DOM A&amp;L'!A:R,18,FALSE)</f>
        <v>457584</v>
      </c>
      <c r="V179" s="38">
        <f>VLOOKUP($A179,'[1]DOM A&amp;L'!A:U,21,FALSE)</f>
        <v>0</v>
      </c>
      <c r="W179" s="38">
        <f>VLOOKUP($A179,'[1]DOM UAB'!$A:$D,4,FALSE)</f>
        <v>247515</v>
      </c>
      <c r="X179" s="38">
        <f>VLOOKUP($A179,'[1]DOM UAB'!$A:$D,3,FALSE)</f>
        <v>174760</v>
      </c>
      <c r="Y179" s="38">
        <f>VLOOKUP(A179,[1]ELI!A:F,6,FALSE)</f>
        <v>22149</v>
      </c>
      <c r="Z179" s="39">
        <f>VLOOKUP(A179,'[1]Title IA Del'!A:E,5,FALSE)</f>
        <v>370184</v>
      </c>
      <c r="AA179" s="40">
        <f>IFERROR(VLOOKUP(A179,'[1]Title ID2'!A:F,6,FALSE),0)</f>
        <v>0</v>
      </c>
      <c r="AB179" s="40">
        <f>IFERROR(VLOOKUP(A179,'[1]Title IC Mig'!A:G,7,FALSE),0)</f>
        <v>0</v>
      </c>
      <c r="AC179" s="38">
        <f>IFERROR(VLOOKUP(A179,[1]Sec1003!$I$2:$L$139,4,FALSE),0)</f>
        <v>11495</v>
      </c>
      <c r="AD179" s="38">
        <f>VLOOKUP(A179,'[1]Title IIA'!A177:D502,3,FALSE)</f>
        <v>71739</v>
      </c>
      <c r="AE179" s="40">
        <f>IFERROR(VLOOKUP(A179,'[1]Title III EL'!A:D,4,FALSE),0)</f>
        <v>0</v>
      </c>
      <c r="AF179" s="40">
        <f>IFERROR(VLOOKUP(A179,'[1]Titlle III Imm'!A:D,4,FALSE),0)</f>
        <v>0</v>
      </c>
      <c r="AG179" s="38">
        <f>VLOOKUP(A179,'[1]Title IVA'!A:E,5,FALSE)</f>
        <v>19379</v>
      </c>
      <c r="AH179" s="40">
        <f>IFERROR(VLOOKUP(A179,'[1]Title IVB'!A:I,9,FALSE),0)</f>
        <v>71625</v>
      </c>
      <c r="AI179" s="40">
        <f>IFERROR(VLOOKUP(A179,[1]SRSA!A:S,19,FALSE),0)</f>
        <v>0</v>
      </c>
      <c r="AJ179" s="40">
        <f>IFERROR(VLOOKUP(A179,'[1]Title VB2'!A:E,5,FALSE),0)</f>
        <v>0</v>
      </c>
      <c r="AK179" s="40">
        <f>IFERROR(VLOOKUP(A179,'[1]McKinney Vento'!A:D,4,FALSE),0)</f>
        <v>0</v>
      </c>
      <c r="AL179" s="41">
        <f>VLOOKUP(A179,'[1]IDEA Pt B'!A177:C503,3,FALSE)</f>
        <v>65827</v>
      </c>
      <c r="AM179" s="39">
        <f t="shared" si="4"/>
        <v>16586240</v>
      </c>
      <c r="AN179" s="38">
        <f t="shared" si="5"/>
        <v>13160.549075616917</v>
      </c>
    </row>
    <row r="180" spans="1:40" x14ac:dyDescent="0.3">
      <c r="A180" s="36" t="s">
        <v>430</v>
      </c>
      <c r="B180" s="36" t="s">
        <v>431</v>
      </c>
      <c r="C180" s="37">
        <f>VLOOKUP($A180,'[1]DOM A&amp;L'!$A:$C,3,FALSE)</f>
        <v>676.6</v>
      </c>
      <c r="D180" s="38">
        <f>VLOOKUP($A180,'[1]DOM A&amp;L'!$A:$D,4,FALSE)</f>
        <v>4891141</v>
      </c>
      <c r="E180" s="38">
        <f>VLOOKUP($A180,[1]TAG!$A:$F,4,FALSE)</f>
        <v>45332</v>
      </c>
      <c r="F180" s="38">
        <f>VLOOKUP($A180,'[1]DOM A&amp;L'!$A:$E,5,FALSE)</f>
        <v>0</v>
      </c>
      <c r="G180" s="38">
        <f>VLOOKUP($A180,'[1]DOM A&amp;L'!$A:$F,6,FALSE)</f>
        <v>216248</v>
      </c>
      <c r="H180" s="38">
        <f>VLOOKUP($A180,'[1]DOM A&amp;L'!$A:$G,7,FALSE)</f>
        <v>393764</v>
      </c>
      <c r="I180" s="38">
        <f>VLOOKUP($A180,'[1]DOM A&amp;L'!$A:$H,8,FALSE)</f>
        <v>428234</v>
      </c>
      <c r="J180" s="38">
        <f>VLOOKUP($A180,'[1]DOM A&amp;L'!$A:$I,9,FALSE)</f>
        <v>47301</v>
      </c>
      <c r="K180" s="38">
        <f>VLOOKUP($A180,'[1]DOM A&amp;L'!$A:$J,10,FALSE)</f>
        <v>46435</v>
      </c>
      <c r="L180" s="38">
        <f>VLOOKUP($A180,'[1]DOM A&amp;L'!$A:$K,11,FALSE)</f>
        <v>236181</v>
      </c>
      <c r="M180" s="38">
        <f>VLOOKUP($A180,'[1]DOM A&amp;L'!$A:$L,12,FALSE)</f>
        <v>144540</v>
      </c>
      <c r="N180" s="38">
        <f>VLOOKUP($A180,'[1]DOM A&amp;L'!$A:$M,13,FALSE)</f>
        <v>0</v>
      </c>
      <c r="O180" s="38">
        <f>VLOOKUP($A180,'[1]DOM A&amp;L'!$A:$N,14,FALSE)</f>
        <v>406014</v>
      </c>
      <c r="P180" s="38">
        <f>VLOOKUP($A180,'[1]DOM A&amp;L'!$A:$O,15,FALSE)</f>
        <v>0</v>
      </c>
      <c r="Q180" s="38">
        <f>VLOOKUP($A180,'[1]DOM A&amp;L'!$A:$P,16,FALSE)</f>
        <v>181518</v>
      </c>
      <c r="R180" s="38">
        <f>VLOOKUP($A180,'[1]DOM A&amp;L'!$A:$S,19,FALSE)</f>
        <v>385000</v>
      </c>
      <c r="S180" s="38">
        <f>VLOOKUP(A180,'[1]DOM A&amp;L'!A:T,20,FALSE)</f>
        <v>131054</v>
      </c>
      <c r="T180" s="38">
        <f>VLOOKUP($A180,'[1]DOM A&amp;L'!A:T,17,FALSE)</f>
        <v>0</v>
      </c>
      <c r="U180" s="38">
        <f>VLOOKUP(A180,'[1]DOM A&amp;L'!A:R,18,FALSE)</f>
        <v>0</v>
      </c>
      <c r="V180" s="38">
        <f>VLOOKUP($A180,'[1]DOM A&amp;L'!A:U,21,FALSE)</f>
        <v>0</v>
      </c>
      <c r="W180" s="38">
        <f>VLOOKUP($A180,'[1]DOM UAB'!$A:$D,4,FALSE)</f>
        <v>77744</v>
      </c>
      <c r="X180" s="38">
        <f>VLOOKUP($A180,'[1]DOM UAB'!$A:$D,3,FALSE)</f>
        <v>160912</v>
      </c>
      <c r="Y180" s="38">
        <f>VLOOKUP(A180,[1]ELI!A:F,6,FALSE)</f>
        <v>17432</v>
      </c>
      <c r="Z180" s="39">
        <f>VLOOKUP(A180,'[1]Title IA Del'!A:E,5,FALSE)</f>
        <v>96071</v>
      </c>
      <c r="AA180" s="40">
        <f>IFERROR(VLOOKUP(A180,'[1]Title ID2'!A:F,6,FALSE),0)</f>
        <v>0</v>
      </c>
      <c r="AB180" s="40">
        <f>IFERROR(VLOOKUP(A180,'[1]Title IC Mig'!A:G,7,FALSE),0)</f>
        <v>0</v>
      </c>
      <c r="AC180" s="38">
        <f>IFERROR(VLOOKUP(A180,[1]Sec1003!$I$2:$L$139,4,FALSE),0)</f>
        <v>0</v>
      </c>
      <c r="AD180" s="38">
        <f>VLOOKUP(A180,'[1]Title IIA'!A178:D503,3,FALSE)</f>
        <v>19799</v>
      </c>
      <c r="AE180" s="40">
        <f>IFERROR(VLOOKUP(A180,'[1]Title III EL'!A:D,4,FALSE),0)</f>
        <v>0</v>
      </c>
      <c r="AF180" s="40">
        <f>IFERROR(VLOOKUP(A180,'[1]Titlle III Imm'!A:D,4,FALSE),0)</f>
        <v>0</v>
      </c>
      <c r="AG180" s="38">
        <f>VLOOKUP(A180,'[1]Title IVA'!A:E,5,FALSE)</f>
        <v>10000</v>
      </c>
      <c r="AH180" s="40">
        <f>IFERROR(VLOOKUP(A180,'[1]Title IVB'!A:I,9,FALSE),0)</f>
        <v>0</v>
      </c>
      <c r="AI180" s="40">
        <f>IFERROR(VLOOKUP(A180,[1]SRSA!A:S,19,FALSE),0)</f>
        <v>0</v>
      </c>
      <c r="AJ180" s="40">
        <f>IFERROR(VLOOKUP(A180,'[1]Title VB2'!A:E,5,FALSE),0)</f>
        <v>0</v>
      </c>
      <c r="AK180" s="40">
        <f>IFERROR(VLOOKUP(A180,'[1]McKinney Vento'!A:D,4,FALSE),0)</f>
        <v>0</v>
      </c>
      <c r="AL180" s="41">
        <f>VLOOKUP(A180,'[1]IDEA Pt B'!A178:C504,3,FALSE)</f>
        <v>30304</v>
      </c>
      <c r="AM180" s="39">
        <f t="shared" si="4"/>
        <v>7965024</v>
      </c>
      <c r="AN180" s="38">
        <f t="shared" si="5"/>
        <v>11772.131244457581</v>
      </c>
    </row>
    <row r="181" spans="1:40" x14ac:dyDescent="0.3">
      <c r="A181" s="36" t="s">
        <v>432</v>
      </c>
      <c r="B181" s="36" t="s">
        <v>433</v>
      </c>
      <c r="C181" s="37">
        <f>VLOOKUP($A181,'[1]DOM A&amp;L'!$A:$C,3,FALSE)</f>
        <v>436.1</v>
      </c>
      <c r="D181" s="38">
        <f>VLOOKUP($A181,'[1]DOM A&amp;L'!$A:$D,4,FALSE)</f>
        <v>3153875</v>
      </c>
      <c r="E181" s="38">
        <f>VLOOKUP($A181,[1]TAG!$A:$F,4,FALSE)</f>
        <v>29219</v>
      </c>
      <c r="F181" s="38">
        <f>VLOOKUP($A181,'[1]DOM A&amp;L'!$A:$E,5,FALSE)</f>
        <v>14170</v>
      </c>
      <c r="G181" s="38">
        <f>VLOOKUP($A181,'[1]DOM A&amp;L'!$A:$F,6,FALSE)</f>
        <v>183577</v>
      </c>
      <c r="H181" s="38">
        <f>VLOOKUP($A181,'[1]DOM A&amp;L'!$A:$G,7,FALSE)</f>
        <v>373316</v>
      </c>
      <c r="I181" s="38">
        <f>VLOOKUP($A181,'[1]DOM A&amp;L'!$A:$H,8,FALSE)</f>
        <v>287167</v>
      </c>
      <c r="J181" s="38">
        <f>VLOOKUP($A181,'[1]DOM A&amp;L'!$A:$I,9,FALSE)</f>
        <v>30501</v>
      </c>
      <c r="K181" s="38">
        <f>VLOOKUP($A181,'[1]DOM A&amp;L'!$A:$J,10,FALSE)</f>
        <v>24177</v>
      </c>
      <c r="L181" s="38">
        <f>VLOOKUP($A181,'[1]DOM A&amp;L'!$A:$K,11,FALSE)</f>
        <v>152229</v>
      </c>
      <c r="M181" s="38">
        <f>VLOOKUP($A181,'[1]DOM A&amp;L'!$A:$L,12,FALSE)</f>
        <v>65043</v>
      </c>
      <c r="N181" s="38">
        <f>VLOOKUP($A181,'[1]DOM A&amp;L'!$A:$M,13,FALSE)</f>
        <v>249072</v>
      </c>
      <c r="O181" s="38">
        <f>VLOOKUP($A181,'[1]DOM A&amp;L'!$A:$N,14,FALSE)</f>
        <v>30889</v>
      </c>
      <c r="P181" s="38">
        <f>VLOOKUP($A181,'[1]DOM A&amp;L'!$A:$O,15,FALSE)</f>
        <v>0</v>
      </c>
      <c r="Q181" s="38">
        <f>VLOOKUP($A181,'[1]DOM A&amp;L'!$A:$P,16,FALSE)</f>
        <v>85411</v>
      </c>
      <c r="R181" s="38">
        <f>VLOOKUP($A181,'[1]DOM A&amp;L'!$A:$S,19,FALSE)</f>
        <v>125000</v>
      </c>
      <c r="S181" s="38">
        <f>VLOOKUP(A181,'[1]DOM A&amp;L'!A:T,20,FALSE)</f>
        <v>123628</v>
      </c>
      <c r="T181" s="38">
        <f>VLOOKUP($A181,'[1]DOM A&amp;L'!A:T,17,FALSE)</f>
        <v>0</v>
      </c>
      <c r="U181" s="38">
        <f>VLOOKUP(A181,'[1]DOM A&amp;L'!A:R,18,FALSE)</f>
        <v>251002</v>
      </c>
      <c r="V181" s="38">
        <f>VLOOKUP($A181,'[1]DOM A&amp;L'!A:U,21,FALSE)</f>
        <v>0</v>
      </c>
      <c r="W181" s="38">
        <f>VLOOKUP($A181,'[1]DOM UAB'!$A:$D,4,FALSE)</f>
        <v>103200</v>
      </c>
      <c r="X181" s="38">
        <f>VLOOKUP($A181,'[1]DOM UAB'!$A:$D,3,FALSE)</f>
        <v>137086</v>
      </c>
      <c r="Y181" s="38">
        <f>VLOOKUP(A181,[1]ELI!A:F,6,FALSE)</f>
        <v>15489</v>
      </c>
      <c r="Z181" s="39">
        <f>VLOOKUP(A181,'[1]Title IA Del'!A:E,5,FALSE)</f>
        <v>44049</v>
      </c>
      <c r="AA181" s="40">
        <f>IFERROR(VLOOKUP(A181,'[1]Title ID2'!A:F,6,FALSE),0)</f>
        <v>0</v>
      </c>
      <c r="AB181" s="40">
        <f>IFERROR(VLOOKUP(A181,'[1]Title IC Mig'!A:G,7,FALSE),0)</f>
        <v>0</v>
      </c>
      <c r="AC181" s="38">
        <f>IFERROR(VLOOKUP(A181,[1]Sec1003!$I$2:$L$139,4,FALSE),0)</f>
        <v>0</v>
      </c>
      <c r="AD181" s="38">
        <f>VLOOKUP(A181,'[1]Title IIA'!A179:D504,3,FALSE)</f>
        <v>9328</v>
      </c>
      <c r="AE181" s="40">
        <f>IFERROR(VLOOKUP(A181,'[1]Title III EL'!A:D,4,FALSE),0)</f>
        <v>0</v>
      </c>
      <c r="AF181" s="40">
        <f>IFERROR(VLOOKUP(A181,'[1]Titlle III Imm'!A:D,4,FALSE),0)</f>
        <v>0</v>
      </c>
      <c r="AG181" s="38">
        <f>VLOOKUP(A181,'[1]Title IVA'!A:E,5,FALSE)</f>
        <v>10000</v>
      </c>
      <c r="AH181" s="40">
        <f>IFERROR(VLOOKUP(A181,'[1]Title IVB'!A:I,9,FALSE),0)</f>
        <v>0</v>
      </c>
      <c r="AI181" s="40">
        <f>IFERROR(VLOOKUP(A181,[1]SRSA!A:S,19,FALSE),0)</f>
        <v>31464</v>
      </c>
      <c r="AJ181" s="40">
        <f>IFERROR(VLOOKUP(A181,'[1]Title VB2'!A:E,5,FALSE),0)</f>
        <v>0</v>
      </c>
      <c r="AK181" s="40">
        <f>IFERROR(VLOOKUP(A181,'[1]McKinney Vento'!A:D,4,FALSE),0)</f>
        <v>0</v>
      </c>
      <c r="AL181" s="41">
        <f>VLOOKUP(A181,'[1]IDEA Pt B'!A179:C505,3,FALSE)</f>
        <v>18710</v>
      </c>
      <c r="AM181" s="39">
        <f t="shared" si="4"/>
        <v>5547602</v>
      </c>
      <c r="AN181" s="38">
        <f t="shared" si="5"/>
        <v>12720.940151341434</v>
      </c>
    </row>
    <row r="182" spans="1:40" x14ac:dyDescent="0.3">
      <c r="A182" s="36" t="s">
        <v>434</v>
      </c>
      <c r="B182" s="36" t="s">
        <v>435</v>
      </c>
      <c r="C182" s="37">
        <f>VLOOKUP($A182,'[1]DOM A&amp;L'!$A:$C,3,FALSE)</f>
        <v>1912.1</v>
      </c>
      <c r="D182" s="38">
        <f>VLOOKUP($A182,'[1]DOM A&amp;L'!$A:$D,4,FALSE)</f>
        <v>13956418</v>
      </c>
      <c r="E182" s="38">
        <f>VLOOKUP($A182,[1]TAG!$A:$F,4,FALSE)</f>
        <v>128111</v>
      </c>
      <c r="F182" s="38">
        <f>VLOOKUP($A182,'[1]DOM A&amp;L'!$A:$E,5,FALSE)</f>
        <v>0</v>
      </c>
      <c r="G182" s="38">
        <f>VLOOKUP($A182,'[1]DOM A&amp;L'!$A:$F,6,FALSE)</f>
        <v>242517</v>
      </c>
      <c r="H182" s="38">
        <f>VLOOKUP($A182,'[1]DOM A&amp;L'!$A:$G,7,FALSE)</f>
        <v>1918761</v>
      </c>
      <c r="I182" s="38">
        <f>VLOOKUP($A182,'[1]DOM A&amp;L'!$A:$H,8,FALSE)</f>
        <v>1222903</v>
      </c>
      <c r="J182" s="38">
        <f>VLOOKUP($A182,'[1]DOM A&amp;L'!$A:$I,9,FALSE)</f>
        <v>146543</v>
      </c>
      <c r="K182" s="38">
        <f>VLOOKUP($A182,'[1]DOM A&amp;L'!$A:$J,10,FALSE)</f>
        <v>149890</v>
      </c>
      <c r="L182" s="38">
        <f>VLOOKUP($A182,'[1]DOM A&amp;L'!$A:$K,11,FALSE)</f>
        <v>667457</v>
      </c>
      <c r="M182" s="38">
        <f>VLOOKUP($A182,'[1]DOM A&amp;L'!$A:$L,12,FALSE)</f>
        <v>343283</v>
      </c>
      <c r="N182" s="38">
        <f>VLOOKUP($A182,'[1]DOM A&amp;L'!$A:$M,13,FALSE)</f>
        <v>142392</v>
      </c>
      <c r="O182" s="38">
        <f>VLOOKUP($A182,'[1]DOM A&amp;L'!$A:$N,14,FALSE)</f>
        <v>728489</v>
      </c>
      <c r="P182" s="38">
        <f>VLOOKUP($A182,'[1]DOM A&amp;L'!$A:$O,15,FALSE)</f>
        <v>0</v>
      </c>
      <c r="Q182" s="38">
        <f>VLOOKUP($A182,'[1]DOM A&amp;L'!$A:$P,16,FALSE)</f>
        <v>340832</v>
      </c>
      <c r="R182" s="38">
        <f>VLOOKUP($A182,'[1]DOM A&amp;L'!$A:$S,19,FALSE)</f>
        <v>878372</v>
      </c>
      <c r="S182" s="38">
        <f>VLOOKUP(A182,'[1]DOM A&amp;L'!A:T,20,FALSE)</f>
        <v>184366</v>
      </c>
      <c r="T182" s="38">
        <f>VLOOKUP($A182,'[1]DOM A&amp;L'!A:T,17,FALSE)</f>
        <v>142392</v>
      </c>
      <c r="U182" s="38">
        <f>VLOOKUP(A182,'[1]DOM A&amp;L'!A:R,18,FALSE)</f>
        <v>606245</v>
      </c>
      <c r="V182" s="38">
        <f>VLOOKUP($A182,'[1]DOM A&amp;L'!A:U,21,FALSE)</f>
        <v>0</v>
      </c>
      <c r="W182" s="38">
        <f>VLOOKUP($A182,'[1]DOM UAB'!$A:$D,4,FALSE)</f>
        <v>379445</v>
      </c>
      <c r="X182" s="38">
        <f>VLOOKUP($A182,'[1]DOM UAB'!$A:$D,3,FALSE)</f>
        <v>575975</v>
      </c>
      <c r="Y182" s="38">
        <f>VLOOKUP(A182,[1]ELI!A:F,6,FALSE)</f>
        <v>27416</v>
      </c>
      <c r="Z182" s="39">
        <f>VLOOKUP(A182,'[1]Title IA Del'!A:E,5,FALSE)</f>
        <v>313034</v>
      </c>
      <c r="AA182" s="40">
        <f>IFERROR(VLOOKUP(A182,'[1]Title ID2'!A:F,6,FALSE),0)</f>
        <v>0</v>
      </c>
      <c r="AB182" s="40">
        <f>IFERROR(VLOOKUP(A182,'[1]Title IC Mig'!A:G,7,FALSE),0)</f>
        <v>0</v>
      </c>
      <c r="AC182" s="38">
        <f>IFERROR(VLOOKUP(A182,[1]Sec1003!$I$2:$L$139,4,FALSE),0)</f>
        <v>0</v>
      </c>
      <c r="AD182" s="38">
        <f>VLOOKUP(A182,'[1]Title IIA'!A180:D505,3,FALSE)</f>
        <v>51737</v>
      </c>
      <c r="AE182" s="40">
        <f>IFERROR(VLOOKUP(A182,'[1]Title III EL'!A:D,4,FALSE),0)</f>
        <v>0</v>
      </c>
      <c r="AF182" s="40">
        <f>IFERROR(VLOOKUP(A182,'[1]Titlle III Imm'!A:D,4,FALSE),0)</f>
        <v>0</v>
      </c>
      <c r="AG182" s="38">
        <f>VLOOKUP(A182,'[1]Title IVA'!A:E,5,FALSE)</f>
        <v>17780</v>
      </c>
      <c r="AH182" s="40">
        <f>IFERROR(VLOOKUP(A182,'[1]Title IVB'!A:I,9,FALSE),0)</f>
        <v>0</v>
      </c>
      <c r="AI182" s="40">
        <f>IFERROR(VLOOKUP(A182,[1]SRSA!A:S,19,FALSE),0)</f>
        <v>0</v>
      </c>
      <c r="AJ182" s="40">
        <f>IFERROR(VLOOKUP(A182,'[1]Title VB2'!A:E,5,FALSE),0)</f>
        <v>0</v>
      </c>
      <c r="AK182" s="40">
        <f>IFERROR(VLOOKUP(A182,'[1]McKinney Vento'!A:D,4,FALSE),0)</f>
        <v>0</v>
      </c>
      <c r="AL182" s="41">
        <f>VLOOKUP(A182,'[1]IDEA Pt B'!A180:C506,3,FALSE)</f>
        <v>91266</v>
      </c>
      <c r="AM182" s="39">
        <f t="shared" si="4"/>
        <v>23255624</v>
      </c>
      <c r="AN182" s="38">
        <f t="shared" si="5"/>
        <v>12162.347157575441</v>
      </c>
    </row>
    <row r="183" spans="1:40" x14ac:dyDescent="0.3">
      <c r="A183" s="36" t="s">
        <v>436</v>
      </c>
      <c r="B183" s="36" t="s">
        <v>437</v>
      </c>
      <c r="C183" s="37">
        <f>VLOOKUP($A183,'[1]DOM A&amp;L'!$A:$C,3,FALSE)</f>
        <v>5332.3</v>
      </c>
      <c r="D183" s="38">
        <f>VLOOKUP($A183,'[1]DOM A&amp;L'!$A:$D,4,FALSE)</f>
        <v>38595187</v>
      </c>
      <c r="E183" s="38">
        <f>VLOOKUP($A183,[1]TAG!$A:$F,4,FALSE)</f>
        <v>357264</v>
      </c>
      <c r="F183" s="38">
        <f>VLOOKUP($A183,'[1]DOM A&amp;L'!$A:$E,5,FALSE)</f>
        <v>103361</v>
      </c>
      <c r="G183" s="38">
        <f>VLOOKUP($A183,'[1]DOM A&amp;L'!$A:$F,6,FALSE)</f>
        <v>2089755</v>
      </c>
      <c r="H183" s="38">
        <f>VLOOKUP($A183,'[1]DOM A&amp;L'!$A:$G,7,FALSE)</f>
        <v>5147087</v>
      </c>
      <c r="I183" s="38">
        <f>VLOOKUP($A183,'[1]DOM A&amp;L'!$A:$H,8,FALSE)</f>
        <v>3208498</v>
      </c>
      <c r="J183" s="38">
        <f>VLOOKUP($A183,'[1]DOM A&amp;L'!$A:$I,9,FALSE)</f>
        <v>359557</v>
      </c>
      <c r="K183" s="38">
        <f>VLOOKUP($A183,'[1]DOM A&amp;L'!$A:$J,10,FALSE)</f>
        <v>491158</v>
      </c>
      <c r="L183" s="38">
        <f>VLOOKUP($A183,'[1]DOM A&amp;L'!$A:$K,11,FALSE)</f>
        <v>1861346</v>
      </c>
      <c r="M183" s="38">
        <f>VLOOKUP($A183,'[1]DOM A&amp;L'!$A:$L,12,FALSE)</f>
        <v>813038</v>
      </c>
      <c r="N183" s="38">
        <f>VLOOKUP($A183,'[1]DOM A&amp;L'!$A:$M,13,FALSE)</f>
        <v>490538</v>
      </c>
      <c r="O183" s="38">
        <f>VLOOKUP($A183,'[1]DOM A&amp;L'!$A:$N,14,FALSE)</f>
        <v>1625112</v>
      </c>
      <c r="P183" s="38">
        <f>VLOOKUP($A183,'[1]DOM A&amp;L'!$A:$O,15,FALSE)</f>
        <v>0</v>
      </c>
      <c r="Q183" s="38">
        <f>VLOOKUP($A183,'[1]DOM A&amp;L'!$A:$P,16,FALSE)</f>
        <v>1600000</v>
      </c>
      <c r="R183" s="38">
        <f>VLOOKUP($A183,'[1]DOM A&amp;L'!$A:$S,19,FALSE)</f>
        <v>1300000</v>
      </c>
      <c r="S183" s="38">
        <f>VLOOKUP(A183,'[1]DOM A&amp;L'!A:T,20,FALSE)</f>
        <v>389524</v>
      </c>
      <c r="T183" s="38">
        <f>VLOOKUP($A183,'[1]DOM A&amp;L'!A:T,17,FALSE)</f>
        <v>0</v>
      </c>
      <c r="U183" s="38">
        <f>VLOOKUP(A183,'[1]DOM A&amp;L'!A:R,18,FALSE)</f>
        <v>790852</v>
      </c>
      <c r="V183" s="38">
        <f>VLOOKUP($A183,'[1]DOM A&amp;L'!A:U,21,FALSE)</f>
        <v>155724</v>
      </c>
      <c r="W183" s="38">
        <f>VLOOKUP($A183,'[1]DOM UAB'!$A:$D,4,FALSE)</f>
        <v>1541974</v>
      </c>
      <c r="X183" s="38">
        <f>VLOOKUP($A183,'[1]DOM UAB'!$A:$D,3,FALSE)</f>
        <v>1814556</v>
      </c>
      <c r="Y183" s="38">
        <f>VLOOKUP(A183,[1]ELI!A:F,6,FALSE)</f>
        <v>55054</v>
      </c>
      <c r="Z183" s="39">
        <f>VLOOKUP(A183,'[1]Title IA Del'!A:E,5,FALSE)</f>
        <v>1158664</v>
      </c>
      <c r="AA183" s="40">
        <f>IFERROR(VLOOKUP(A183,'[1]Title ID2'!A:F,6,FALSE),0)</f>
        <v>0</v>
      </c>
      <c r="AB183" s="40">
        <f>IFERROR(VLOOKUP(A183,'[1]Title IC Mig'!A:G,7,FALSE),0)</f>
        <v>244248</v>
      </c>
      <c r="AC183" s="38">
        <f>IFERROR(VLOOKUP(A183,[1]Sec1003!$I$2:$L$139,4,FALSE),0)</f>
        <v>185034</v>
      </c>
      <c r="AD183" s="38">
        <f>VLOOKUP(A183,'[1]Title IIA'!A181:D506,3,FALSE)</f>
        <v>188133</v>
      </c>
      <c r="AE183" s="40">
        <f>IFERROR(VLOOKUP(A183,'[1]Title III EL'!A:D,4,FALSE),0)</f>
        <v>0</v>
      </c>
      <c r="AF183" s="40">
        <f>IFERROR(VLOOKUP(A183,'[1]Titlle III Imm'!A:D,4,FALSE),0)</f>
        <v>0</v>
      </c>
      <c r="AG183" s="38">
        <f>VLOOKUP(A183,'[1]Title IVA'!A:E,5,FALSE)</f>
        <v>71722</v>
      </c>
      <c r="AH183" s="40">
        <f>IFERROR(VLOOKUP(A183,'[1]Title IVB'!A:I,9,FALSE),0)</f>
        <v>0</v>
      </c>
      <c r="AI183" s="40">
        <f>IFERROR(VLOOKUP(A183,[1]SRSA!A:S,19,FALSE),0)</f>
        <v>0</v>
      </c>
      <c r="AJ183" s="40">
        <f>IFERROR(VLOOKUP(A183,'[1]Title VB2'!A:E,5,FALSE),0)</f>
        <v>0</v>
      </c>
      <c r="AK183" s="40">
        <f>IFERROR(VLOOKUP(A183,'[1]McKinney Vento'!A:D,4,FALSE),0)</f>
        <v>0</v>
      </c>
      <c r="AL183" s="41">
        <f>VLOOKUP(A183,'[1]IDEA Pt B'!A181:C507,3,FALSE)</f>
        <v>267546</v>
      </c>
      <c r="AM183" s="39">
        <f t="shared" si="4"/>
        <v>64904932</v>
      </c>
      <c r="AN183" s="38">
        <f t="shared" si="5"/>
        <v>12172.033081409523</v>
      </c>
    </row>
    <row r="184" spans="1:40" x14ac:dyDescent="0.3">
      <c r="A184" s="36" t="s">
        <v>438</v>
      </c>
      <c r="B184" s="36" t="s">
        <v>439</v>
      </c>
      <c r="C184" s="37">
        <f>VLOOKUP($A184,'[1]DOM A&amp;L'!$A:$C,3,FALSE)</f>
        <v>515.29999999999995</v>
      </c>
      <c r="D184" s="38">
        <f>VLOOKUP($A184,'[1]DOM A&amp;L'!$A:$D,4,FALSE)</f>
        <v>3724073</v>
      </c>
      <c r="E184" s="38">
        <f>VLOOKUP($A184,[1]TAG!$A:$F,4,FALSE)</f>
        <v>34525</v>
      </c>
      <c r="F184" s="38">
        <f>VLOOKUP($A184,'[1]DOM A&amp;L'!$A:$E,5,FALSE)</f>
        <v>0</v>
      </c>
      <c r="G184" s="38">
        <f>VLOOKUP($A184,'[1]DOM A&amp;L'!$A:$F,6,FALSE)</f>
        <v>72256</v>
      </c>
      <c r="H184" s="38">
        <f>VLOOKUP($A184,'[1]DOM A&amp;L'!$A:$G,7,FALSE)</f>
        <v>336706</v>
      </c>
      <c r="I184" s="38">
        <f>VLOOKUP($A184,'[1]DOM A&amp;L'!$A:$H,8,FALSE)</f>
        <v>318430</v>
      </c>
      <c r="J184" s="38">
        <f>VLOOKUP($A184,'[1]DOM A&amp;L'!$A:$I,9,FALSE)</f>
        <v>30908</v>
      </c>
      <c r="K184" s="38">
        <f>VLOOKUP($A184,'[1]DOM A&amp;L'!$A:$J,10,FALSE)</f>
        <v>34968</v>
      </c>
      <c r="L184" s="38">
        <f>VLOOKUP($A184,'[1]DOM A&amp;L'!$A:$K,11,FALSE)</f>
        <v>179876</v>
      </c>
      <c r="M184" s="38">
        <f>VLOOKUP($A184,'[1]DOM A&amp;L'!$A:$L,12,FALSE)</f>
        <v>83111</v>
      </c>
      <c r="N184" s="38">
        <f>VLOOKUP($A184,'[1]DOM A&amp;L'!$A:$M,13,FALSE)</f>
        <v>43000</v>
      </c>
      <c r="O184" s="38">
        <f>VLOOKUP($A184,'[1]DOM A&amp;L'!$A:$N,14,FALSE)</f>
        <v>234816</v>
      </c>
      <c r="P184" s="38">
        <f>VLOOKUP($A184,'[1]DOM A&amp;L'!$A:$O,15,FALSE)</f>
        <v>0</v>
      </c>
      <c r="Q184" s="38">
        <f>VLOOKUP($A184,'[1]DOM A&amp;L'!$A:$P,16,FALSE)</f>
        <v>106061</v>
      </c>
      <c r="R184" s="38">
        <f>VLOOKUP($A184,'[1]DOM A&amp;L'!$A:$S,19,FALSE)</f>
        <v>193276</v>
      </c>
      <c r="S184" s="38">
        <f>VLOOKUP(A184,'[1]DOM A&amp;L'!A:T,20,FALSE)</f>
        <v>65635</v>
      </c>
      <c r="T184" s="38">
        <f>VLOOKUP($A184,'[1]DOM A&amp;L'!A:T,17,FALSE)</f>
        <v>0</v>
      </c>
      <c r="U184" s="38">
        <f>VLOOKUP(A184,'[1]DOM A&amp;L'!A:R,18,FALSE)</f>
        <v>133259</v>
      </c>
      <c r="V184" s="38">
        <f>VLOOKUP($A184,'[1]DOM A&amp;L'!A:U,21,FALSE)</f>
        <v>0</v>
      </c>
      <c r="W184" s="38">
        <f>VLOOKUP($A184,'[1]DOM UAB'!$A:$D,4,FALSE)</f>
        <v>111456</v>
      </c>
      <c r="X184" s="38">
        <f>VLOOKUP($A184,'[1]DOM UAB'!$A:$D,3,FALSE)</f>
        <v>67919</v>
      </c>
      <c r="Y184" s="38">
        <f>VLOOKUP(A184,[1]ELI!A:F,6,FALSE)</f>
        <v>16129</v>
      </c>
      <c r="Z184" s="39">
        <f>VLOOKUP(A184,'[1]Title IA Del'!A:E,5,FALSE)</f>
        <v>31200</v>
      </c>
      <c r="AA184" s="40">
        <f>IFERROR(VLOOKUP(A184,'[1]Title ID2'!A:F,6,FALSE),0)</f>
        <v>0</v>
      </c>
      <c r="AB184" s="40">
        <f>IFERROR(VLOOKUP(A184,'[1]Title IC Mig'!A:G,7,FALSE),0)</f>
        <v>0</v>
      </c>
      <c r="AC184" s="38">
        <f>IFERROR(VLOOKUP(A184,[1]Sec1003!$I$2:$L$139,4,FALSE),0)</f>
        <v>0</v>
      </c>
      <c r="AD184" s="38">
        <f>VLOOKUP(A184,'[1]Title IIA'!A182:D507,3,FALSE)</f>
        <v>8139</v>
      </c>
      <c r="AE184" s="40">
        <f>IFERROR(VLOOKUP(A184,'[1]Title III EL'!A:D,4,FALSE),0)</f>
        <v>0</v>
      </c>
      <c r="AF184" s="40">
        <f>IFERROR(VLOOKUP(A184,'[1]Titlle III Imm'!A:D,4,FALSE),0)</f>
        <v>0</v>
      </c>
      <c r="AG184" s="38">
        <f>VLOOKUP(A184,'[1]Title IVA'!A:E,5,FALSE)</f>
        <v>10000</v>
      </c>
      <c r="AH184" s="40">
        <f>IFERROR(VLOOKUP(A184,'[1]Title IVB'!A:I,9,FALSE),0)</f>
        <v>0</v>
      </c>
      <c r="AI184" s="40">
        <f>IFERROR(VLOOKUP(A184,[1]SRSA!A:S,19,FALSE),0)</f>
        <v>46016</v>
      </c>
      <c r="AJ184" s="40">
        <f>IFERROR(VLOOKUP(A184,'[1]Title VB2'!A:E,5,FALSE),0)</f>
        <v>0</v>
      </c>
      <c r="AK184" s="40">
        <f>IFERROR(VLOOKUP(A184,'[1]McKinney Vento'!A:D,4,FALSE),0)</f>
        <v>0</v>
      </c>
      <c r="AL184" s="41">
        <f>VLOOKUP(A184,'[1]IDEA Pt B'!A182:C508,3,FALSE)</f>
        <v>23978</v>
      </c>
      <c r="AM184" s="39">
        <f t="shared" si="4"/>
        <v>5905737</v>
      </c>
      <c r="AN184" s="38">
        <f t="shared" si="5"/>
        <v>11460.774306229381</v>
      </c>
    </row>
    <row r="185" spans="1:40" x14ac:dyDescent="0.3">
      <c r="A185" s="36" t="s">
        <v>440</v>
      </c>
      <c r="B185" s="36" t="s">
        <v>441</v>
      </c>
      <c r="C185" s="37">
        <f>VLOOKUP($A185,'[1]DOM A&amp;L'!$A:$C,3,FALSE)</f>
        <v>3493.9</v>
      </c>
      <c r="D185" s="38">
        <f>VLOOKUP($A185,'[1]DOM A&amp;L'!$A:$D,4,FALSE)</f>
        <v>25397159</v>
      </c>
      <c r="E185" s="38">
        <f>VLOOKUP($A185,[1]TAG!$A:$F,4,FALSE)</f>
        <v>234091</v>
      </c>
      <c r="F185" s="38">
        <f>VLOOKUP($A185,'[1]DOM A&amp;L'!$A:$E,5,FALSE)</f>
        <v>594848</v>
      </c>
      <c r="G185" s="38">
        <f>VLOOKUP($A185,'[1]DOM A&amp;L'!$A:$F,6,FALSE)</f>
        <v>346157</v>
      </c>
      <c r="H185" s="38">
        <f>VLOOKUP($A185,'[1]DOM A&amp;L'!$A:$G,7,FALSE)</f>
        <v>4736262</v>
      </c>
      <c r="I185" s="38">
        <f>VLOOKUP($A185,'[1]DOM A&amp;L'!$A:$H,8,FALSE)</f>
        <v>2148373</v>
      </c>
      <c r="J185" s="38">
        <f>VLOOKUP($A185,'[1]DOM A&amp;L'!$A:$I,9,FALSE)</f>
        <v>254556</v>
      </c>
      <c r="K185" s="38">
        <f>VLOOKUP($A185,'[1]DOM A&amp;L'!$A:$J,10,FALSE)</f>
        <v>287685</v>
      </c>
      <c r="L185" s="38">
        <f>VLOOKUP($A185,'[1]DOM A&amp;L'!$A:$K,11,FALSE)</f>
        <v>1235590</v>
      </c>
      <c r="M185" s="38">
        <f>VLOOKUP($A185,'[1]DOM A&amp;L'!$A:$L,12,FALSE)</f>
        <v>484209</v>
      </c>
      <c r="N185" s="38">
        <f>VLOOKUP($A185,'[1]DOM A&amp;L'!$A:$M,13,FALSE)</f>
        <v>1677841</v>
      </c>
      <c r="O185" s="38">
        <f>VLOOKUP($A185,'[1]DOM A&amp;L'!$A:$N,14,FALSE)</f>
        <v>277798</v>
      </c>
      <c r="P185" s="38">
        <f>VLOOKUP($A185,'[1]DOM A&amp;L'!$A:$O,15,FALSE)</f>
        <v>0</v>
      </c>
      <c r="Q185" s="38">
        <f>VLOOKUP($A185,'[1]DOM A&amp;L'!$A:$P,16,FALSE)</f>
        <v>1240334</v>
      </c>
      <c r="R185" s="38">
        <f>VLOOKUP($A185,'[1]DOM A&amp;L'!$A:$S,19,FALSE)</f>
        <v>0</v>
      </c>
      <c r="S185" s="38">
        <f>VLOOKUP(A185,'[1]DOM A&amp;L'!A:T,20,FALSE)</f>
        <v>471506</v>
      </c>
      <c r="T185" s="38">
        <f>VLOOKUP($A185,'[1]DOM A&amp;L'!A:T,17,FALSE)</f>
        <v>0</v>
      </c>
      <c r="U185" s="38">
        <f>VLOOKUP(A185,'[1]DOM A&amp;L'!A:R,18,FALSE)</f>
        <v>957300</v>
      </c>
      <c r="V185" s="38">
        <f>VLOOKUP($A185,'[1]DOM A&amp;L'!A:U,21,FALSE)</f>
        <v>0</v>
      </c>
      <c r="W185" s="38">
        <f>VLOOKUP($A185,'[1]DOM UAB'!$A:$D,4,FALSE)</f>
        <v>418416</v>
      </c>
      <c r="X185" s="38">
        <f>VLOOKUP($A185,'[1]DOM UAB'!$A:$D,3,FALSE)</f>
        <v>3593621</v>
      </c>
      <c r="Y185" s="38">
        <f>VLOOKUP(A185,[1]ELI!A:F,6,FALSE)</f>
        <v>40198</v>
      </c>
      <c r="Z185" s="39">
        <f>VLOOKUP(A185,'[1]Title IA Del'!A:E,5,FALSE)</f>
        <v>914251</v>
      </c>
      <c r="AA185" s="40">
        <f>IFERROR(VLOOKUP(A185,'[1]Title ID2'!A:F,6,FALSE),0)</f>
        <v>62335</v>
      </c>
      <c r="AB185" s="40">
        <f>IFERROR(VLOOKUP(A185,'[1]Title IC Mig'!A:G,7,FALSE),0)</f>
        <v>0</v>
      </c>
      <c r="AC185" s="38">
        <f>IFERROR(VLOOKUP(A185,[1]Sec1003!$I$2:$L$139,4,FALSE),0)</f>
        <v>10995</v>
      </c>
      <c r="AD185" s="38">
        <f>VLOOKUP(A185,'[1]Title IIA'!A183:D508,3,FALSE)</f>
        <v>131932</v>
      </c>
      <c r="AE185" s="40">
        <f>IFERROR(VLOOKUP(A185,'[1]Title III EL'!A:D,4,FALSE),0)</f>
        <v>0</v>
      </c>
      <c r="AF185" s="40">
        <f>IFERROR(VLOOKUP(A185,'[1]Titlle III Imm'!A:D,4,FALSE),0)</f>
        <v>0</v>
      </c>
      <c r="AG185" s="38">
        <f>VLOOKUP(A185,'[1]Title IVA'!A:E,5,FALSE)</f>
        <v>41073</v>
      </c>
      <c r="AH185" s="40">
        <f>IFERROR(VLOOKUP(A185,'[1]Title IVB'!A:I,9,FALSE),0)</f>
        <v>0</v>
      </c>
      <c r="AI185" s="40">
        <f>IFERROR(VLOOKUP(A185,[1]SRSA!A:S,19,FALSE),0)</f>
        <v>0</v>
      </c>
      <c r="AJ185" s="40">
        <f>IFERROR(VLOOKUP(A185,'[1]Title VB2'!A:E,5,FALSE),0)</f>
        <v>0</v>
      </c>
      <c r="AK185" s="40">
        <f>IFERROR(VLOOKUP(A185,'[1]McKinney Vento'!A:D,4,FALSE),0)</f>
        <v>39023</v>
      </c>
      <c r="AL185" s="41">
        <f>VLOOKUP(A185,'[1]IDEA Pt B'!A183:C509,3,FALSE)</f>
        <v>192678</v>
      </c>
      <c r="AM185" s="39">
        <f t="shared" si="4"/>
        <v>45788231</v>
      </c>
      <c r="AN185" s="38">
        <f t="shared" si="5"/>
        <v>13105.192192106242</v>
      </c>
    </row>
    <row r="186" spans="1:40" x14ac:dyDescent="0.3">
      <c r="A186" s="36" t="s">
        <v>442</v>
      </c>
      <c r="B186" s="36" t="s">
        <v>443</v>
      </c>
      <c r="C186" s="37">
        <f>VLOOKUP($A186,'[1]DOM A&amp;L'!$A:$C,3,FALSE)</f>
        <v>1498</v>
      </c>
      <c r="D186" s="38">
        <f>VLOOKUP($A186,'[1]DOM A&amp;L'!$A:$D,4,FALSE)</f>
        <v>10841026</v>
      </c>
      <c r="E186" s="38">
        <f>VLOOKUP($A186,[1]TAG!$A:$F,4,FALSE)</f>
        <v>100366</v>
      </c>
      <c r="F186" s="38">
        <f>VLOOKUP($A186,'[1]DOM A&amp;L'!$A:$E,5,FALSE)</f>
        <v>0</v>
      </c>
      <c r="G186" s="38">
        <f>VLOOKUP($A186,'[1]DOM A&amp;L'!$A:$F,6,FALSE)</f>
        <v>225628</v>
      </c>
      <c r="H186" s="38">
        <f>VLOOKUP($A186,'[1]DOM A&amp;L'!$A:$G,7,FALSE)</f>
        <v>1445880</v>
      </c>
      <c r="I186" s="38">
        <f>VLOOKUP($A186,'[1]DOM A&amp;L'!$A:$H,8,FALSE)</f>
        <v>915293</v>
      </c>
      <c r="J186" s="38">
        <f>VLOOKUP($A186,'[1]DOM A&amp;L'!$A:$I,9,FALSE)</f>
        <v>109069</v>
      </c>
      <c r="K186" s="38">
        <f>VLOOKUP($A186,'[1]DOM A&amp;L'!$A:$J,10,FALSE)</f>
        <v>105984</v>
      </c>
      <c r="L186" s="38">
        <f>VLOOKUP($A186,'[1]DOM A&amp;L'!$A:$K,11,FALSE)</f>
        <v>522907</v>
      </c>
      <c r="M186" s="38">
        <f>VLOOKUP($A186,'[1]DOM A&amp;L'!$A:$L,12,FALSE)</f>
        <v>198743</v>
      </c>
      <c r="N186" s="38">
        <f>VLOOKUP($A186,'[1]DOM A&amp;L'!$A:$M,13,FALSE)</f>
        <v>230421</v>
      </c>
      <c r="O186" s="38">
        <f>VLOOKUP($A186,'[1]DOM A&amp;L'!$A:$N,14,FALSE)</f>
        <v>628189</v>
      </c>
      <c r="P186" s="38">
        <f>VLOOKUP($A186,'[1]DOM A&amp;L'!$A:$O,15,FALSE)</f>
        <v>0</v>
      </c>
      <c r="Q186" s="38">
        <f>VLOOKUP($A186,'[1]DOM A&amp;L'!$A:$P,16,FALSE)</f>
        <v>402339</v>
      </c>
      <c r="R186" s="38">
        <f>VLOOKUP($A186,'[1]DOM A&amp;L'!$A:$S,19,FALSE)</f>
        <v>350000</v>
      </c>
      <c r="S186" s="38">
        <f>VLOOKUP(A186,'[1]DOM A&amp;L'!A:T,20,FALSE)</f>
        <v>254739</v>
      </c>
      <c r="T186" s="38">
        <f>VLOOKUP($A186,'[1]DOM A&amp;L'!A:T,17,FALSE)</f>
        <v>0</v>
      </c>
      <c r="U186" s="38">
        <f>VLOOKUP(A186,'[1]DOM A&amp;L'!A:R,18,FALSE)</f>
        <v>0</v>
      </c>
      <c r="V186" s="38">
        <f>VLOOKUP($A186,'[1]DOM A&amp;L'!A:U,21,FALSE)</f>
        <v>0</v>
      </c>
      <c r="W186" s="38">
        <f>VLOOKUP($A186,'[1]DOM UAB'!$A:$D,4,FALSE)</f>
        <v>133586</v>
      </c>
      <c r="X186" s="38">
        <f>VLOOKUP($A186,'[1]DOM UAB'!$A:$D,3,FALSE)</f>
        <v>84010</v>
      </c>
      <c r="Y186" s="38">
        <f>VLOOKUP(A186,[1]ELI!A:F,6,FALSE)</f>
        <v>24070</v>
      </c>
      <c r="Z186" s="39">
        <f>VLOOKUP(A186,'[1]Title IA Del'!A:E,5,FALSE)</f>
        <v>124842</v>
      </c>
      <c r="AA186" s="40">
        <f>IFERROR(VLOOKUP(A186,'[1]Title ID2'!A:F,6,FALSE),0)</f>
        <v>0</v>
      </c>
      <c r="AB186" s="40">
        <f>IFERROR(VLOOKUP(A186,'[1]Title IC Mig'!A:G,7,FALSE),0)</f>
        <v>0</v>
      </c>
      <c r="AC186" s="38">
        <f>IFERROR(VLOOKUP(A186,[1]Sec1003!$I$2:$L$139,4,FALSE),0)</f>
        <v>0</v>
      </c>
      <c r="AD186" s="38">
        <f>VLOOKUP(A186,'[1]Title IIA'!A184:D509,3,FALSE)</f>
        <v>40725</v>
      </c>
      <c r="AE186" s="40">
        <f>IFERROR(VLOOKUP(A186,'[1]Title III EL'!A:D,4,FALSE),0)</f>
        <v>0</v>
      </c>
      <c r="AF186" s="40">
        <f>IFERROR(VLOOKUP(A186,'[1]Titlle III Imm'!A:D,4,FALSE),0)</f>
        <v>0</v>
      </c>
      <c r="AG186" s="38">
        <f>VLOOKUP(A186,'[1]Title IVA'!A:E,5,FALSE)</f>
        <v>7018</v>
      </c>
      <c r="AH186" s="40">
        <f>IFERROR(VLOOKUP(A186,'[1]Title IVB'!A:I,9,FALSE),0)</f>
        <v>0</v>
      </c>
      <c r="AI186" s="40">
        <f>IFERROR(VLOOKUP(A186,[1]SRSA!A:S,19,FALSE),0)</f>
        <v>0</v>
      </c>
      <c r="AJ186" s="40">
        <f>IFERROR(VLOOKUP(A186,'[1]Title VB2'!A:E,5,FALSE),0)</f>
        <v>0</v>
      </c>
      <c r="AK186" s="40">
        <f>IFERROR(VLOOKUP(A186,'[1]McKinney Vento'!A:D,4,FALSE),0)</f>
        <v>0</v>
      </c>
      <c r="AL186" s="41">
        <f>VLOOKUP(A186,'[1]IDEA Pt B'!A184:C510,3,FALSE)</f>
        <v>87605</v>
      </c>
      <c r="AM186" s="39">
        <f t="shared" si="4"/>
        <v>16832440</v>
      </c>
      <c r="AN186" s="38">
        <f t="shared" si="5"/>
        <v>11236.608811748998</v>
      </c>
    </row>
    <row r="187" spans="1:40" x14ac:dyDescent="0.3">
      <c r="A187" s="36" t="s">
        <v>444</v>
      </c>
      <c r="B187" s="36" t="s">
        <v>445</v>
      </c>
      <c r="C187" s="37">
        <f>VLOOKUP($A187,'[1]DOM A&amp;L'!$A:$C,3,FALSE)</f>
        <v>823.5</v>
      </c>
      <c r="D187" s="38">
        <f>VLOOKUP($A187,'[1]DOM A&amp;L'!$A:$D,4,FALSE)</f>
        <v>5951435</v>
      </c>
      <c r="E187" s="38">
        <f>VLOOKUP($A187,[1]TAG!$A:$F,4,FALSE)</f>
        <v>55175</v>
      </c>
      <c r="F187" s="38">
        <f>VLOOKUP($A187,'[1]DOM A&amp;L'!$A:$E,5,FALSE)</f>
        <v>0</v>
      </c>
      <c r="G187" s="38">
        <f>VLOOKUP($A187,'[1]DOM A&amp;L'!$A:$F,6,FALSE)</f>
        <v>99415</v>
      </c>
      <c r="H187" s="38">
        <f>VLOOKUP($A187,'[1]DOM A&amp;L'!$A:$G,7,FALSE)</f>
        <v>600997</v>
      </c>
      <c r="I187" s="38">
        <f>VLOOKUP($A187,'[1]DOM A&amp;L'!$A:$H,8,FALSE)</f>
        <v>517290</v>
      </c>
      <c r="J187" s="38">
        <f>VLOOKUP($A187,'[1]DOM A&amp;L'!$A:$I,9,FALSE)</f>
        <v>51411</v>
      </c>
      <c r="K187" s="38">
        <f>VLOOKUP($A187,'[1]DOM A&amp;L'!$A:$J,10,FALSE)</f>
        <v>54417</v>
      </c>
      <c r="L187" s="38">
        <f>VLOOKUP($A187,'[1]DOM A&amp;L'!$A:$K,11,FALSE)</f>
        <v>287459</v>
      </c>
      <c r="M187" s="38">
        <f>VLOOKUP($A187,'[1]DOM A&amp;L'!$A:$L,12,FALSE)</f>
        <v>0</v>
      </c>
      <c r="N187" s="38">
        <f>VLOOKUP($A187,'[1]DOM A&amp;L'!$A:$M,13,FALSE)</f>
        <v>331573</v>
      </c>
      <c r="O187" s="38">
        <f>VLOOKUP($A187,'[1]DOM A&amp;L'!$A:$N,14,FALSE)</f>
        <v>132877</v>
      </c>
      <c r="P187" s="38">
        <f>VLOOKUP($A187,'[1]DOM A&amp;L'!$A:$O,15,FALSE)</f>
        <v>0</v>
      </c>
      <c r="Q187" s="38">
        <f>VLOOKUP($A187,'[1]DOM A&amp;L'!$A:$P,16,FALSE)</f>
        <v>179925</v>
      </c>
      <c r="R187" s="38">
        <f>VLOOKUP($A187,'[1]DOM A&amp;L'!$A:$S,19,FALSE)</f>
        <v>290000</v>
      </c>
      <c r="S187" s="38">
        <f>VLOOKUP(A187,'[1]DOM A&amp;L'!A:T,20,FALSE)</f>
        <v>122474</v>
      </c>
      <c r="T187" s="38">
        <f>VLOOKUP($A187,'[1]DOM A&amp;L'!A:T,17,FALSE)</f>
        <v>221048</v>
      </c>
      <c r="U187" s="38">
        <f>VLOOKUP(A187,'[1]DOM A&amp;L'!A:R,18,FALSE)</f>
        <v>27611</v>
      </c>
      <c r="V187" s="38">
        <f>VLOOKUP($A187,'[1]DOM A&amp;L'!A:U,21,FALSE)</f>
        <v>0</v>
      </c>
      <c r="W187" s="38">
        <f>VLOOKUP($A187,'[1]DOM UAB'!$A:$D,4,FALSE)</f>
        <v>91439</v>
      </c>
      <c r="X187" s="38">
        <f>VLOOKUP($A187,'[1]DOM UAB'!$A:$D,3,FALSE)</f>
        <v>86039</v>
      </c>
      <c r="Y187" s="38">
        <f>VLOOKUP(A187,[1]ELI!A:F,6,FALSE)</f>
        <v>18619</v>
      </c>
      <c r="Z187" s="39">
        <f>VLOOKUP(A187,'[1]Title IA Del'!A:E,5,FALSE)</f>
        <v>86906</v>
      </c>
      <c r="AA187" s="40">
        <f>IFERROR(VLOOKUP(A187,'[1]Title ID2'!A:F,6,FALSE),0)</f>
        <v>0</v>
      </c>
      <c r="AB187" s="40">
        <f>IFERROR(VLOOKUP(A187,'[1]Title IC Mig'!A:G,7,FALSE),0)</f>
        <v>0</v>
      </c>
      <c r="AC187" s="38">
        <f>IFERROR(VLOOKUP(A187,[1]Sec1003!$I$2:$L$139,4,FALSE),0)</f>
        <v>9495</v>
      </c>
      <c r="AD187" s="38">
        <f>VLOOKUP(A187,'[1]Title IIA'!A185:D510,3,FALSE)</f>
        <v>20110</v>
      </c>
      <c r="AE187" s="40">
        <f>IFERROR(VLOOKUP(A187,'[1]Title III EL'!A:D,4,FALSE),0)</f>
        <v>0</v>
      </c>
      <c r="AF187" s="40">
        <f>IFERROR(VLOOKUP(A187,'[1]Titlle III Imm'!A:D,4,FALSE),0)</f>
        <v>0</v>
      </c>
      <c r="AG187" s="38">
        <f>VLOOKUP(A187,'[1]Title IVA'!A:E,5,FALSE)</f>
        <v>10000</v>
      </c>
      <c r="AH187" s="40">
        <f>IFERROR(VLOOKUP(A187,'[1]Title IVB'!A:I,9,FALSE),0)</f>
        <v>0</v>
      </c>
      <c r="AI187" s="40">
        <f>IFERROR(VLOOKUP(A187,[1]SRSA!A:S,19,FALSE),0)</f>
        <v>0</v>
      </c>
      <c r="AJ187" s="40">
        <f>IFERROR(VLOOKUP(A187,'[1]Title VB2'!A:E,5,FALSE),0)</f>
        <v>0</v>
      </c>
      <c r="AK187" s="40">
        <f>IFERROR(VLOOKUP(A187,'[1]McKinney Vento'!A:D,4,FALSE),0)</f>
        <v>0</v>
      </c>
      <c r="AL187" s="41">
        <f>VLOOKUP(A187,'[1]IDEA Pt B'!A185:C511,3,FALSE)</f>
        <v>36958</v>
      </c>
      <c r="AM187" s="39">
        <f t="shared" si="4"/>
        <v>9282673</v>
      </c>
      <c r="AN187" s="38">
        <f t="shared" si="5"/>
        <v>11272.219793564056</v>
      </c>
    </row>
    <row r="188" spans="1:40" x14ac:dyDescent="0.3">
      <c r="A188" s="36" t="s">
        <v>446</v>
      </c>
      <c r="B188" s="36" t="s">
        <v>447</v>
      </c>
      <c r="C188" s="37">
        <f>VLOOKUP($A188,'[1]DOM A&amp;L'!$A:$C,3,FALSE)</f>
        <v>328</v>
      </c>
      <c r="D188" s="38">
        <f>VLOOKUP($A188,'[1]DOM A&amp;L'!$A:$D,4,FALSE)</f>
        <v>2370456</v>
      </c>
      <c r="E188" s="38">
        <f>VLOOKUP($A188,[1]TAG!$A:$F,4,FALSE)</f>
        <v>21976</v>
      </c>
      <c r="F188" s="38">
        <f>VLOOKUP($A188,'[1]DOM A&amp;L'!$A:$E,5,FALSE)</f>
        <v>0</v>
      </c>
      <c r="G188" s="38">
        <f>VLOOKUP($A188,'[1]DOM A&amp;L'!$A:$F,6,FALSE)</f>
        <v>120330</v>
      </c>
      <c r="H188" s="38">
        <f>VLOOKUP($A188,'[1]DOM A&amp;L'!$A:$G,7,FALSE)</f>
        <v>370311</v>
      </c>
      <c r="I188" s="38">
        <f>VLOOKUP($A188,'[1]DOM A&amp;L'!$A:$H,8,FALSE)</f>
        <v>232955</v>
      </c>
      <c r="J188" s="38">
        <f>VLOOKUP($A188,'[1]DOM A&amp;L'!$A:$I,9,FALSE)</f>
        <v>24269</v>
      </c>
      <c r="K188" s="38">
        <f>VLOOKUP($A188,'[1]DOM A&amp;L'!$A:$J,10,FALSE)</f>
        <v>28743</v>
      </c>
      <c r="L188" s="38">
        <f>VLOOKUP($A188,'[1]DOM A&amp;L'!$A:$K,11,FALSE)</f>
        <v>114495</v>
      </c>
      <c r="M188" s="38">
        <f>VLOOKUP($A188,'[1]DOM A&amp;L'!$A:$L,12,FALSE)</f>
        <v>83111</v>
      </c>
      <c r="N188" s="38">
        <f>VLOOKUP($A188,'[1]DOM A&amp;L'!$A:$M,13,FALSE)</f>
        <v>12729</v>
      </c>
      <c r="O188" s="38">
        <f>VLOOKUP($A188,'[1]DOM A&amp;L'!$A:$N,14,FALSE)</f>
        <v>138317</v>
      </c>
      <c r="P188" s="38">
        <f>VLOOKUP($A188,'[1]DOM A&amp;L'!$A:$O,15,FALSE)</f>
        <v>0</v>
      </c>
      <c r="Q188" s="38">
        <f>VLOOKUP($A188,'[1]DOM A&amp;L'!$A:$P,16,FALSE)</f>
        <v>107912</v>
      </c>
      <c r="R188" s="38">
        <f>VLOOKUP($A188,'[1]DOM A&amp;L'!$A:$S,19,FALSE)</f>
        <v>100000</v>
      </c>
      <c r="S188" s="38">
        <f>VLOOKUP(A188,'[1]DOM A&amp;L'!A:T,20,FALSE)</f>
        <v>29252</v>
      </c>
      <c r="T188" s="38">
        <f>VLOOKUP($A188,'[1]DOM A&amp;L'!A:T,17,FALSE)</f>
        <v>0</v>
      </c>
      <c r="U188" s="38">
        <f>VLOOKUP(A188,'[1]DOM A&amp;L'!A:R,18,FALSE)</f>
        <v>0</v>
      </c>
      <c r="V188" s="38">
        <f>VLOOKUP($A188,'[1]DOM A&amp;L'!A:U,21,FALSE)</f>
        <v>0</v>
      </c>
      <c r="W188" s="38">
        <f>VLOOKUP($A188,'[1]DOM UAB'!$A:$D,4,FALSE)</f>
        <v>27520</v>
      </c>
      <c r="X188" s="38">
        <f>VLOOKUP($A188,'[1]DOM UAB'!$A:$D,3,FALSE)</f>
        <v>0</v>
      </c>
      <c r="Y188" s="38">
        <f>VLOOKUP(A188,[1]ELI!A:F,6,FALSE)</f>
        <v>14615</v>
      </c>
      <c r="Z188" s="39">
        <f>VLOOKUP(A188,'[1]Title IA Del'!A:E,5,FALSE)</f>
        <v>47978</v>
      </c>
      <c r="AA188" s="40">
        <f>IFERROR(VLOOKUP(A188,'[1]Title ID2'!A:F,6,FALSE),0)</f>
        <v>0</v>
      </c>
      <c r="AB188" s="40">
        <f>IFERROR(VLOOKUP(A188,'[1]Title IC Mig'!A:G,7,FALSE),0)</f>
        <v>0</v>
      </c>
      <c r="AC188" s="38">
        <f>IFERROR(VLOOKUP(A188,[1]Sec1003!$I$2:$L$139,4,FALSE),0)</f>
        <v>8995</v>
      </c>
      <c r="AD188" s="38">
        <f>VLOOKUP(A188,'[1]Title IIA'!A186:D511,3,FALSE)</f>
        <v>10433</v>
      </c>
      <c r="AE188" s="40">
        <f>IFERROR(VLOOKUP(A188,'[1]Title III EL'!A:D,4,FALSE),0)</f>
        <v>0</v>
      </c>
      <c r="AF188" s="40">
        <f>IFERROR(VLOOKUP(A188,'[1]Titlle III Imm'!A:D,4,FALSE),0)</f>
        <v>0</v>
      </c>
      <c r="AG188" s="38">
        <f>VLOOKUP(A188,'[1]Title IVA'!A:E,5,FALSE)</f>
        <v>10000</v>
      </c>
      <c r="AH188" s="40">
        <f>IFERROR(VLOOKUP(A188,'[1]Title IVB'!A:I,9,FALSE),0)</f>
        <v>0</v>
      </c>
      <c r="AI188" s="40">
        <f>IFERROR(VLOOKUP(A188,[1]SRSA!A:S,19,FALSE),0)</f>
        <v>27230</v>
      </c>
      <c r="AJ188" s="40">
        <f>IFERROR(VLOOKUP(A188,'[1]Title VB2'!A:E,5,FALSE),0)</f>
        <v>0</v>
      </c>
      <c r="AK188" s="40">
        <f>IFERROR(VLOOKUP(A188,'[1]McKinney Vento'!A:D,4,FALSE),0)</f>
        <v>0</v>
      </c>
      <c r="AL188" s="41">
        <f>VLOOKUP(A188,'[1]IDEA Pt B'!A186:C512,3,FALSE)</f>
        <v>15389</v>
      </c>
      <c r="AM188" s="39">
        <f t="shared" si="4"/>
        <v>3917016</v>
      </c>
      <c r="AN188" s="38">
        <f t="shared" si="5"/>
        <v>11942.121951219513</v>
      </c>
    </row>
    <row r="189" spans="1:40" x14ac:dyDescent="0.3">
      <c r="A189" s="36" t="s">
        <v>448</v>
      </c>
      <c r="B189" s="36" t="s">
        <v>449</v>
      </c>
      <c r="C189" s="37">
        <f>VLOOKUP($A189,'[1]DOM A&amp;L'!$A:$C,3,FALSE)</f>
        <v>511.9</v>
      </c>
      <c r="D189" s="38">
        <f>VLOOKUP($A189,'[1]DOM A&amp;L'!$A:$D,4,FALSE)</f>
        <v>3729703</v>
      </c>
      <c r="E189" s="38">
        <f>VLOOKUP($A189,[1]TAG!$A:$F,4,FALSE)</f>
        <v>34297</v>
      </c>
      <c r="F189" s="38">
        <f>VLOOKUP($A189,'[1]DOM A&amp;L'!$A:$E,5,FALSE)</f>
        <v>9583</v>
      </c>
      <c r="G189" s="38">
        <f>VLOOKUP($A189,'[1]DOM A&amp;L'!$A:$F,6,FALSE)</f>
        <v>212773</v>
      </c>
      <c r="H189" s="38">
        <f>VLOOKUP($A189,'[1]DOM A&amp;L'!$A:$G,7,FALSE)</f>
        <v>501131</v>
      </c>
      <c r="I189" s="38">
        <f>VLOOKUP($A189,'[1]DOM A&amp;L'!$A:$H,8,FALSE)</f>
        <v>341140</v>
      </c>
      <c r="J189" s="38">
        <f>VLOOKUP($A189,'[1]DOM A&amp;L'!$A:$I,9,FALSE)</f>
        <v>34210</v>
      </c>
      <c r="K189" s="38">
        <f>VLOOKUP($A189,'[1]DOM A&amp;L'!$A:$J,10,FALSE)</f>
        <v>36345</v>
      </c>
      <c r="L189" s="38">
        <f>VLOOKUP($A189,'[1]DOM A&amp;L'!$A:$K,11,FALSE)</f>
        <v>178689</v>
      </c>
      <c r="M189" s="38">
        <f>VLOOKUP($A189,'[1]DOM A&amp;L'!$A:$L,12,FALSE)</f>
        <v>79497</v>
      </c>
      <c r="N189" s="38">
        <f>VLOOKUP($A189,'[1]DOM A&amp;L'!$A:$M,13,FALSE)</f>
        <v>250027</v>
      </c>
      <c r="O189" s="38">
        <f>VLOOKUP($A189,'[1]DOM A&amp;L'!$A:$N,14,FALSE)</f>
        <v>58726</v>
      </c>
      <c r="P189" s="38">
        <f>VLOOKUP($A189,'[1]DOM A&amp;L'!$A:$O,15,FALSE)</f>
        <v>0</v>
      </c>
      <c r="Q189" s="38">
        <f>VLOOKUP($A189,'[1]DOM A&amp;L'!$A:$P,16,FALSE)</f>
        <v>145728</v>
      </c>
      <c r="R189" s="38">
        <f>VLOOKUP($A189,'[1]DOM A&amp;L'!$A:$S,19,FALSE)</f>
        <v>275000</v>
      </c>
      <c r="S189" s="38">
        <f>VLOOKUP(A189,'[1]DOM A&amp;L'!A:T,20,FALSE)</f>
        <v>95020</v>
      </c>
      <c r="T189" s="38">
        <f>VLOOKUP($A189,'[1]DOM A&amp;L'!A:T,17,FALSE)</f>
        <v>25003</v>
      </c>
      <c r="U189" s="38">
        <f>VLOOKUP(A189,'[1]DOM A&amp;L'!A:R,18,FALSE)</f>
        <v>167917</v>
      </c>
      <c r="V189" s="38">
        <f>VLOOKUP($A189,'[1]DOM A&amp;L'!A:U,21,FALSE)</f>
        <v>0</v>
      </c>
      <c r="W189" s="38">
        <f>VLOOKUP($A189,'[1]DOM UAB'!$A:$D,4,FALSE)</f>
        <v>158240</v>
      </c>
      <c r="X189" s="38">
        <f>VLOOKUP($A189,'[1]DOM UAB'!$A:$D,3,FALSE)</f>
        <v>23197</v>
      </c>
      <c r="Y189" s="38">
        <f>VLOOKUP(A189,[1]ELI!A:F,6,FALSE)</f>
        <v>16101</v>
      </c>
      <c r="Z189" s="39">
        <f>VLOOKUP(A189,'[1]Title IA Del'!A:E,5,FALSE)</f>
        <v>102188</v>
      </c>
      <c r="AA189" s="40">
        <f>IFERROR(VLOOKUP(A189,'[1]Title ID2'!A:F,6,FALSE),0)</f>
        <v>0</v>
      </c>
      <c r="AB189" s="40">
        <f>IFERROR(VLOOKUP(A189,'[1]Title IC Mig'!A:G,7,FALSE),0)</f>
        <v>0</v>
      </c>
      <c r="AC189" s="38">
        <f>IFERROR(VLOOKUP(A189,[1]Sec1003!$I$2:$L$139,4,FALSE),0)</f>
        <v>0</v>
      </c>
      <c r="AD189" s="38">
        <f>VLOOKUP(A189,'[1]Title IIA'!A187:D512,3,FALSE)</f>
        <v>16541</v>
      </c>
      <c r="AE189" s="40">
        <f>IFERROR(VLOOKUP(A189,'[1]Title III EL'!A:D,4,FALSE),0)</f>
        <v>0</v>
      </c>
      <c r="AF189" s="40">
        <f>IFERROR(VLOOKUP(A189,'[1]Titlle III Imm'!A:D,4,FALSE),0)</f>
        <v>0</v>
      </c>
      <c r="AG189" s="38">
        <f>VLOOKUP(A189,'[1]Title IVA'!A:E,5,FALSE)</f>
        <v>10000</v>
      </c>
      <c r="AH189" s="40">
        <f>IFERROR(VLOOKUP(A189,'[1]Title IVB'!A:I,9,FALSE),0)</f>
        <v>0</v>
      </c>
      <c r="AI189" s="40">
        <f>IFERROR(VLOOKUP(A189,[1]SRSA!A:S,19,FALSE),0)</f>
        <v>30925</v>
      </c>
      <c r="AJ189" s="40">
        <f>IFERROR(VLOOKUP(A189,'[1]Title VB2'!A:E,5,FALSE),0)</f>
        <v>0</v>
      </c>
      <c r="AK189" s="40">
        <f>IFERROR(VLOOKUP(A189,'[1]McKinney Vento'!A:D,4,FALSE),0)</f>
        <v>0</v>
      </c>
      <c r="AL189" s="41">
        <f>VLOOKUP(A189,'[1]IDEA Pt B'!A187:C513,3,FALSE)</f>
        <v>23617</v>
      </c>
      <c r="AM189" s="39">
        <f t="shared" si="4"/>
        <v>6555598</v>
      </c>
      <c r="AN189" s="38">
        <f t="shared" si="5"/>
        <v>12806.403594452042</v>
      </c>
    </row>
    <row r="190" spans="1:40" x14ac:dyDescent="0.3">
      <c r="A190" s="36" t="s">
        <v>450</v>
      </c>
      <c r="B190" s="36" t="s">
        <v>451</v>
      </c>
      <c r="C190" s="37">
        <f>VLOOKUP($A190,'[1]DOM A&amp;L'!$A:$C,3,FALSE)</f>
        <v>1275.2</v>
      </c>
      <c r="D190" s="38">
        <f>VLOOKUP($A190,'[1]DOM A&amp;L'!$A:$D,4,FALSE)</f>
        <v>9215870</v>
      </c>
      <c r="E190" s="38">
        <f>VLOOKUP($A190,[1]TAG!$A:$F,4,FALSE)</f>
        <v>85438</v>
      </c>
      <c r="F190" s="38">
        <f>VLOOKUP($A190,'[1]DOM A&amp;L'!$A:$E,5,FALSE)</f>
        <v>0</v>
      </c>
      <c r="G190" s="38">
        <f>VLOOKUP($A190,'[1]DOM A&amp;L'!$A:$F,6,FALSE)</f>
        <v>301785</v>
      </c>
      <c r="H190" s="38">
        <f>VLOOKUP($A190,'[1]DOM A&amp;L'!$A:$G,7,FALSE)</f>
        <v>1202501</v>
      </c>
      <c r="I190" s="38">
        <f>VLOOKUP($A190,'[1]DOM A&amp;L'!$A:$H,8,FALSE)</f>
        <v>812443</v>
      </c>
      <c r="J190" s="38">
        <f>VLOOKUP($A190,'[1]DOM A&amp;L'!$A:$I,9,FALSE)</f>
        <v>88677</v>
      </c>
      <c r="K190" s="38">
        <f>VLOOKUP($A190,'[1]DOM A&amp;L'!$A:$J,10,FALSE)</f>
        <v>91585</v>
      </c>
      <c r="L190" s="38">
        <f>VLOOKUP($A190,'[1]DOM A&amp;L'!$A:$K,11,FALSE)</f>
        <v>445134</v>
      </c>
      <c r="M190" s="38">
        <f>VLOOKUP($A190,'[1]DOM A&amp;L'!$A:$L,12,FALSE)</f>
        <v>224127</v>
      </c>
      <c r="N190" s="38">
        <f>VLOOKUP($A190,'[1]DOM A&amp;L'!$A:$M,13,FALSE)</f>
        <v>422627</v>
      </c>
      <c r="O190" s="38">
        <f>VLOOKUP($A190,'[1]DOM A&amp;L'!$A:$N,14,FALSE)</f>
        <v>281373</v>
      </c>
      <c r="P190" s="38">
        <f>VLOOKUP($A190,'[1]DOM A&amp;L'!$A:$O,15,FALSE)</f>
        <v>0</v>
      </c>
      <c r="Q190" s="38">
        <f>VLOOKUP($A190,'[1]DOM A&amp;L'!$A:$P,16,FALSE)</f>
        <v>251796</v>
      </c>
      <c r="R190" s="38">
        <f>VLOOKUP($A190,'[1]DOM A&amp;L'!$A:$S,19,FALSE)</f>
        <v>465000</v>
      </c>
      <c r="S190" s="38">
        <f>VLOOKUP(A190,'[1]DOM A&amp;L'!A:T,20,FALSE)</f>
        <v>179516</v>
      </c>
      <c r="T190" s="38">
        <f>VLOOKUP($A190,'[1]DOM A&amp;L'!A:T,17,FALSE)</f>
        <v>422627</v>
      </c>
      <c r="U190" s="38">
        <f>VLOOKUP(A190,'[1]DOM A&amp;L'!A:R,18,FALSE)</f>
        <v>230159</v>
      </c>
      <c r="V190" s="38">
        <f>VLOOKUP($A190,'[1]DOM A&amp;L'!A:U,21,FALSE)</f>
        <v>0</v>
      </c>
      <c r="W190" s="38">
        <f>VLOOKUP($A190,'[1]DOM UAB'!$A:$D,4,FALSE)</f>
        <v>87565</v>
      </c>
      <c r="X190" s="38">
        <f>VLOOKUP($A190,'[1]DOM UAB'!$A:$D,3,FALSE)</f>
        <v>271387</v>
      </c>
      <c r="Y190" s="38">
        <f>VLOOKUP(A190,[1]ELI!A:F,6,FALSE)</f>
        <v>22269</v>
      </c>
      <c r="Z190" s="39">
        <f>VLOOKUP(A190,'[1]Title IA Del'!A:E,5,FALSE)</f>
        <v>327611</v>
      </c>
      <c r="AA190" s="40">
        <f>IFERROR(VLOOKUP(A190,'[1]Title ID2'!A:F,6,FALSE),0)</f>
        <v>0</v>
      </c>
      <c r="AB190" s="40">
        <f>IFERROR(VLOOKUP(A190,'[1]Title IC Mig'!A:G,7,FALSE),0)</f>
        <v>0</v>
      </c>
      <c r="AC190" s="38">
        <f>IFERROR(VLOOKUP(A190,[1]Sec1003!$I$2:$L$139,4,FALSE),0)</f>
        <v>0</v>
      </c>
      <c r="AD190" s="38">
        <f>VLOOKUP(A190,'[1]Title IIA'!A188:D513,3,FALSE)</f>
        <v>67400</v>
      </c>
      <c r="AE190" s="40">
        <f>IFERROR(VLOOKUP(A190,'[1]Title III EL'!A:D,4,FALSE),0)</f>
        <v>0</v>
      </c>
      <c r="AF190" s="40">
        <f>IFERROR(VLOOKUP(A190,'[1]Titlle III Imm'!A:D,4,FALSE),0)</f>
        <v>0</v>
      </c>
      <c r="AG190" s="38">
        <f>VLOOKUP(A190,'[1]Title IVA'!A:E,5,FALSE)</f>
        <v>16297</v>
      </c>
      <c r="AH190" s="40">
        <f>IFERROR(VLOOKUP(A190,'[1]Title IVB'!A:I,9,FALSE),0)</f>
        <v>0</v>
      </c>
      <c r="AI190" s="40">
        <f>IFERROR(VLOOKUP(A190,[1]SRSA!A:S,19,FALSE),0)</f>
        <v>0</v>
      </c>
      <c r="AJ190" s="40">
        <f>IFERROR(VLOOKUP(A190,'[1]Title VB2'!A:E,5,FALSE),0)</f>
        <v>0</v>
      </c>
      <c r="AK190" s="40">
        <f>IFERROR(VLOOKUP(A190,'[1]McKinney Vento'!A:D,4,FALSE),0)</f>
        <v>0</v>
      </c>
      <c r="AL190" s="41">
        <f>VLOOKUP(A190,'[1]IDEA Pt B'!A188:C514,3,FALSE)</f>
        <v>58382</v>
      </c>
      <c r="AM190" s="39">
        <f t="shared" si="4"/>
        <v>15571569</v>
      </c>
      <c r="AN190" s="38">
        <f t="shared" si="5"/>
        <v>12211.079830614804</v>
      </c>
    </row>
    <row r="191" spans="1:40" x14ac:dyDescent="0.3">
      <c r="A191" s="36" t="s">
        <v>452</v>
      </c>
      <c r="B191" s="36" t="s">
        <v>453</v>
      </c>
      <c r="C191" s="37">
        <f>VLOOKUP($A191,'[1]DOM A&amp;L'!$A:$C,3,FALSE)</f>
        <v>771.7</v>
      </c>
      <c r="D191" s="38">
        <f>VLOOKUP($A191,'[1]DOM A&amp;L'!$A:$D,4,FALSE)</f>
        <v>5577076</v>
      </c>
      <c r="E191" s="38">
        <f>VLOOKUP($A191,[1]TAG!$A:$F,4,FALSE)</f>
        <v>51704</v>
      </c>
      <c r="F191" s="38">
        <f>VLOOKUP($A191,'[1]DOM A&amp;L'!$A:$E,5,FALSE)</f>
        <v>142623</v>
      </c>
      <c r="G191" s="38">
        <f>VLOOKUP($A191,'[1]DOM A&amp;L'!$A:$F,6,FALSE)</f>
        <v>198041</v>
      </c>
      <c r="H191" s="38">
        <f>VLOOKUP($A191,'[1]DOM A&amp;L'!$A:$G,7,FALSE)</f>
        <v>760714</v>
      </c>
      <c r="I191" s="38">
        <f>VLOOKUP($A191,'[1]DOM A&amp;L'!$A:$H,8,FALSE)</f>
        <v>467396</v>
      </c>
      <c r="J191" s="38">
        <f>VLOOKUP($A191,'[1]DOM A&amp;L'!$A:$I,9,FALSE)</f>
        <v>46892</v>
      </c>
      <c r="K191" s="38">
        <f>VLOOKUP($A191,'[1]DOM A&amp;L'!$A:$J,10,FALSE)</f>
        <v>55088</v>
      </c>
      <c r="L191" s="38">
        <f>VLOOKUP($A191,'[1]DOM A&amp;L'!$A:$K,11,FALSE)</f>
        <v>273905</v>
      </c>
      <c r="M191" s="38">
        <f>VLOOKUP($A191,'[1]DOM A&amp;L'!$A:$L,12,FALSE)</f>
        <v>151767</v>
      </c>
      <c r="N191" s="38">
        <f>VLOOKUP($A191,'[1]DOM A&amp;L'!$A:$M,13,FALSE)</f>
        <v>130915</v>
      </c>
      <c r="O191" s="38">
        <f>VLOOKUP($A191,'[1]DOM A&amp;L'!$A:$N,14,FALSE)</f>
        <v>306356</v>
      </c>
      <c r="P191" s="38">
        <f>VLOOKUP($A191,'[1]DOM A&amp;L'!$A:$O,15,FALSE)</f>
        <v>0</v>
      </c>
      <c r="Q191" s="38">
        <f>VLOOKUP($A191,'[1]DOM A&amp;L'!$A:$P,16,FALSE)</f>
        <v>152290</v>
      </c>
      <c r="R191" s="38">
        <f>VLOOKUP($A191,'[1]DOM A&amp;L'!$A:$S,19,FALSE)</f>
        <v>170000</v>
      </c>
      <c r="S191" s="38">
        <f>VLOOKUP(A191,'[1]DOM A&amp;L'!A:T,20,FALSE)</f>
        <v>106447</v>
      </c>
      <c r="T191" s="38">
        <f>VLOOKUP($A191,'[1]DOM A&amp;L'!A:T,17,FALSE)</f>
        <v>0</v>
      </c>
      <c r="U191" s="38">
        <f>VLOOKUP(A191,'[1]DOM A&amp;L'!A:R,18,FALSE)</f>
        <v>432239</v>
      </c>
      <c r="V191" s="38">
        <f>VLOOKUP($A191,'[1]DOM A&amp;L'!A:U,21,FALSE)</f>
        <v>43382</v>
      </c>
      <c r="W191" s="38">
        <f>VLOOKUP($A191,'[1]DOM UAB'!$A:$D,4,FALSE)</f>
        <v>123840</v>
      </c>
      <c r="X191" s="38">
        <f>VLOOKUP($A191,'[1]DOM UAB'!$A:$D,3,FALSE)</f>
        <v>213904</v>
      </c>
      <c r="Y191" s="38">
        <f>VLOOKUP(A191,[1]ELI!A:F,6,FALSE)</f>
        <v>18200</v>
      </c>
      <c r="Z191" s="39">
        <f>VLOOKUP(A191,'[1]Title IA Del'!A:E,5,FALSE)</f>
        <v>145187</v>
      </c>
      <c r="AA191" s="40">
        <f>IFERROR(VLOOKUP(A191,'[1]Title ID2'!A:F,6,FALSE),0)</f>
        <v>0</v>
      </c>
      <c r="AB191" s="40">
        <f>IFERROR(VLOOKUP(A191,'[1]Title IC Mig'!A:G,7,FALSE),0)</f>
        <v>0</v>
      </c>
      <c r="AC191" s="38">
        <f>IFERROR(VLOOKUP(A191,[1]Sec1003!$I$2:$L$139,4,FALSE),0)</f>
        <v>10495</v>
      </c>
      <c r="AD191" s="38">
        <f>VLOOKUP(A191,'[1]Title IIA'!A189:D514,3,FALSE)</f>
        <v>23522</v>
      </c>
      <c r="AE191" s="40">
        <f>IFERROR(VLOOKUP(A191,'[1]Title III EL'!A:D,4,FALSE),0)</f>
        <v>0</v>
      </c>
      <c r="AF191" s="40">
        <f>IFERROR(VLOOKUP(A191,'[1]Titlle III Imm'!A:D,4,FALSE),0)</f>
        <v>0</v>
      </c>
      <c r="AG191" s="38">
        <f>VLOOKUP(A191,'[1]Title IVA'!A:E,5,FALSE)</f>
        <v>10000</v>
      </c>
      <c r="AH191" s="40">
        <f>IFERROR(VLOOKUP(A191,'[1]Title IVB'!A:I,9,FALSE),0)</f>
        <v>0</v>
      </c>
      <c r="AI191" s="40">
        <f>IFERROR(VLOOKUP(A191,[1]SRSA!A:S,19,FALSE),0)</f>
        <v>0</v>
      </c>
      <c r="AJ191" s="40">
        <f>IFERROR(VLOOKUP(A191,'[1]Title VB2'!A:E,5,FALSE),0)</f>
        <v>0</v>
      </c>
      <c r="AK191" s="40">
        <f>IFERROR(VLOOKUP(A191,'[1]McKinney Vento'!A:D,4,FALSE),0)</f>
        <v>0</v>
      </c>
      <c r="AL191" s="41">
        <f>VLOOKUP(A191,'[1]IDEA Pt B'!A189:C515,3,FALSE)</f>
        <v>35725</v>
      </c>
      <c r="AM191" s="39">
        <f t="shared" si="4"/>
        <v>9647708</v>
      </c>
      <c r="AN191" s="38">
        <f t="shared" si="5"/>
        <v>12501.889335233898</v>
      </c>
    </row>
    <row r="192" spans="1:40" x14ac:dyDescent="0.3">
      <c r="A192" s="36" t="s">
        <v>454</v>
      </c>
      <c r="B192" s="36" t="s">
        <v>455</v>
      </c>
      <c r="C192" s="37">
        <f>VLOOKUP($A192,'[1]DOM A&amp;L'!$A:$C,3,FALSE)</f>
        <v>793.7</v>
      </c>
      <c r="D192" s="38">
        <f>VLOOKUP($A192,'[1]DOM A&amp;L'!$A:$D,4,FALSE)</f>
        <v>5741626</v>
      </c>
      <c r="E192" s="38">
        <f>VLOOKUP($A192,[1]TAG!$A:$F,4,FALSE)</f>
        <v>53178</v>
      </c>
      <c r="F192" s="38">
        <f>VLOOKUP($A192,'[1]DOM A&amp;L'!$A:$E,5,FALSE)</f>
        <v>0</v>
      </c>
      <c r="G192" s="38">
        <f>VLOOKUP($A192,'[1]DOM A&amp;L'!$A:$F,6,FALSE)</f>
        <v>198052</v>
      </c>
      <c r="H192" s="38">
        <f>VLOOKUP($A192,'[1]DOM A&amp;L'!$A:$G,7,FALSE)</f>
        <v>742570</v>
      </c>
      <c r="I192" s="38">
        <f>VLOOKUP($A192,'[1]DOM A&amp;L'!$A:$H,8,FALSE)</f>
        <v>505158</v>
      </c>
      <c r="J192" s="38">
        <f>VLOOKUP($A192,'[1]DOM A&amp;L'!$A:$I,9,FALSE)</f>
        <v>61028</v>
      </c>
      <c r="K192" s="38">
        <f>VLOOKUP($A192,'[1]DOM A&amp;L'!$A:$J,10,FALSE)</f>
        <v>62171</v>
      </c>
      <c r="L192" s="38">
        <f>VLOOKUP($A192,'[1]DOM A&amp;L'!$A:$K,11,FALSE)</f>
        <v>277057</v>
      </c>
      <c r="M192" s="38">
        <f>VLOOKUP($A192,'[1]DOM A&amp;L'!$A:$L,12,FALSE)</f>
        <v>155381</v>
      </c>
      <c r="N192" s="38">
        <f>VLOOKUP($A192,'[1]DOM A&amp;L'!$A:$M,13,FALSE)</f>
        <v>245838</v>
      </c>
      <c r="O192" s="38">
        <f>VLOOKUP($A192,'[1]DOM A&amp;L'!$A:$N,14,FALSE)</f>
        <v>172784</v>
      </c>
      <c r="P192" s="38">
        <f>VLOOKUP($A192,'[1]DOM A&amp;L'!$A:$O,15,FALSE)</f>
        <v>0</v>
      </c>
      <c r="Q192" s="38">
        <f>VLOOKUP($A192,'[1]DOM A&amp;L'!$A:$P,16,FALSE)</f>
        <v>269160</v>
      </c>
      <c r="R192" s="38">
        <f>VLOOKUP($A192,'[1]DOM A&amp;L'!$A:$S,19,FALSE)</f>
        <v>579000</v>
      </c>
      <c r="S192" s="38">
        <f>VLOOKUP(A192,'[1]DOM A&amp;L'!A:T,20,FALSE)</f>
        <v>105009</v>
      </c>
      <c r="T192" s="38">
        <f>VLOOKUP($A192,'[1]DOM A&amp;L'!A:T,17,FALSE)</f>
        <v>163892</v>
      </c>
      <c r="U192" s="38">
        <f>VLOOKUP(A192,'[1]DOM A&amp;L'!A:R,18,FALSE)</f>
        <v>262508</v>
      </c>
      <c r="V192" s="38">
        <f>VLOOKUP($A192,'[1]DOM A&amp;L'!A:U,21,FALSE)</f>
        <v>0</v>
      </c>
      <c r="W192" s="38">
        <f>VLOOKUP($A192,'[1]DOM UAB'!$A:$D,4,FALSE)</f>
        <v>183690</v>
      </c>
      <c r="X192" s="38">
        <f>VLOOKUP($A192,'[1]DOM UAB'!$A:$D,3,FALSE)</f>
        <v>380391</v>
      </c>
      <c r="Y192" s="38">
        <f>VLOOKUP(A192,[1]ELI!A:F,6,FALSE)</f>
        <v>18378</v>
      </c>
      <c r="Z192" s="39">
        <f>VLOOKUP(A192,'[1]Title IA Del'!A:E,5,FALSE)</f>
        <v>106932</v>
      </c>
      <c r="AA192" s="40">
        <f>IFERROR(VLOOKUP(A192,'[1]Title ID2'!A:F,6,FALSE),0)</f>
        <v>0</v>
      </c>
      <c r="AB192" s="40">
        <f>IFERROR(VLOOKUP(A192,'[1]Title IC Mig'!A:G,7,FALSE),0)</f>
        <v>0</v>
      </c>
      <c r="AC192" s="38">
        <f>IFERROR(VLOOKUP(A192,[1]Sec1003!$I$2:$L$139,4,FALSE),0)</f>
        <v>7995</v>
      </c>
      <c r="AD192" s="38">
        <f>VLOOKUP(A192,'[1]Title IIA'!A190:D515,3,FALSE)</f>
        <v>27388</v>
      </c>
      <c r="AE192" s="40">
        <f>IFERROR(VLOOKUP(A192,'[1]Title III EL'!A:D,4,FALSE),0)</f>
        <v>0</v>
      </c>
      <c r="AF192" s="40">
        <f>IFERROR(VLOOKUP(A192,'[1]Titlle III Imm'!A:D,4,FALSE),0)</f>
        <v>0</v>
      </c>
      <c r="AG192" s="38">
        <f>VLOOKUP(A192,'[1]Title IVA'!A:E,5,FALSE)</f>
        <v>10000</v>
      </c>
      <c r="AH192" s="40">
        <f>IFERROR(VLOOKUP(A192,'[1]Title IVB'!A:I,9,FALSE),0)</f>
        <v>0</v>
      </c>
      <c r="AI192" s="40">
        <f>IFERROR(VLOOKUP(A192,[1]SRSA!A:S,19,FALSE),0)</f>
        <v>0</v>
      </c>
      <c r="AJ192" s="40">
        <f>IFERROR(VLOOKUP(A192,'[1]Title VB2'!A:E,5,FALSE),0)</f>
        <v>0</v>
      </c>
      <c r="AK192" s="40">
        <f>IFERROR(VLOOKUP(A192,'[1]McKinney Vento'!A:D,4,FALSE),0)</f>
        <v>0</v>
      </c>
      <c r="AL192" s="41">
        <f>VLOOKUP(A192,'[1]IDEA Pt B'!A190:C516,3,FALSE)</f>
        <v>35281</v>
      </c>
      <c r="AM192" s="39">
        <f t="shared" si="4"/>
        <v>10364467</v>
      </c>
      <c r="AN192" s="38">
        <f t="shared" si="5"/>
        <v>13058.418798034521</v>
      </c>
    </row>
    <row r="193" spans="1:40" x14ac:dyDescent="0.3">
      <c r="A193" s="36" t="s">
        <v>456</v>
      </c>
      <c r="B193" s="36" t="s">
        <v>457</v>
      </c>
      <c r="C193" s="37">
        <f>VLOOKUP($A193,'[1]DOM A&amp;L'!$A:$C,3,FALSE)</f>
        <v>472.8</v>
      </c>
      <c r="D193" s="38">
        <f>VLOOKUP($A193,'[1]DOM A&amp;L'!$A:$D,4,FALSE)</f>
        <v>3416926</v>
      </c>
      <c r="E193" s="38">
        <f>VLOOKUP($A193,[1]TAG!$A:$F,4,FALSE)</f>
        <v>31678</v>
      </c>
      <c r="F193" s="38">
        <f>VLOOKUP($A193,'[1]DOM A&amp;L'!$A:$E,5,FALSE)</f>
        <v>39096</v>
      </c>
      <c r="G193" s="38">
        <f>VLOOKUP($A193,'[1]DOM A&amp;L'!$A:$F,6,FALSE)</f>
        <v>224290</v>
      </c>
      <c r="H193" s="38">
        <f>VLOOKUP($A193,'[1]DOM A&amp;L'!$A:$G,7,FALSE)</f>
        <v>496567</v>
      </c>
      <c r="I193" s="38">
        <f>VLOOKUP($A193,'[1]DOM A&amp;L'!$A:$H,8,FALSE)</f>
        <v>279192</v>
      </c>
      <c r="J193" s="38">
        <f>VLOOKUP($A193,'[1]DOM A&amp;L'!$A:$I,9,FALSE)</f>
        <v>27508</v>
      </c>
      <c r="K193" s="38">
        <f>VLOOKUP($A193,'[1]DOM A&amp;L'!$A:$J,10,FALSE)</f>
        <v>35849</v>
      </c>
      <c r="L193" s="38">
        <f>VLOOKUP($A193,'[1]DOM A&amp;L'!$A:$K,11,FALSE)</f>
        <v>165502</v>
      </c>
      <c r="M193" s="38">
        <f>VLOOKUP($A193,'[1]DOM A&amp;L'!$A:$L,12,FALSE)</f>
        <v>137313</v>
      </c>
      <c r="N193" s="38">
        <f>VLOOKUP($A193,'[1]DOM A&amp;L'!$A:$M,13,FALSE)</f>
        <v>249610</v>
      </c>
      <c r="O193" s="38">
        <f>VLOOKUP($A193,'[1]DOM A&amp;L'!$A:$N,14,FALSE)</f>
        <v>49578</v>
      </c>
      <c r="P193" s="38">
        <f>VLOOKUP($A193,'[1]DOM A&amp;L'!$A:$O,15,FALSE)</f>
        <v>0</v>
      </c>
      <c r="Q193" s="38">
        <f>VLOOKUP($A193,'[1]DOM A&amp;L'!$A:$P,16,FALSE)</f>
        <v>163282</v>
      </c>
      <c r="R193" s="38">
        <f>VLOOKUP($A193,'[1]DOM A&amp;L'!$A:$S,19,FALSE)</f>
        <v>355000</v>
      </c>
      <c r="S193" s="38">
        <f>VLOOKUP(A193,'[1]DOM A&amp;L'!A:T,20,FALSE)</f>
        <v>115856</v>
      </c>
      <c r="T193" s="38">
        <f>VLOOKUP($A193,'[1]DOM A&amp;L'!A:T,17,FALSE)</f>
        <v>0</v>
      </c>
      <c r="U193" s="38">
        <f>VLOOKUP(A193,'[1]DOM A&amp;L'!A:R,18,FALSE)</f>
        <v>470446</v>
      </c>
      <c r="V193" s="38">
        <f>VLOOKUP($A193,'[1]DOM A&amp;L'!A:U,21,FALSE)</f>
        <v>0</v>
      </c>
      <c r="W193" s="38">
        <f>VLOOKUP($A193,'[1]DOM UAB'!$A:$D,4,FALSE)</f>
        <v>66048</v>
      </c>
      <c r="X193" s="38">
        <f>VLOOKUP($A193,'[1]DOM UAB'!$A:$D,3,FALSE)</f>
        <v>0</v>
      </c>
      <c r="Y193" s="38">
        <f>VLOOKUP(A193,[1]ELI!A:F,6,FALSE)</f>
        <v>15785</v>
      </c>
      <c r="Z193" s="39">
        <f>VLOOKUP(A193,'[1]Title IA Del'!A:E,5,FALSE)</f>
        <v>80478</v>
      </c>
      <c r="AA193" s="40">
        <f>IFERROR(VLOOKUP(A193,'[1]Title ID2'!A:F,6,FALSE),0)</f>
        <v>0</v>
      </c>
      <c r="AB193" s="40">
        <f>IFERROR(VLOOKUP(A193,'[1]Title IC Mig'!A:G,7,FALSE),0)</f>
        <v>0</v>
      </c>
      <c r="AC193" s="38">
        <f>IFERROR(VLOOKUP(A193,[1]Sec1003!$I$2:$L$139,4,FALSE),0)</f>
        <v>0</v>
      </c>
      <c r="AD193" s="38">
        <f>VLOOKUP(A193,'[1]Title IIA'!A191:D516,3,FALSE)</f>
        <v>16065</v>
      </c>
      <c r="AE193" s="40">
        <f>IFERROR(VLOOKUP(A193,'[1]Title III EL'!A:D,4,FALSE),0)</f>
        <v>0</v>
      </c>
      <c r="AF193" s="40">
        <f>IFERROR(VLOOKUP(A193,'[1]Titlle III Imm'!A:D,4,FALSE),0)</f>
        <v>0</v>
      </c>
      <c r="AG193" s="38">
        <f>VLOOKUP(A193,'[1]Title IVA'!A:E,5,FALSE)</f>
        <v>10000</v>
      </c>
      <c r="AH193" s="40">
        <f>IFERROR(VLOOKUP(A193,'[1]Title IVB'!A:I,9,FALSE),0)</f>
        <v>0</v>
      </c>
      <c r="AI193" s="40">
        <f>IFERROR(VLOOKUP(A193,[1]SRSA!A:S,19,FALSE),0)</f>
        <v>37534</v>
      </c>
      <c r="AJ193" s="40">
        <f>IFERROR(VLOOKUP(A193,'[1]Title VB2'!A:E,5,FALSE),0)</f>
        <v>0</v>
      </c>
      <c r="AK193" s="40">
        <f>IFERROR(VLOOKUP(A193,'[1]McKinney Vento'!A:D,4,FALSE),0)</f>
        <v>0</v>
      </c>
      <c r="AL193" s="41">
        <f>VLOOKUP(A193,'[1]IDEA Pt B'!A191:C517,3,FALSE)</f>
        <v>21831</v>
      </c>
      <c r="AM193" s="39">
        <f t="shared" si="4"/>
        <v>6505434</v>
      </c>
      <c r="AN193" s="38">
        <f t="shared" si="5"/>
        <v>13759.378172588833</v>
      </c>
    </row>
    <row r="194" spans="1:40" x14ac:dyDescent="0.3">
      <c r="A194" s="36" t="s">
        <v>458</v>
      </c>
      <c r="B194" s="36" t="s">
        <v>459</v>
      </c>
      <c r="C194" s="37">
        <f>VLOOKUP($A194,'[1]DOM A&amp;L'!$A:$C,3,FALSE)</f>
        <v>953.7</v>
      </c>
      <c r="D194" s="38">
        <f>VLOOKUP($A194,'[1]DOM A&amp;L'!$A:$D,4,FALSE)</f>
        <v>6892390</v>
      </c>
      <c r="E194" s="38">
        <f>VLOOKUP($A194,[1]TAG!$A:$F,4,FALSE)</f>
        <v>63898</v>
      </c>
      <c r="F194" s="38">
        <f>VLOOKUP($A194,'[1]DOM A&amp;L'!$A:$E,5,FALSE)</f>
        <v>0</v>
      </c>
      <c r="G194" s="38">
        <f>VLOOKUP($A194,'[1]DOM A&amp;L'!$A:$F,6,FALSE)</f>
        <v>205312</v>
      </c>
      <c r="H194" s="38">
        <f>VLOOKUP($A194,'[1]DOM A&amp;L'!$A:$G,7,FALSE)</f>
        <v>882200</v>
      </c>
      <c r="I194" s="38">
        <f>VLOOKUP($A194,'[1]DOM A&amp;L'!$A:$H,8,FALSE)</f>
        <v>597264</v>
      </c>
      <c r="J194" s="38">
        <f>VLOOKUP($A194,'[1]DOM A&amp;L'!$A:$I,9,FALSE)</f>
        <v>58881</v>
      </c>
      <c r="K194" s="38">
        <f>VLOOKUP($A194,'[1]DOM A&amp;L'!$A:$J,10,FALSE)</f>
        <v>63736</v>
      </c>
      <c r="L194" s="38">
        <f>VLOOKUP($A194,'[1]DOM A&amp;L'!$A:$K,11,FALSE)</f>
        <v>332908</v>
      </c>
      <c r="M194" s="38">
        <f>VLOOKUP($A194,'[1]DOM A&amp;L'!$A:$L,12,FALSE)</f>
        <v>191516</v>
      </c>
      <c r="N194" s="38">
        <f>VLOOKUP($A194,'[1]DOM A&amp;L'!$A:$M,13,FALSE)</f>
        <v>127365</v>
      </c>
      <c r="O194" s="38">
        <f>VLOOKUP($A194,'[1]DOM A&amp;L'!$A:$N,14,FALSE)</f>
        <v>399283</v>
      </c>
      <c r="P194" s="38">
        <f>VLOOKUP($A194,'[1]DOM A&amp;L'!$A:$O,15,FALSE)</f>
        <v>0</v>
      </c>
      <c r="Q194" s="38">
        <f>VLOOKUP($A194,'[1]DOM A&amp;L'!$A:$P,16,FALSE)</f>
        <v>336084</v>
      </c>
      <c r="R194" s="38">
        <f>VLOOKUP($A194,'[1]DOM A&amp;L'!$A:$S,19,FALSE)</f>
        <v>100000</v>
      </c>
      <c r="S194" s="38">
        <f>VLOOKUP(A194,'[1]DOM A&amp;L'!A:T,20,FALSE)</f>
        <v>139263</v>
      </c>
      <c r="T194" s="38">
        <f>VLOOKUP($A194,'[1]DOM A&amp;L'!A:T,17,FALSE)</f>
        <v>127365</v>
      </c>
      <c r="U194" s="38">
        <f>VLOOKUP(A194,'[1]DOM A&amp;L'!A:R,18,FALSE)</f>
        <v>155381</v>
      </c>
      <c r="V194" s="38">
        <f>VLOOKUP($A194,'[1]DOM A&amp;L'!A:U,21,FALSE)</f>
        <v>0</v>
      </c>
      <c r="W194" s="38">
        <f>VLOOKUP($A194,'[1]DOM UAB'!$A:$D,4,FALSE)</f>
        <v>53325</v>
      </c>
      <c r="X194" s="38">
        <f>VLOOKUP($A194,'[1]DOM UAB'!$A:$D,3,FALSE)</f>
        <v>23501</v>
      </c>
      <c r="Y194" s="38">
        <f>VLOOKUP(A194,[1]ELI!A:F,6,FALSE)</f>
        <v>19671</v>
      </c>
      <c r="Z194" s="39">
        <f>VLOOKUP(A194,'[1]Title IA Del'!A:E,5,FALSE)</f>
        <v>105370</v>
      </c>
      <c r="AA194" s="40">
        <f>IFERROR(VLOOKUP(A194,'[1]Title ID2'!A:F,6,FALSE),0)</f>
        <v>0</v>
      </c>
      <c r="AB194" s="40">
        <f>IFERROR(VLOOKUP(A194,'[1]Title IC Mig'!A:G,7,FALSE),0)</f>
        <v>0</v>
      </c>
      <c r="AC194" s="38">
        <f>IFERROR(VLOOKUP(A194,[1]Sec1003!$I$2:$L$139,4,FALSE),0)</f>
        <v>0</v>
      </c>
      <c r="AD194" s="38">
        <f>VLOOKUP(A194,'[1]Title IIA'!A192:D517,3,FALSE)</f>
        <v>23264</v>
      </c>
      <c r="AE194" s="40">
        <f>IFERROR(VLOOKUP(A194,'[1]Title III EL'!A:D,4,FALSE),0)</f>
        <v>0</v>
      </c>
      <c r="AF194" s="40">
        <f>IFERROR(VLOOKUP(A194,'[1]Titlle III Imm'!A:D,4,FALSE),0)</f>
        <v>0</v>
      </c>
      <c r="AG194" s="38">
        <f>VLOOKUP(A194,'[1]Title IVA'!A:E,5,FALSE)</f>
        <v>9145</v>
      </c>
      <c r="AH194" s="40">
        <f>IFERROR(VLOOKUP(A194,'[1]Title IVB'!A:I,9,FALSE),0)</f>
        <v>0</v>
      </c>
      <c r="AI194" s="40">
        <f>IFERROR(VLOOKUP(A194,[1]SRSA!A:S,19,FALSE),0)</f>
        <v>0</v>
      </c>
      <c r="AJ194" s="40">
        <f>IFERROR(VLOOKUP(A194,'[1]Title VB2'!A:E,5,FALSE),0)</f>
        <v>0</v>
      </c>
      <c r="AK194" s="40">
        <f>IFERROR(VLOOKUP(A194,'[1]McKinney Vento'!A:D,4,FALSE),0)</f>
        <v>0</v>
      </c>
      <c r="AL194" s="41">
        <f>VLOOKUP(A194,'[1]IDEA Pt B'!A192:C518,3,FALSE)</f>
        <v>46470</v>
      </c>
      <c r="AM194" s="39">
        <f t="shared" si="4"/>
        <v>10953592</v>
      </c>
      <c r="AN194" s="38">
        <f t="shared" si="5"/>
        <v>11485.364370347068</v>
      </c>
    </row>
    <row r="195" spans="1:40" x14ac:dyDescent="0.3">
      <c r="A195" s="36" t="s">
        <v>460</v>
      </c>
      <c r="B195" s="36" t="s">
        <v>461</v>
      </c>
      <c r="C195" s="37">
        <f>VLOOKUP($A195,'[1]DOM A&amp;L'!$A:$C,3,FALSE)</f>
        <v>348.8</v>
      </c>
      <c r="D195" s="38">
        <f>VLOOKUP($A195,'[1]DOM A&amp;L'!$A:$D,4,FALSE)</f>
        <v>2520778</v>
      </c>
      <c r="E195" s="38">
        <f>VLOOKUP($A195,[1]TAG!$A:$F,4,FALSE)</f>
        <v>23370</v>
      </c>
      <c r="F195" s="38">
        <f>VLOOKUP($A195,'[1]DOM A&amp;L'!$A:$E,5,FALSE)</f>
        <v>0</v>
      </c>
      <c r="G195" s="38">
        <f>VLOOKUP($A195,'[1]DOM A&amp;L'!$A:$F,6,FALSE)</f>
        <v>89608</v>
      </c>
      <c r="H195" s="38">
        <f>VLOOKUP($A195,'[1]DOM A&amp;L'!$A:$G,7,FALSE)</f>
        <v>300065</v>
      </c>
      <c r="I195" s="38">
        <f>VLOOKUP($A195,'[1]DOM A&amp;L'!$A:$H,8,FALSE)</f>
        <v>247665</v>
      </c>
      <c r="J195" s="38">
        <f>VLOOKUP($A195,'[1]DOM A&amp;L'!$A:$I,9,FALSE)</f>
        <v>27785</v>
      </c>
      <c r="K195" s="38">
        <f>VLOOKUP($A195,'[1]DOM A&amp;L'!$A:$J,10,FALSE)</f>
        <v>30879</v>
      </c>
      <c r="L195" s="38">
        <f>VLOOKUP($A195,'[1]DOM A&amp;L'!$A:$K,11,FALSE)</f>
        <v>121756</v>
      </c>
      <c r="M195" s="38">
        <f>VLOOKUP($A195,'[1]DOM A&amp;L'!$A:$L,12,FALSE)</f>
        <v>57816</v>
      </c>
      <c r="N195" s="38">
        <f>VLOOKUP($A195,'[1]DOM A&amp;L'!$A:$M,13,FALSE)</f>
        <v>162626</v>
      </c>
      <c r="O195" s="38">
        <f>VLOOKUP($A195,'[1]DOM A&amp;L'!$A:$N,14,FALSE)</f>
        <v>23231</v>
      </c>
      <c r="P195" s="38">
        <f>VLOOKUP($A195,'[1]DOM A&amp;L'!$A:$O,15,FALSE)</f>
        <v>0</v>
      </c>
      <c r="Q195" s="38">
        <f>VLOOKUP($A195,'[1]DOM A&amp;L'!$A:$P,16,FALSE)</f>
        <v>120459</v>
      </c>
      <c r="R195" s="38">
        <f>VLOOKUP($A195,'[1]DOM A&amp;L'!$A:$S,19,FALSE)</f>
        <v>170000</v>
      </c>
      <c r="S195" s="38">
        <f>VLOOKUP(A195,'[1]DOM A&amp;L'!A:T,20,FALSE)</f>
        <v>46101</v>
      </c>
      <c r="T195" s="38">
        <f>VLOOKUP($A195,'[1]DOM A&amp;L'!A:T,17,FALSE)</f>
        <v>0</v>
      </c>
      <c r="U195" s="38">
        <f>VLOOKUP(A195,'[1]DOM A&amp;L'!A:R,18,FALSE)</f>
        <v>0</v>
      </c>
      <c r="V195" s="38">
        <f>VLOOKUP($A195,'[1]DOM A&amp;L'!A:U,21,FALSE)</f>
        <v>0</v>
      </c>
      <c r="W195" s="38">
        <f>VLOOKUP($A195,'[1]DOM UAB'!$A:$D,4,FALSE)</f>
        <v>79675</v>
      </c>
      <c r="X195" s="38">
        <f>VLOOKUP($A195,'[1]DOM UAB'!$A:$D,3,FALSE)</f>
        <v>1586</v>
      </c>
      <c r="Y195" s="38">
        <f>VLOOKUP(A195,[1]ELI!A:F,6,FALSE)</f>
        <v>14783</v>
      </c>
      <c r="Z195" s="39">
        <f>VLOOKUP(A195,'[1]Title IA Del'!A:E,5,FALSE)</f>
        <v>76990</v>
      </c>
      <c r="AA195" s="40">
        <f>IFERROR(VLOOKUP(A195,'[1]Title ID2'!A:F,6,FALSE),0)</f>
        <v>0</v>
      </c>
      <c r="AB195" s="40">
        <f>IFERROR(VLOOKUP(A195,'[1]Title IC Mig'!A:G,7,FALSE),0)</f>
        <v>0</v>
      </c>
      <c r="AC195" s="38">
        <f>IFERROR(VLOOKUP(A195,[1]Sec1003!$I$2:$L$139,4,FALSE),0)</f>
        <v>7995</v>
      </c>
      <c r="AD195" s="38">
        <f>VLOOKUP(A195,'[1]Title IIA'!A193:D518,3,FALSE)</f>
        <v>12618</v>
      </c>
      <c r="AE195" s="40">
        <f>IFERROR(VLOOKUP(A195,'[1]Title III EL'!A:D,4,FALSE),0)</f>
        <v>0</v>
      </c>
      <c r="AF195" s="40">
        <f>IFERROR(VLOOKUP(A195,'[1]Titlle III Imm'!A:D,4,FALSE),0)</f>
        <v>0</v>
      </c>
      <c r="AG195" s="38">
        <f>VLOOKUP(A195,'[1]Title IVA'!A:E,5,FALSE)</f>
        <v>10000</v>
      </c>
      <c r="AH195" s="40">
        <f>IFERROR(VLOOKUP(A195,'[1]Title IVB'!A:I,9,FALSE),0)</f>
        <v>0</v>
      </c>
      <c r="AI195" s="40">
        <f>IFERROR(VLOOKUP(A195,[1]SRSA!A:S,19,FALSE),0)</f>
        <v>33330</v>
      </c>
      <c r="AJ195" s="40">
        <f>IFERROR(VLOOKUP(A195,'[1]Title VB2'!A:E,5,FALSE),0)</f>
        <v>0</v>
      </c>
      <c r="AK195" s="40">
        <f>IFERROR(VLOOKUP(A195,'[1]McKinney Vento'!A:D,4,FALSE),0)</f>
        <v>0</v>
      </c>
      <c r="AL195" s="41">
        <f>VLOOKUP(A195,'[1]IDEA Pt B'!A193:C519,3,FALSE)</f>
        <v>16757</v>
      </c>
      <c r="AM195" s="39">
        <f t="shared" si="4"/>
        <v>4195873</v>
      </c>
      <c r="AN195" s="38">
        <f t="shared" si="5"/>
        <v>12029.452408256881</v>
      </c>
    </row>
    <row r="196" spans="1:40" x14ac:dyDescent="0.3">
      <c r="A196" s="36" t="s">
        <v>462</v>
      </c>
      <c r="B196" s="36" t="s">
        <v>463</v>
      </c>
      <c r="C196" s="37">
        <f>VLOOKUP($A196,'[1]DOM A&amp;L'!$A:$C,3,FALSE)</f>
        <v>223</v>
      </c>
      <c r="D196" s="38">
        <f>VLOOKUP($A196,'[1]DOM A&amp;L'!$A:$D,4,FALSE)</f>
        <v>1621433</v>
      </c>
      <c r="E196" s="38">
        <f>VLOOKUP($A196,[1]TAG!$A:$F,4,FALSE)</f>
        <v>14941</v>
      </c>
      <c r="F196" s="38">
        <f>VLOOKUP($A196,'[1]DOM A&amp;L'!$A:$E,5,FALSE)</f>
        <v>26209</v>
      </c>
      <c r="G196" s="38">
        <f>VLOOKUP($A196,'[1]DOM A&amp;L'!$A:$F,6,FALSE)</f>
        <v>168491</v>
      </c>
      <c r="H196" s="38">
        <f>VLOOKUP($A196,'[1]DOM A&amp;L'!$A:$G,7,FALSE)</f>
        <v>384709</v>
      </c>
      <c r="I196" s="38">
        <f>VLOOKUP($A196,'[1]DOM A&amp;L'!$A:$H,8,FALSE)</f>
        <v>142853</v>
      </c>
      <c r="J196" s="38">
        <f>VLOOKUP($A196,'[1]DOM A&amp;L'!$A:$I,9,FALSE)</f>
        <v>13192</v>
      </c>
      <c r="K196" s="38">
        <f>VLOOKUP($A196,'[1]DOM A&amp;L'!$A:$J,10,FALSE)</f>
        <v>16699</v>
      </c>
      <c r="L196" s="38">
        <f>VLOOKUP($A196,'[1]DOM A&amp;L'!$A:$K,11,FALSE)</f>
        <v>78302</v>
      </c>
      <c r="M196" s="38">
        <f>VLOOKUP($A196,'[1]DOM A&amp;L'!$A:$L,12,FALSE)</f>
        <v>25295</v>
      </c>
      <c r="N196" s="38">
        <f>VLOOKUP($A196,'[1]DOM A&amp;L'!$A:$M,13,FALSE)</f>
        <v>112520</v>
      </c>
      <c r="O196" s="38">
        <f>VLOOKUP($A196,'[1]DOM A&amp;L'!$A:$N,14,FALSE)</f>
        <v>19472</v>
      </c>
      <c r="P196" s="38">
        <f>VLOOKUP($A196,'[1]DOM A&amp;L'!$A:$O,15,FALSE)</f>
        <v>0</v>
      </c>
      <c r="Q196" s="38">
        <f>VLOOKUP($A196,'[1]DOM A&amp;L'!$A:$P,16,FALSE)</f>
        <v>58599</v>
      </c>
      <c r="R196" s="38">
        <f>VLOOKUP($A196,'[1]DOM A&amp;L'!$A:$S,19,FALSE)</f>
        <v>146630</v>
      </c>
      <c r="S196" s="38">
        <f>VLOOKUP(A196,'[1]DOM A&amp;L'!A:T,20,FALSE)</f>
        <v>36283</v>
      </c>
      <c r="T196" s="38">
        <f>VLOOKUP($A196,'[1]DOM A&amp;L'!A:T,17,FALSE)</f>
        <v>0</v>
      </c>
      <c r="U196" s="38">
        <f>VLOOKUP(A196,'[1]DOM A&amp;L'!A:R,18,FALSE)</f>
        <v>147333</v>
      </c>
      <c r="V196" s="38">
        <f>VLOOKUP($A196,'[1]DOM A&amp;L'!A:U,21,FALSE)</f>
        <v>0</v>
      </c>
      <c r="W196" s="38">
        <f>VLOOKUP($A196,'[1]DOM UAB'!$A:$D,4,FALSE)</f>
        <v>57104</v>
      </c>
      <c r="X196" s="38">
        <f>VLOOKUP($A196,'[1]DOM UAB'!$A:$D,3,FALSE)</f>
        <v>53215</v>
      </c>
      <c r="Y196" s="38">
        <f>VLOOKUP(A196,[1]ELI!A:F,6,FALSE)</f>
        <v>13767</v>
      </c>
      <c r="Z196" s="39">
        <f>VLOOKUP(A196,'[1]Title IA Del'!A:E,5,FALSE)</f>
        <v>60935</v>
      </c>
      <c r="AA196" s="40">
        <f>IFERROR(VLOOKUP(A196,'[1]Title ID2'!A:F,6,FALSE),0)</f>
        <v>0</v>
      </c>
      <c r="AB196" s="40">
        <f>IFERROR(VLOOKUP(A196,'[1]Title IC Mig'!A:G,7,FALSE),0)</f>
        <v>0</v>
      </c>
      <c r="AC196" s="38">
        <f>IFERROR(VLOOKUP(A196,[1]Sec1003!$I$2:$L$139,4,FALSE),0)</f>
        <v>0</v>
      </c>
      <c r="AD196" s="38">
        <f>VLOOKUP(A196,'[1]Title IIA'!A194:D519,3,FALSE)</f>
        <v>12374</v>
      </c>
      <c r="AE196" s="40">
        <f>IFERROR(VLOOKUP(A196,'[1]Title III EL'!A:D,4,FALSE),0)</f>
        <v>0</v>
      </c>
      <c r="AF196" s="40">
        <f>IFERROR(VLOOKUP(A196,'[1]Titlle III Imm'!A:D,4,FALSE),0)</f>
        <v>0</v>
      </c>
      <c r="AG196" s="38">
        <f>VLOOKUP(A196,'[1]Title IVA'!A:E,5,FALSE)</f>
        <v>10000</v>
      </c>
      <c r="AH196" s="40">
        <f>IFERROR(VLOOKUP(A196,'[1]Title IVB'!A:I,9,FALSE),0)</f>
        <v>0</v>
      </c>
      <c r="AI196" s="40">
        <f>IFERROR(VLOOKUP(A196,[1]SRSA!A:S,19,FALSE),0)</f>
        <v>11328</v>
      </c>
      <c r="AJ196" s="40">
        <f>IFERROR(VLOOKUP(A196,'[1]Title VB2'!A:E,5,FALSE),0)</f>
        <v>0</v>
      </c>
      <c r="AK196" s="40">
        <f>IFERROR(VLOOKUP(A196,'[1]McKinney Vento'!A:D,4,FALSE),0)</f>
        <v>0</v>
      </c>
      <c r="AL196" s="41">
        <f>VLOOKUP(A196,'[1]IDEA Pt B'!A194:C520,3,FALSE)</f>
        <v>10795</v>
      </c>
      <c r="AM196" s="39">
        <f t="shared" ref="AM196:AM259" si="6">SUM(D196:AL196)</f>
        <v>3242479</v>
      </c>
      <c r="AN196" s="38">
        <f t="shared" ref="AN196:AN259" si="7">AM196/C196</f>
        <v>14540.264573991031</v>
      </c>
    </row>
    <row r="197" spans="1:40" x14ac:dyDescent="0.3">
      <c r="A197" s="36" t="s">
        <v>464</v>
      </c>
      <c r="B197" s="36" t="s">
        <v>465</v>
      </c>
      <c r="C197" s="37">
        <f>VLOOKUP($A197,'[1]DOM A&amp;L'!$A:$C,3,FALSE)</f>
        <v>190</v>
      </c>
      <c r="D197" s="38">
        <f>VLOOKUP($A197,'[1]DOM A&amp;L'!$A:$D,4,FALSE)</f>
        <v>1373130</v>
      </c>
      <c r="E197" s="38">
        <f>VLOOKUP($A197,[1]TAG!$A:$F,4,FALSE)</f>
        <v>12730</v>
      </c>
      <c r="F197" s="38">
        <f>VLOOKUP($A197,'[1]DOM A&amp;L'!$A:$E,5,FALSE)</f>
        <v>114632</v>
      </c>
      <c r="G197" s="38">
        <f>VLOOKUP($A197,'[1]DOM A&amp;L'!$A:$F,6,FALSE)</f>
        <v>146383</v>
      </c>
      <c r="H197" s="38">
        <f>VLOOKUP($A197,'[1]DOM A&amp;L'!$A:$G,7,FALSE)</f>
        <v>124088</v>
      </c>
      <c r="I197" s="38">
        <f>VLOOKUP($A197,'[1]DOM A&amp;L'!$A:$H,8,FALSE)</f>
        <v>130186</v>
      </c>
      <c r="J197" s="38">
        <f>VLOOKUP($A197,'[1]DOM A&amp;L'!$A:$I,9,FALSE)</f>
        <v>14262</v>
      </c>
      <c r="K197" s="38">
        <f>VLOOKUP($A197,'[1]DOM A&amp;L'!$A:$J,10,FALSE)</f>
        <v>18852</v>
      </c>
      <c r="L197" s="38">
        <f>VLOOKUP($A197,'[1]DOM A&amp;L'!$A:$K,11,FALSE)</f>
        <v>71246</v>
      </c>
      <c r="M197" s="38">
        <f>VLOOKUP($A197,'[1]DOM A&amp;L'!$A:$L,12,FALSE)</f>
        <v>28908</v>
      </c>
      <c r="N197" s="38">
        <f>VLOOKUP($A197,'[1]DOM A&amp;L'!$A:$M,13,FALSE)</f>
        <v>74430</v>
      </c>
      <c r="O197" s="38">
        <f>VLOOKUP($A197,'[1]DOM A&amp;L'!$A:$N,14,FALSE)</f>
        <v>37762</v>
      </c>
      <c r="P197" s="38">
        <f>VLOOKUP($A197,'[1]DOM A&amp;L'!$A:$O,15,FALSE)</f>
        <v>0</v>
      </c>
      <c r="Q197" s="38">
        <f>VLOOKUP($A197,'[1]DOM A&amp;L'!$A:$P,16,FALSE)</f>
        <v>33478</v>
      </c>
      <c r="R197" s="38">
        <f>VLOOKUP($A197,'[1]DOM A&amp;L'!$A:$S,19,FALSE)</f>
        <v>350000</v>
      </c>
      <c r="S197" s="38">
        <f>VLOOKUP(A197,'[1]DOM A&amp;L'!A:T,20,FALSE)</f>
        <v>24999</v>
      </c>
      <c r="T197" s="38">
        <f>VLOOKUP($A197,'[1]DOM A&amp;L'!A:T,17,FALSE)</f>
        <v>0</v>
      </c>
      <c r="U197" s="38">
        <f>VLOOKUP(A197,'[1]DOM A&amp;L'!A:R,18,FALSE)</f>
        <v>0</v>
      </c>
      <c r="V197" s="38">
        <f>VLOOKUP($A197,'[1]DOM A&amp;L'!A:U,21,FALSE)</f>
        <v>0</v>
      </c>
      <c r="W197" s="38">
        <f>VLOOKUP($A197,'[1]DOM UAB'!$A:$D,4,FALSE)</f>
        <v>6880</v>
      </c>
      <c r="X197" s="38">
        <f>VLOOKUP($A197,'[1]DOM UAB'!$A:$D,3,FALSE)</f>
        <v>172881</v>
      </c>
      <c r="Y197" s="38">
        <f>VLOOKUP(A197,[1]ELI!A:F,6,FALSE)</f>
        <v>13500</v>
      </c>
      <c r="Z197" s="39">
        <f>VLOOKUP(A197,'[1]Title IA Del'!A:E,5,FALSE)</f>
        <v>35133</v>
      </c>
      <c r="AA197" s="40">
        <f>IFERROR(VLOOKUP(A197,'[1]Title ID2'!A:F,6,FALSE),0)</f>
        <v>0</v>
      </c>
      <c r="AB197" s="40">
        <f>IFERROR(VLOOKUP(A197,'[1]Title IC Mig'!A:G,7,FALSE),0)</f>
        <v>0</v>
      </c>
      <c r="AC197" s="38">
        <f>IFERROR(VLOOKUP(A197,[1]Sec1003!$I$2:$L$139,4,FALSE),0)</f>
        <v>0</v>
      </c>
      <c r="AD197" s="38">
        <f>VLOOKUP(A197,'[1]Title IIA'!A195:D520,3,FALSE)</f>
        <v>5106</v>
      </c>
      <c r="AE197" s="40">
        <f>IFERROR(VLOOKUP(A197,'[1]Title III EL'!A:D,4,FALSE),0)</f>
        <v>0</v>
      </c>
      <c r="AF197" s="40">
        <f>IFERROR(VLOOKUP(A197,'[1]Titlle III Imm'!A:D,4,FALSE),0)</f>
        <v>0</v>
      </c>
      <c r="AG197" s="38">
        <f>VLOOKUP(A197,'[1]Title IVA'!A:E,5,FALSE)</f>
        <v>10000</v>
      </c>
      <c r="AH197" s="40">
        <f>IFERROR(VLOOKUP(A197,'[1]Title IVB'!A:I,9,FALSE),0)</f>
        <v>0</v>
      </c>
      <c r="AI197" s="40">
        <f>IFERROR(VLOOKUP(A197,[1]SRSA!A:S,19,FALSE),0)</f>
        <v>11309</v>
      </c>
      <c r="AJ197" s="40">
        <f>IFERROR(VLOOKUP(A197,'[1]Title VB2'!A:E,5,FALSE),0)</f>
        <v>0</v>
      </c>
      <c r="AK197" s="40">
        <f>IFERROR(VLOOKUP(A197,'[1]McKinney Vento'!A:D,4,FALSE),0)</f>
        <v>0</v>
      </c>
      <c r="AL197" s="41">
        <f>VLOOKUP(A197,'[1]IDEA Pt B'!A195:C521,3,FALSE)</f>
        <v>9056</v>
      </c>
      <c r="AM197" s="39">
        <f t="shared" si="6"/>
        <v>2818951</v>
      </c>
      <c r="AN197" s="38">
        <f t="shared" si="7"/>
        <v>14836.584210526316</v>
      </c>
    </row>
    <row r="198" spans="1:40" x14ac:dyDescent="0.3">
      <c r="A198" s="36" t="s">
        <v>466</v>
      </c>
      <c r="B198" s="36" t="s">
        <v>467</v>
      </c>
      <c r="C198" s="37">
        <f>VLOOKUP($A198,'[1]DOM A&amp;L'!$A:$C,3,FALSE)</f>
        <v>206.3</v>
      </c>
      <c r="D198" s="38">
        <f>VLOOKUP($A198,'[1]DOM A&amp;L'!$A:$D,4,FALSE)</f>
        <v>1490930</v>
      </c>
      <c r="E198" s="38">
        <f>VLOOKUP($A198,[1]TAG!$A:$F,4,FALSE)</f>
        <v>13822</v>
      </c>
      <c r="F198" s="38">
        <f>VLOOKUP($A198,'[1]DOM A&amp;L'!$A:$E,5,FALSE)</f>
        <v>0</v>
      </c>
      <c r="G198" s="38">
        <f>VLOOKUP($A198,'[1]DOM A&amp;L'!$A:$F,6,FALSE)</f>
        <v>102623</v>
      </c>
      <c r="H198" s="38">
        <f>VLOOKUP($A198,'[1]DOM A&amp;L'!$A:$G,7,FALSE)</f>
        <v>161162</v>
      </c>
      <c r="I198" s="38">
        <f>VLOOKUP($A198,'[1]DOM A&amp;L'!$A:$H,8,FALSE)</f>
        <v>141978</v>
      </c>
      <c r="J198" s="38">
        <f>VLOOKUP($A198,'[1]DOM A&amp;L'!$A:$I,9,FALSE)</f>
        <v>14691</v>
      </c>
      <c r="K198" s="38">
        <f>VLOOKUP($A198,'[1]DOM A&amp;L'!$A:$J,10,FALSE)</f>
        <v>16473</v>
      </c>
      <c r="L198" s="38">
        <f>VLOOKUP($A198,'[1]DOM A&amp;L'!$A:$K,11,FALSE)</f>
        <v>72013</v>
      </c>
      <c r="M198" s="38">
        <f>VLOOKUP($A198,'[1]DOM A&amp;L'!$A:$L,12,FALSE)</f>
        <v>61430</v>
      </c>
      <c r="N198" s="38">
        <f>VLOOKUP($A198,'[1]DOM A&amp;L'!$A:$M,13,FALSE)</f>
        <v>107263</v>
      </c>
      <c r="O198" s="38">
        <f>VLOOKUP($A198,'[1]DOM A&amp;L'!$A:$N,14,FALSE)</f>
        <v>8836</v>
      </c>
      <c r="P198" s="38">
        <f>VLOOKUP($A198,'[1]DOM A&amp;L'!$A:$O,15,FALSE)</f>
        <v>0</v>
      </c>
      <c r="Q198" s="38">
        <f>VLOOKUP($A198,'[1]DOM A&amp;L'!$A:$P,16,FALSE)</f>
        <v>18494</v>
      </c>
      <c r="R198" s="38">
        <f>VLOOKUP($A198,'[1]DOM A&amp;L'!$A:$S,19,FALSE)</f>
        <v>75000</v>
      </c>
      <c r="S198" s="38">
        <f>VLOOKUP(A198,'[1]DOM A&amp;L'!A:T,20,FALSE)</f>
        <v>33085</v>
      </c>
      <c r="T198" s="38">
        <f>VLOOKUP($A198,'[1]DOM A&amp;L'!A:T,17,FALSE)</f>
        <v>0</v>
      </c>
      <c r="U198" s="38">
        <f>VLOOKUP(A198,'[1]DOM A&amp;L'!A:R,18,FALSE)</f>
        <v>67173</v>
      </c>
      <c r="V198" s="38">
        <f>VLOOKUP($A198,'[1]DOM A&amp;L'!A:U,21,FALSE)</f>
        <v>0</v>
      </c>
      <c r="W198" s="38">
        <f>VLOOKUP($A198,'[1]DOM UAB'!$A:$D,4,FALSE)</f>
        <v>83936</v>
      </c>
      <c r="X198" s="38">
        <f>VLOOKUP($A198,'[1]DOM UAB'!$A:$D,3,FALSE)</f>
        <v>0</v>
      </c>
      <c r="Y198" s="38">
        <f>VLOOKUP(A198,[1]ELI!A:F,6,FALSE)</f>
        <v>13632</v>
      </c>
      <c r="Z198" s="39">
        <f>VLOOKUP(A198,'[1]Title IA Del'!A:E,5,FALSE)</f>
        <v>69517</v>
      </c>
      <c r="AA198" s="40">
        <f>IFERROR(VLOOKUP(A198,'[1]Title ID2'!A:F,6,FALSE),0)</f>
        <v>0</v>
      </c>
      <c r="AB198" s="40">
        <f>IFERROR(VLOOKUP(A198,'[1]Title IC Mig'!A:G,7,FALSE),0)</f>
        <v>0</v>
      </c>
      <c r="AC198" s="38">
        <f>IFERROR(VLOOKUP(A198,[1]Sec1003!$I$2:$L$139,4,FALSE),0)</f>
        <v>0</v>
      </c>
      <c r="AD198" s="38">
        <f>VLOOKUP(A198,'[1]Title IIA'!A196:D521,3,FALSE)</f>
        <v>10980</v>
      </c>
      <c r="AE198" s="40">
        <f>IFERROR(VLOOKUP(A198,'[1]Title III EL'!A:D,4,FALSE),0)</f>
        <v>0</v>
      </c>
      <c r="AF198" s="40">
        <f>IFERROR(VLOOKUP(A198,'[1]Titlle III Imm'!A:D,4,FALSE),0)</f>
        <v>0</v>
      </c>
      <c r="AG198" s="38">
        <f>VLOOKUP(A198,'[1]Title IVA'!A:E,5,FALSE)</f>
        <v>10000</v>
      </c>
      <c r="AH198" s="40">
        <f>IFERROR(VLOOKUP(A198,'[1]Title IVB'!A:I,9,FALSE),0)</f>
        <v>0</v>
      </c>
      <c r="AI198" s="40">
        <f>IFERROR(VLOOKUP(A198,[1]SRSA!A:S,19,FALSE),0)</f>
        <v>12865</v>
      </c>
      <c r="AJ198" s="40">
        <f>IFERROR(VLOOKUP(A198,'[1]Title VB2'!A:E,5,FALSE),0)</f>
        <v>0</v>
      </c>
      <c r="AK198" s="40">
        <f>IFERROR(VLOOKUP(A198,'[1]McKinney Vento'!A:D,4,FALSE),0)</f>
        <v>0</v>
      </c>
      <c r="AL198" s="41">
        <f>VLOOKUP(A198,'[1]IDEA Pt B'!A196:C522,3,FALSE)</f>
        <v>10340</v>
      </c>
      <c r="AM198" s="39">
        <f t="shared" si="6"/>
        <v>2596243</v>
      </c>
      <c r="AN198" s="38">
        <f t="shared" si="7"/>
        <v>12584.793989335918</v>
      </c>
    </row>
    <row r="199" spans="1:40" x14ac:dyDescent="0.3">
      <c r="A199" s="36" t="s">
        <v>468</v>
      </c>
      <c r="B199" s="36" t="s">
        <v>469</v>
      </c>
      <c r="C199" s="37">
        <f>VLOOKUP($A199,'[1]DOM A&amp;L'!$A:$C,3,FALSE)</f>
        <v>576.4</v>
      </c>
      <c r="D199" s="38">
        <f>VLOOKUP($A199,'[1]DOM A&amp;L'!$A:$D,4,FALSE)</f>
        <v>4165643</v>
      </c>
      <c r="E199" s="38">
        <f>VLOOKUP($A199,[1]TAG!$A:$F,4,FALSE)</f>
        <v>38619</v>
      </c>
      <c r="F199" s="38">
        <f>VLOOKUP($A199,'[1]DOM A&amp;L'!$A:$E,5,FALSE)</f>
        <v>155274</v>
      </c>
      <c r="G199" s="38">
        <f>VLOOKUP($A199,'[1]DOM A&amp;L'!$A:$F,6,FALSE)</f>
        <v>212257</v>
      </c>
      <c r="H199" s="38">
        <f>VLOOKUP($A199,'[1]DOM A&amp;L'!$A:$G,7,FALSE)</f>
        <v>626364</v>
      </c>
      <c r="I199" s="38">
        <f>VLOOKUP($A199,'[1]DOM A&amp;L'!$A:$H,8,FALSE)</f>
        <v>415680</v>
      </c>
      <c r="J199" s="38">
        <f>VLOOKUP($A199,'[1]DOM A&amp;L'!$A:$I,9,FALSE)</f>
        <v>51516</v>
      </c>
      <c r="K199" s="38">
        <f>VLOOKUP($A199,'[1]DOM A&amp;L'!$A:$J,10,FALSE)</f>
        <v>48208</v>
      </c>
      <c r="L199" s="38">
        <f>VLOOKUP($A199,'[1]DOM A&amp;L'!$A:$K,11,FALSE)</f>
        <v>206920</v>
      </c>
      <c r="M199" s="38">
        <f>VLOOKUP($A199,'[1]DOM A&amp;L'!$A:$L,12,FALSE)</f>
        <v>158994</v>
      </c>
      <c r="N199" s="38">
        <f>VLOOKUP($A199,'[1]DOM A&amp;L'!$A:$M,13,FALSE)</f>
        <v>142906</v>
      </c>
      <c r="O199" s="38">
        <f>VLOOKUP($A199,'[1]DOM A&amp;L'!$A:$N,14,FALSE)</f>
        <v>219922</v>
      </c>
      <c r="P199" s="38">
        <f>VLOOKUP($A199,'[1]DOM A&amp;L'!$A:$O,15,FALSE)</f>
        <v>0</v>
      </c>
      <c r="Q199" s="38">
        <f>VLOOKUP($A199,'[1]DOM A&amp;L'!$A:$P,16,FALSE)</f>
        <v>203123</v>
      </c>
      <c r="R199" s="38">
        <f>VLOOKUP($A199,'[1]DOM A&amp;L'!$A:$S,19,FALSE)</f>
        <v>360000</v>
      </c>
      <c r="S199" s="38">
        <f>VLOOKUP(A199,'[1]DOM A&amp;L'!A:T,20,FALSE)</f>
        <v>126472</v>
      </c>
      <c r="T199" s="38">
        <f>VLOOKUP($A199,'[1]DOM A&amp;L'!A:T,17,FALSE)</f>
        <v>0</v>
      </c>
      <c r="U199" s="38">
        <f>VLOOKUP(A199,'[1]DOM A&amp;L'!A:R,18,FALSE)</f>
        <v>513551</v>
      </c>
      <c r="V199" s="38">
        <f>VLOOKUP($A199,'[1]DOM A&amp;L'!A:U,21,FALSE)</f>
        <v>0</v>
      </c>
      <c r="W199" s="38">
        <f>VLOOKUP($A199,'[1]DOM UAB'!$A:$D,4,FALSE)</f>
        <v>27520</v>
      </c>
      <c r="X199" s="38">
        <f>VLOOKUP($A199,'[1]DOM UAB'!$A:$D,3,FALSE)</f>
        <v>0</v>
      </c>
      <c r="Y199" s="38">
        <f>VLOOKUP(A199,[1]ELI!A:F,6,FALSE)</f>
        <v>16622</v>
      </c>
      <c r="Z199" s="39">
        <f>VLOOKUP(A199,'[1]Title IA Del'!A:E,5,FALSE)</f>
        <v>155380</v>
      </c>
      <c r="AA199" s="40">
        <f>IFERROR(VLOOKUP(A199,'[1]Title ID2'!A:F,6,FALSE),0)</f>
        <v>0</v>
      </c>
      <c r="AB199" s="40">
        <f>IFERROR(VLOOKUP(A199,'[1]Title IC Mig'!A:G,7,FALSE),0)</f>
        <v>0</v>
      </c>
      <c r="AC199" s="38">
        <f>IFERROR(VLOOKUP(A199,[1]Sec1003!$I$2:$L$139,4,FALSE),0)</f>
        <v>0</v>
      </c>
      <c r="AD199" s="38">
        <f>VLOOKUP(A199,'[1]Title IIA'!A197:D522,3,FALSE)</f>
        <v>35198</v>
      </c>
      <c r="AE199" s="40">
        <f>IFERROR(VLOOKUP(A199,'[1]Title III EL'!A:D,4,FALSE),0)</f>
        <v>0</v>
      </c>
      <c r="AF199" s="40">
        <f>IFERROR(VLOOKUP(A199,'[1]Titlle III Imm'!A:D,4,FALSE),0)</f>
        <v>0</v>
      </c>
      <c r="AG199" s="38">
        <f>VLOOKUP(A199,'[1]Title IVA'!A:E,5,FALSE)</f>
        <v>10124</v>
      </c>
      <c r="AH199" s="40">
        <f>IFERROR(VLOOKUP(A199,'[1]Title IVB'!A:I,9,FALSE),0)</f>
        <v>0</v>
      </c>
      <c r="AI199" s="40">
        <f>IFERROR(VLOOKUP(A199,[1]SRSA!A:S,19,FALSE),0)</f>
        <v>20877</v>
      </c>
      <c r="AJ199" s="40">
        <f>IFERROR(VLOOKUP(A199,'[1]Title VB2'!A:E,5,FALSE),0)</f>
        <v>0</v>
      </c>
      <c r="AK199" s="40">
        <f>IFERROR(VLOOKUP(A199,'[1]McKinney Vento'!A:D,4,FALSE),0)</f>
        <v>0</v>
      </c>
      <c r="AL199" s="41">
        <f>VLOOKUP(A199,'[1]IDEA Pt B'!A197:C523,3,FALSE)</f>
        <v>27273</v>
      </c>
      <c r="AM199" s="39">
        <f t="shared" si="6"/>
        <v>7938443</v>
      </c>
      <c r="AN199" s="38">
        <f t="shared" si="7"/>
        <v>13772.45489243581</v>
      </c>
    </row>
    <row r="200" spans="1:40" x14ac:dyDescent="0.3">
      <c r="A200" s="36" t="s">
        <v>470</v>
      </c>
      <c r="B200" s="36" t="s">
        <v>471</v>
      </c>
      <c r="C200" s="37">
        <f>VLOOKUP($A200,'[1]DOM A&amp;L'!$A:$C,3,FALSE)</f>
        <v>1858.4</v>
      </c>
      <c r="D200" s="38">
        <f>VLOOKUP($A200,'[1]DOM A&amp;L'!$A:$D,4,FALSE)</f>
        <v>13430657</v>
      </c>
      <c r="E200" s="38">
        <f>VLOOKUP($A200,[1]TAG!$A:$F,4,FALSE)</f>
        <v>124513</v>
      </c>
      <c r="F200" s="38">
        <f>VLOOKUP($A200,'[1]DOM A&amp;L'!$A:$E,5,FALSE)</f>
        <v>114386</v>
      </c>
      <c r="G200" s="38">
        <f>VLOOKUP($A200,'[1]DOM A&amp;L'!$A:$F,6,FALSE)</f>
        <v>286941</v>
      </c>
      <c r="H200" s="38">
        <f>VLOOKUP($A200,'[1]DOM A&amp;L'!$A:$G,7,FALSE)</f>
        <v>1874539</v>
      </c>
      <c r="I200" s="38">
        <f>VLOOKUP($A200,'[1]DOM A&amp;L'!$A:$H,8,FALSE)</f>
        <v>1134628</v>
      </c>
      <c r="J200" s="38">
        <f>VLOOKUP($A200,'[1]DOM A&amp;L'!$A:$I,9,FALSE)</f>
        <v>135080</v>
      </c>
      <c r="K200" s="38">
        <f>VLOOKUP($A200,'[1]DOM A&amp;L'!$A:$J,10,FALSE)</f>
        <v>150626</v>
      </c>
      <c r="L200" s="38">
        <f>VLOOKUP($A200,'[1]DOM A&amp;L'!$A:$K,11,FALSE)</f>
        <v>648712</v>
      </c>
      <c r="M200" s="38">
        <f>VLOOKUP($A200,'[1]DOM A&amp;L'!$A:$L,12,FALSE)</f>
        <v>271013</v>
      </c>
      <c r="N200" s="38">
        <f>VLOOKUP($A200,'[1]DOM A&amp;L'!$A:$M,13,FALSE)</f>
        <v>507328</v>
      </c>
      <c r="O200" s="38">
        <f>VLOOKUP($A200,'[1]DOM A&amp;L'!$A:$N,14,FALSE)</f>
        <v>66603</v>
      </c>
      <c r="P200" s="38">
        <f>VLOOKUP($A200,'[1]DOM A&amp;L'!$A:$O,15,FALSE)</f>
        <v>0</v>
      </c>
      <c r="Q200" s="38">
        <f>VLOOKUP($A200,'[1]DOM A&amp;L'!$A:$P,16,FALSE)</f>
        <v>327450</v>
      </c>
      <c r="R200" s="38">
        <f>VLOOKUP($A200,'[1]DOM A&amp;L'!$A:$S,19,FALSE)</f>
        <v>610000</v>
      </c>
      <c r="S200" s="38">
        <f>VLOOKUP(A200,'[1]DOM A&amp;L'!A:T,20,FALSE)</f>
        <v>210537</v>
      </c>
      <c r="T200" s="38">
        <f>VLOOKUP($A200,'[1]DOM A&amp;L'!A:T,17,FALSE)</f>
        <v>0</v>
      </c>
      <c r="U200" s="38">
        <f>VLOOKUP(A200,'[1]DOM A&amp;L'!A:R,18,FALSE)</f>
        <v>854908</v>
      </c>
      <c r="V200" s="38">
        <f>VLOOKUP($A200,'[1]DOM A&amp;L'!A:U,21,FALSE)</f>
        <v>0</v>
      </c>
      <c r="W200" s="38">
        <f>VLOOKUP($A200,'[1]DOM UAB'!$A:$D,4,FALSE)</f>
        <v>301949</v>
      </c>
      <c r="X200" s="38">
        <f>VLOOKUP($A200,'[1]DOM UAB'!$A:$D,3,FALSE)</f>
        <v>306214</v>
      </c>
      <c r="Y200" s="38">
        <f>VLOOKUP(A200,[1]ELI!A:F,6,FALSE)</f>
        <v>26982</v>
      </c>
      <c r="Z200" s="39">
        <f>VLOOKUP(A200,'[1]Title IA Del'!A:E,5,FALSE)</f>
        <v>560726</v>
      </c>
      <c r="AA200" s="40">
        <f>IFERROR(VLOOKUP(A200,'[1]Title ID2'!A:F,6,FALSE),0)</f>
        <v>24752</v>
      </c>
      <c r="AB200" s="40">
        <f>IFERROR(VLOOKUP(A200,'[1]Title IC Mig'!A:G,7,FALSE),0)</f>
        <v>0</v>
      </c>
      <c r="AC200" s="38">
        <f>IFERROR(VLOOKUP(A200,[1]Sec1003!$I$2:$L$139,4,FALSE),0)</f>
        <v>11995</v>
      </c>
      <c r="AD200" s="38">
        <f>VLOOKUP(A200,'[1]Title IIA'!A198:D523,3,FALSE)</f>
        <v>71244</v>
      </c>
      <c r="AE200" s="40">
        <f>IFERROR(VLOOKUP(A200,'[1]Title III EL'!A:D,4,FALSE),0)</f>
        <v>0</v>
      </c>
      <c r="AF200" s="40">
        <f>IFERROR(VLOOKUP(A200,'[1]Titlle III Imm'!A:D,4,FALSE),0)</f>
        <v>0</v>
      </c>
      <c r="AG200" s="38">
        <f>VLOOKUP(A200,'[1]Title IVA'!A:E,5,FALSE)</f>
        <v>31281</v>
      </c>
      <c r="AH200" s="40">
        <f>IFERROR(VLOOKUP(A200,'[1]Title IVB'!A:I,9,FALSE),0)</f>
        <v>0</v>
      </c>
      <c r="AI200" s="40">
        <f>IFERROR(VLOOKUP(A200,[1]SRSA!A:S,19,FALSE),0)</f>
        <v>0</v>
      </c>
      <c r="AJ200" s="40">
        <f>IFERROR(VLOOKUP(A200,'[1]Title VB2'!A:E,5,FALSE),0)</f>
        <v>0</v>
      </c>
      <c r="AK200" s="40">
        <f>IFERROR(VLOOKUP(A200,'[1]McKinney Vento'!A:D,4,FALSE),0)</f>
        <v>0</v>
      </c>
      <c r="AL200" s="41">
        <f>VLOOKUP(A200,'[1]IDEA Pt B'!A198:C524,3,FALSE)</f>
        <v>92123</v>
      </c>
      <c r="AM200" s="39">
        <f t="shared" si="6"/>
        <v>22175187</v>
      </c>
      <c r="AN200" s="38">
        <f t="shared" si="7"/>
        <v>11932.407985363754</v>
      </c>
    </row>
    <row r="201" spans="1:40" x14ac:dyDescent="0.3">
      <c r="A201" s="36" t="s">
        <v>472</v>
      </c>
      <c r="B201" s="36" t="s">
        <v>473</v>
      </c>
      <c r="C201" s="37">
        <f>VLOOKUP($A201,'[1]DOM A&amp;L'!$A:$C,3,FALSE)</f>
        <v>1122.4000000000001</v>
      </c>
      <c r="D201" s="38">
        <f>VLOOKUP($A201,'[1]DOM A&amp;L'!$A:$D,4,FALSE)</f>
        <v>8111585</v>
      </c>
      <c r="E201" s="38">
        <f>VLOOKUP($A201,[1]TAG!$A:$F,4,FALSE)</f>
        <v>75201</v>
      </c>
      <c r="F201" s="38">
        <f>VLOOKUP($A201,'[1]DOM A&amp;L'!$A:$E,5,FALSE)</f>
        <v>0</v>
      </c>
      <c r="G201" s="38">
        <f>VLOOKUP($A201,'[1]DOM A&amp;L'!$A:$F,6,FALSE)</f>
        <v>68396</v>
      </c>
      <c r="H201" s="38">
        <f>VLOOKUP($A201,'[1]DOM A&amp;L'!$A:$G,7,FALSE)</f>
        <v>597239</v>
      </c>
      <c r="I201" s="38">
        <f>VLOOKUP($A201,'[1]DOM A&amp;L'!$A:$H,8,FALSE)</f>
        <v>702600</v>
      </c>
      <c r="J201" s="38">
        <f>VLOOKUP($A201,'[1]DOM A&amp;L'!$A:$I,9,FALSE)</f>
        <v>79365</v>
      </c>
      <c r="K201" s="38">
        <f>VLOOKUP($A201,'[1]DOM A&amp;L'!$A:$J,10,FALSE)</f>
        <v>86256</v>
      </c>
      <c r="L201" s="38">
        <f>VLOOKUP($A201,'[1]DOM A&amp;L'!$A:$K,11,FALSE)</f>
        <v>391796</v>
      </c>
      <c r="M201" s="38">
        <f>VLOOKUP($A201,'[1]DOM A&amp;L'!$A:$L,12,FALSE)</f>
        <v>169835</v>
      </c>
      <c r="N201" s="38">
        <f>VLOOKUP($A201,'[1]DOM A&amp;L'!$A:$M,13,FALSE)</f>
        <v>457576</v>
      </c>
      <c r="O201" s="38">
        <f>VLOOKUP($A201,'[1]DOM A&amp;L'!$A:$N,14,FALSE)</f>
        <v>83873</v>
      </c>
      <c r="P201" s="38">
        <f>VLOOKUP($A201,'[1]DOM A&amp;L'!$A:$O,15,FALSE)</f>
        <v>0</v>
      </c>
      <c r="Q201" s="38">
        <f>VLOOKUP($A201,'[1]DOM A&amp;L'!$A:$P,16,FALSE)</f>
        <v>300606</v>
      </c>
      <c r="R201" s="38">
        <f>VLOOKUP($A201,'[1]DOM A&amp;L'!$A:$S,19,FALSE)</f>
        <v>402428</v>
      </c>
      <c r="S201" s="38">
        <f>VLOOKUP(A201,'[1]DOM A&amp;L'!A:T,20,FALSE)</f>
        <v>118190</v>
      </c>
      <c r="T201" s="38">
        <f>VLOOKUP($A201,'[1]DOM A&amp;L'!A:T,17,FALSE)</f>
        <v>0</v>
      </c>
      <c r="U201" s="38">
        <f>VLOOKUP(A201,'[1]DOM A&amp;L'!A:R,18,FALSE)</f>
        <v>479924</v>
      </c>
      <c r="V201" s="38">
        <f>VLOOKUP($A201,'[1]DOM A&amp;L'!A:U,21,FALSE)</f>
        <v>44680</v>
      </c>
      <c r="W201" s="38">
        <f>VLOOKUP($A201,'[1]DOM UAB'!$A:$D,4,FALSE)</f>
        <v>226830</v>
      </c>
      <c r="X201" s="38">
        <f>VLOOKUP($A201,'[1]DOM UAB'!$A:$D,3,FALSE)</f>
        <v>442914</v>
      </c>
      <c r="Y201" s="38">
        <f>VLOOKUP(A201,[1]ELI!A:F,6,FALSE)</f>
        <v>21034</v>
      </c>
      <c r="Z201" s="39">
        <f>VLOOKUP(A201,'[1]Title IA Del'!A:E,5,FALSE)</f>
        <v>46079</v>
      </c>
      <c r="AA201" s="40">
        <f>IFERROR(VLOOKUP(A201,'[1]Title ID2'!A:F,6,FALSE),0)</f>
        <v>0</v>
      </c>
      <c r="AB201" s="40">
        <f>IFERROR(VLOOKUP(A201,'[1]Title IC Mig'!A:G,7,FALSE),0)</f>
        <v>0</v>
      </c>
      <c r="AC201" s="38">
        <f>IFERROR(VLOOKUP(A201,[1]Sec1003!$I$2:$L$139,4,FALSE),0)</f>
        <v>0</v>
      </c>
      <c r="AD201" s="38">
        <f>VLOOKUP(A201,'[1]Title IIA'!A199:D524,3,FALSE)</f>
        <v>15194</v>
      </c>
      <c r="AE201" s="40">
        <f>IFERROR(VLOOKUP(A201,'[1]Title III EL'!A:D,4,FALSE),0)</f>
        <v>0</v>
      </c>
      <c r="AF201" s="40">
        <f>IFERROR(VLOOKUP(A201,'[1]Titlle III Imm'!A:D,4,FALSE),0)</f>
        <v>0</v>
      </c>
      <c r="AG201" s="38">
        <f>VLOOKUP(A201,'[1]Title IVA'!A:E,5,FALSE)</f>
        <v>10000</v>
      </c>
      <c r="AH201" s="40">
        <f>IFERROR(VLOOKUP(A201,'[1]Title IVB'!A:I,9,FALSE),0)</f>
        <v>0</v>
      </c>
      <c r="AI201" s="40">
        <f>IFERROR(VLOOKUP(A201,[1]SRSA!A:S,19,FALSE),0)</f>
        <v>0</v>
      </c>
      <c r="AJ201" s="40">
        <f>IFERROR(VLOOKUP(A201,'[1]Title VB2'!A:E,5,FALSE),0)</f>
        <v>0</v>
      </c>
      <c r="AK201" s="40">
        <f>IFERROR(VLOOKUP(A201,'[1]McKinney Vento'!A:D,4,FALSE),0)</f>
        <v>0</v>
      </c>
      <c r="AL201" s="41">
        <f>VLOOKUP(A201,'[1]IDEA Pt B'!A199:C525,3,FALSE)</f>
        <v>48694</v>
      </c>
      <c r="AM201" s="39">
        <f t="shared" si="6"/>
        <v>12980295</v>
      </c>
      <c r="AN201" s="38">
        <f t="shared" si="7"/>
        <v>11564.767462580185</v>
      </c>
    </row>
    <row r="202" spans="1:40" x14ac:dyDescent="0.3">
      <c r="A202" s="36" t="s">
        <v>474</v>
      </c>
      <c r="B202" s="36" t="s">
        <v>475</v>
      </c>
      <c r="C202" s="37">
        <f>VLOOKUP($A202,'[1]DOM A&amp;L'!$A:$C,3,FALSE)</f>
        <v>221.2</v>
      </c>
      <c r="D202" s="38">
        <f>VLOOKUP($A202,'[1]DOM A&amp;L'!$A:$D,4,FALSE)</f>
        <v>1598612</v>
      </c>
      <c r="E202" s="38">
        <f>VLOOKUP($A202,[1]TAG!$A:$F,4,FALSE)</f>
        <v>14820</v>
      </c>
      <c r="F202" s="38">
        <f>VLOOKUP($A202,'[1]DOM A&amp;L'!$A:$E,5,FALSE)</f>
        <v>42198</v>
      </c>
      <c r="G202" s="38">
        <f>VLOOKUP($A202,'[1]DOM A&amp;L'!$A:$F,6,FALSE)</f>
        <v>167478</v>
      </c>
      <c r="H202" s="38">
        <f>VLOOKUP($A202,'[1]DOM A&amp;L'!$A:$G,7,FALSE)</f>
        <v>265954</v>
      </c>
      <c r="I202" s="38">
        <f>VLOOKUP($A202,'[1]DOM A&amp;L'!$A:$H,8,FALSE)</f>
        <v>163862</v>
      </c>
      <c r="J202" s="38">
        <f>VLOOKUP($A202,'[1]DOM A&amp;L'!$A:$I,9,FALSE)</f>
        <v>16428</v>
      </c>
      <c r="K202" s="38">
        <f>VLOOKUP($A202,'[1]DOM A&amp;L'!$A:$J,10,FALSE)</f>
        <v>20028</v>
      </c>
      <c r="L202" s="38">
        <f>VLOOKUP($A202,'[1]DOM A&amp;L'!$A:$K,11,FALSE)</f>
        <v>78575</v>
      </c>
      <c r="M202" s="38">
        <f>VLOOKUP($A202,'[1]DOM A&amp;L'!$A:$L,12,FALSE)</f>
        <v>43362</v>
      </c>
      <c r="N202" s="38">
        <f>VLOOKUP($A202,'[1]DOM A&amp;L'!$A:$M,13,FALSE)</f>
        <v>32447</v>
      </c>
      <c r="O202" s="38">
        <f>VLOOKUP($A202,'[1]DOM A&amp;L'!$A:$N,14,FALSE)</f>
        <v>89810</v>
      </c>
      <c r="P202" s="38">
        <f>VLOOKUP($A202,'[1]DOM A&amp;L'!$A:$O,15,FALSE)</f>
        <v>0</v>
      </c>
      <c r="Q202" s="38">
        <f>VLOOKUP($A202,'[1]DOM A&amp;L'!$A:$P,16,FALSE)</f>
        <v>45861</v>
      </c>
      <c r="R202" s="38">
        <f>VLOOKUP($A202,'[1]DOM A&amp;L'!$A:$S,19,FALSE)</f>
        <v>54943</v>
      </c>
      <c r="S202" s="38">
        <f>VLOOKUP(A202,'[1]DOM A&amp;L'!A:T,20,FALSE)</f>
        <v>28081</v>
      </c>
      <c r="T202" s="38">
        <f>VLOOKUP($A202,'[1]DOM A&amp;L'!A:T,17,FALSE)</f>
        <v>0</v>
      </c>
      <c r="U202" s="38">
        <f>VLOOKUP(A202,'[1]DOM A&amp;L'!A:R,18,FALSE)</f>
        <v>0</v>
      </c>
      <c r="V202" s="38">
        <f>VLOOKUP($A202,'[1]DOM A&amp;L'!A:U,21,FALSE)</f>
        <v>0</v>
      </c>
      <c r="W202" s="38">
        <f>VLOOKUP($A202,'[1]DOM UAB'!$A:$D,4,FALSE)</f>
        <v>27520</v>
      </c>
      <c r="X202" s="38">
        <f>VLOOKUP($A202,'[1]DOM UAB'!$A:$D,3,FALSE)</f>
        <v>0</v>
      </c>
      <c r="Y202" s="38">
        <f>VLOOKUP(A202,[1]ELI!A:F,6,FALSE)</f>
        <v>13752</v>
      </c>
      <c r="Z202" s="39">
        <f>VLOOKUP(A202,'[1]Title IA Del'!A:E,5,FALSE)</f>
        <v>56725</v>
      </c>
      <c r="AA202" s="40">
        <f>IFERROR(VLOOKUP(A202,'[1]Title ID2'!A:F,6,FALSE),0)</f>
        <v>0</v>
      </c>
      <c r="AB202" s="40">
        <f>IFERROR(VLOOKUP(A202,'[1]Title IC Mig'!A:G,7,FALSE),0)</f>
        <v>0</v>
      </c>
      <c r="AC202" s="38">
        <f>IFERROR(VLOOKUP(A202,[1]Sec1003!$I$2:$L$139,4,FALSE),0)</f>
        <v>0</v>
      </c>
      <c r="AD202" s="38">
        <f>VLOOKUP(A202,'[1]Title IIA'!A200:D525,3,FALSE)</f>
        <v>14006</v>
      </c>
      <c r="AE202" s="40">
        <f>IFERROR(VLOOKUP(A202,'[1]Title III EL'!A:D,4,FALSE),0)</f>
        <v>0</v>
      </c>
      <c r="AF202" s="40">
        <f>IFERROR(VLOOKUP(A202,'[1]Titlle III Imm'!A:D,4,FALSE),0)</f>
        <v>0</v>
      </c>
      <c r="AG202" s="38">
        <f>VLOOKUP(A202,'[1]Title IVA'!A:E,5,FALSE)</f>
        <v>10000</v>
      </c>
      <c r="AH202" s="40">
        <f>IFERROR(VLOOKUP(A202,'[1]Title IVB'!A:I,9,FALSE),0)</f>
        <v>0</v>
      </c>
      <c r="AI202" s="40">
        <f>IFERROR(VLOOKUP(A202,[1]SRSA!A:S,19,FALSE),0)</f>
        <v>23965</v>
      </c>
      <c r="AJ202" s="40">
        <f>IFERROR(VLOOKUP(A202,'[1]Title VB2'!A:E,5,FALSE),0)</f>
        <v>0</v>
      </c>
      <c r="AK202" s="40">
        <f>IFERROR(VLOOKUP(A202,'[1]McKinney Vento'!A:D,4,FALSE),0)</f>
        <v>0</v>
      </c>
      <c r="AL202" s="41">
        <f>VLOOKUP(A202,'[1]IDEA Pt B'!A200:C526,3,FALSE)</f>
        <v>10724</v>
      </c>
      <c r="AM202" s="39">
        <f t="shared" si="6"/>
        <v>2819151</v>
      </c>
      <c r="AN202" s="38">
        <f t="shared" si="7"/>
        <v>12744.80560578662</v>
      </c>
    </row>
    <row r="203" spans="1:40" x14ac:dyDescent="0.3">
      <c r="A203" s="36" t="s">
        <v>476</v>
      </c>
      <c r="B203" s="36" t="s">
        <v>477</v>
      </c>
      <c r="C203" s="37">
        <f>VLOOKUP($A203,'[1]DOM A&amp;L'!$A:$C,3,FALSE)</f>
        <v>4690</v>
      </c>
      <c r="D203" s="38">
        <f>VLOOKUP($A203,'[1]DOM A&amp;L'!$A:$D,4,FALSE)</f>
        <v>33894630</v>
      </c>
      <c r="E203" s="38">
        <f>VLOOKUP($A203,[1]TAG!$A:$F,4,FALSE)</f>
        <v>314230</v>
      </c>
      <c r="F203" s="38">
        <f>VLOOKUP($A203,'[1]DOM A&amp;L'!$A:$E,5,FALSE)</f>
        <v>358072</v>
      </c>
      <c r="G203" s="38">
        <f>VLOOKUP($A203,'[1]DOM A&amp;L'!$A:$F,6,FALSE)</f>
        <v>584390</v>
      </c>
      <c r="H203" s="38">
        <f>VLOOKUP($A203,'[1]DOM A&amp;L'!$A:$G,7,FALSE)</f>
        <v>4882272</v>
      </c>
      <c r="I203" s="38">
        <f>VLOOKUP($A203,'[1]DOM A&amp;L'!$A:$H,8,FALSE)</f>
        <v>2854264</v>
      </c>
      <c r="J203" s="38">
        <f>VLOOKUP($A203,'[1]DOM A&amp;L'!$A:$I,9,FALSE)</f>
        <v>312430</v>
      </c>
      <c r="K203" s="38">
        <f>VLOOKUP($A203,'[1]DOM A&amp;L'!$A:$J,10,FALSE)</f>
        <v>381287</v>
      </c>
      <c r="L203" s="38">
        <f>VLOOKUP($A203,'[1]DOM A&amp;L'!$A:$K,11,FALSE)</f>
        <v>1640295</v>
      </c>
      <c r="M203" s="38">
        <f>VLOOKUP($A203,'[1]DOM A&amp;L'!$A:$L,12,FALSE)</f>
        <v>935718</v>
      </c>
      <c r="N203" s="38">
        <f>VLOOKUP($A203,'[1]DOM A&amp;L'!$A:$M,13,FALSE)</f>
        <v>297121</v>
      </c>
      <c r="O203" s="38">
        <f>VLOOKUP($A203,'[1]DOM A&amp;L'!$A:$N,14,FALSE)</f>
        <v>2001235</v>
      </c>
      <c r="P203" s="38">
        <f>VLOOKUP($A203,'[1]DOM A&amp;L'!$A:$O,15,FALSE)</f>
        <v>0</v>
      </c>
      <c r="Q203" s="38">
        <f>VLOOKUP($A203,'[1]DOM A&amp;L'!$A:$P,16,FALSE)</f>
        <v>1090819</v>
      </c>
      <c r="R203" s="38">
        <f>VLOOKUP($A203,'[1]DOM A&amp;L'!$A:$S,19,FALSE)</f>
        <v>1000000</v>
      </c>
      <c r="S203" s="38">
        <f>VLOOKUP(A203,'[1]DOM A&amp;L'!A:T,20,FALSE)</f>
        <v>485405</v>
      </c>
      <c r="T203" s="38">
        <f>VLOOKUP($A203,'[1]DOM A&amp;L'!A:T,17,FALSE)</f>
        <v>0</v>
      </c>
      <c r="U203" s="38">
        <f>VLOOKUP(A203,'[1]DOM A&amp;L'!A:R,18,FALSE)</f>
        <v>1971038</v>
      </c>
      <c r="V203" s="38">
        <f>VLOOKUP($A203,'[1]DOM A&amp;L'!A:U,21,FALSE)</f>
        <v>0</v>
      </c>
      <c r="W203" s="38">
        <f>VLOOKUP($A203,'[1]DOM UAB'!$A:$D,4,FALSE)</f>
        <v>455557</v>
      </c>
      <c r="X203" s="38">
        <f>VLOOKUP($A203,'[1]DOM UAB'!$A:$D,3,FALSE)</f>
        <v>488672</v>
      </c>
      <c r="Y203" s="38">
        <f>VLOOKUP(A203,[1]ELI!A:F,6,FALSE)</f>
        <v>49863</v>
      </c>
      <c r="Z203" s="39">
        <f>VLOOKUP(A203,'[1]Title IA Del'!A:E,5,FALSE)</f>
        <v>1015824</v>
      </c>
      <c r="AA203" s="40">
        <f>IFERROR(VLOOKUP(A203,'[1]Title ID2'!A:F,6,FALSE),0)</f>
        <v>0</v>
      </c>
      <c r="AB203" s="40">
        <f>IFERROR(VLOOKUP(A203,'[1]Title IC Mig'!A:G,7,FALSE),0)</f>
        <v>0</v>
      </c>
      <c r="AC203" s="38">
        <f>IFERROR(VLOOKUP(A203,[1]Sec1003!$I$2:$L$139,4,FALSE),0)</f>
        <v>31985</v>
      </c>
      <c r="AD203" s="38">
        <f>VLOOKUP(A203,'[1]Title IIA'!A201:D526,3,FALSE)</f>
        <v>157330</v>
      </c>
      <c r="AE203" s="40">
        <f>IFERROR(VLOOKUP(A203,'[1]Title III EL'!A:D,4,FALSE),0)</f>
        <v>0</v>
      </c>
      <c r="AF203" s="40">
        <f>IFERROR(VLOOKUP(A203,'[1]Titlle III Imm'!A:D,4,FALSE),0)</f>
        <v>0</v>
      </c>
      <c r="AG203" s="38">
        <f>VLOOKUP(A203,'[1]Title IVA'!A:E,5,FALSE)</f>
        <v>72139</v>
      </c>
      <c r="AH203" s="40">
        <f>IFERROR(VLOOKUP(A203,'[1]Title IVB'!A:I,9,FALSE),0)</f>
        <v>0</v>
      </c>
      <c r="AI203" s="40">
        <f>IFERROR(VLOOKUP(A203,[1]SRSA!A:S,19,FALSE),0)</f>
        <v>0</v>
      </c>
      <c r="AJ203" s="40">
        <f>IFERROR(VLOOKUP(A203,'[1]Title VB2'!A:E,5,FALSE),0)</f>
        <v>0</v>
      </c>
      <c r="AK203" s="40">
        <f>IFERROR(VLOOKUP(A203,'[1]McKinney Vento'!A:D,4,FALSE),0)</f>
        <v>0</v>
      </c>
      <c r="AL203" s="41">
        <f>VLOOKUP(A203,'[1]IDEA Pt B'!A201:C527,3,FALSE)</f>
        <v>230605</v>
      </c>
      <c r="AM203" s="39">
        <f t="shared" si="6"/>
        <v>55505181</v>
      </c>
      <c r="AN203" s="38">
        <f t="shared" si="7"/>
        <v>11834.793390191897</v>
      </c>
    </row>
    <row r="204" spans="1:40" x14ac:dyDescent="0.3">
      <c r="A204" s="36" t="s">
        <v>478</v>
      </c>
      <c r="B204" s="36" t="s">
        <v>479</v>
      </c>
      <c r="C204" s="37">
        <f>VLOOKUP($A204,'[1]DOM A&amp;L'!$A:$C,3,FALSE)</f>
        <v>595.6</v>
      </c>
      <c r="D204" s="38">
        <f>VLOOKUP($A204,'[1]DOM A&amp;L'!$A:$D,4,FALSE)</f>
        <v>4353240</v>
      </c>
      <c r="E204" s="38">
        <f>VLOOKUP($A204,[1]TAG!$A:$F,4,FALSE)</f>
        <v>39905</v>
      </c>
      <c r="F204" s="38">
        <f>VLOOKUP($A204,'[1]DOM A&amp;L'!$A:$E,5,FALSE)</f>
        <v>0</v>
      </c>
      <c r="G204" s="38">
        <f>VLOOKUP($A204,'[1]DOM A&amp;L'!$A:$F,6,FALSE)</f>
        <v>193235</v>
      </c>
      <c r="H204" s="38">
        <f>VLOOKUP($A204,'[1]DOM A&amp;L'!$A:$G,7,FALSE)</f>
        <v>576607</v>
      </c>
      <c r="I204" s="38">
        <f>VLOOKUP($A204,'[1]DOM A&amp;L'!$A:$H,8,FALSE)</f>
        <v>361678</v>
      </c>
      <c r="J204" s="38">
        <f>VLOOKUP($A204,'[1]DOM A&amp;L'!$A:$I,9,FALSE)</f>
        <v>41073</v>
      </c>
      <c r="K204" s="38">
        <f>VLOOKUP($A204,'[1]DOM A&amp;L'!$A:$J,10,FALSE)</f>
        <v>36647</v>
      </c>
      <c r="L204" s="38">
        <f>VLOOKUP($A204,'[1]DOM A&amp;L'!$A:$K,11,FALSE)</f>
        <v>207906</v>
      </c>
      <c r="M204" s="38">
        <f>VLOOKUP($A204,'[1]DOM A&amp;L'!$A:$L,12,FALSE)</f>
        <v>137313</v>
      </c>
      <c r="N204" s="38">
        <f>VLOOKUP($A204,'[1]DOM A&amp;L'!$A:$M,13,FALSE)</f>
        <v>107781</v>
      </c>
      <c r="O204" s="38">
        <f>VLOOKUP($A204,'[1]DOM A&amp;L'!$A:$N,14,FALSE)</f>
        <v>234471</v>
      </c>
      <c r="P204" s="38">
        <f>VLOOKUP($A204,'[1]DOM A&amp;L'!$A:$O,15,FALSE)</f>
        <v>0</v>
      </c>
      <c r="Q204" s="38">
        <f>VLOOKUP($A204,'[1]DOM A&amp;L'!$A:$P,16,FALSE)</f>
        <v>73685</v>
      </c>
      <c r="R204" s="38">
        <f>VLOOKUP($A204,'[1]DOM A&amp;L'!$A:$S,19,FALSE)</f>
        <v>175000</v>
      </c>
      <c r="S204" s="38">
        <f>VLOOKUP(A204,'[1]DOM A&amp;L'!A:T,20,FALSE)</f>
        <v>90860</v>
      </c>
      <c r="T204" s="38">
        <f>VLOOKUP($A204,'[1]DOM A&amp;L'!A:T,17,FALSE)</f>
        <v>0</v>
      </c>
      <c r="U204" s="38">
        <f>VLOOKUP(A204,'[1]DOM A&amp;L'!A:R,18,FALSE)</f>
        <v>184472</v>
      </c>
      <c r="V204" s="38">
        <f>VLOOKUP($A204,'[1]DOM A&amp;L'!A:U,21,FALSE)</f>
        <v>0</v>
      </c>
      <c r="W204" s="38">
        <f>VLOOKUP($A204,'[1]DOM UAB'!$A:$D,4,FALSE)</f>
        <v>94208</v>
      </c>
      <c r="X204" s="38">
        <f>VLOOKUP($A204,'[1]DOM UAB'!$A:$D,3,FALSE)</f>
        <v>0</v>
      </c>
      <c r="Y204" s="38">
        <f>VLOOKUP(A204,[1]ELI!A:F,6,FALSE)</f>
        <v>16777</v>
      </c>
      <c r="Z204" s="39">
        <f>VLOOKUP(A204,'[1]Title IA Del'!A:E,5,FALSE)</f>
        <v>78913</v>
      </c>
      <c r="AA204" s="40">
        <f>IFERROR(VLOOKUP(A204,'[1]Title ID2'!A:F,6,FALSE),0)</f>
        <v>0</v>
      </c>
      <c r="AB204" s="40">
        <f>IFERROR(VLOOKUP(A204,'[1]Title IC Mig'!A:G,7,FALSE),0)</f>
        <v>0</v>
      </c>
      <c r="AC204" s="38">
        <f>IFERROR(VLOOKUP(A204,[1]Sec1003!$I$2:$L$139,4,FALSE),0)</f>
        <v>0</v>
      </c>
      <c r="AD204" s="38">
        <f>VLOOKUP(A204,'[1]Title IIA'!A202:D527,3,FALSE)</f>
        <v>18450</v>
      </c>
      <c r="AE204" s="40">
        <f>IFERROR(VLOOKUP(A204,'[1]Title III EL'!A:D,4,FALSE),0)</f>
        <v>0</v>
      </c>
      <c r="AF204" s="40">
        <f>IFERROR(VLOOKUP(A204,'[1]Titlle III Imm'!A:D,4,FALSE),0)</f>
        <v>0</v>
      </c>
      <c r="AG204" s="38">
        <f>VLOOKUP(A204,'[1]Title IVA'!A:E,5,FALSE)</f>
        <v>10000</v>
      </c>
      <c r="AH204" s="40">
        <f>IFERROR(VLOOKUP(A204,'[1]Title IVB'!A:I,9,FALSE),0)</f>
        <v>0</v>
      </c>
      <c r="AI204" s="40">
        <f>IFERROR(VLOOKUP(A204,[1]SRSA!A:S,19,FALSE),0)</f>
        <v>40055</v>
      </c>
      <c r="AJ204" s="40">
        <f>IFERROR(VLOOKUP(A204,'[1]Title VB2'!A:E,5,FALSE),0)</f>
        <v>0</v>
      </c>
      <c r="AK204" s="40">
        <f>IFERROR(VLOOKUP(A204,'[1]McKinney Vento'!A:D,4,FALSE),0)</f>
        <v>0</v>
      </c>
      <c r="AL204" s="41">
        <f>VLOOKUP(A204,'[1]IDEA Pt B'!A202:C528,3,FALSE)</f>
        <v>27158</v>
      </c>
      <c r="AM204" s="39">
        <f t="shared" si="6"/>
        <v>7099434</v>
      </c>
      <c r="AN204" s="38">
        <f t="shared" si="7"/>
        <v>11919.801880456682</v>
      </c>
    </row>
    <row r="205" spans="1:40" x14ac:dyDescent="0.3">
      <c r="A205" s="36" t="s">
        <v>480</v>
      </c>
      <c r="B205" s="36" t="s">
        <v>481</v>
      </c>
      <c r="C205" s="37">
        <f>VLOOKUP($A205,'[1]DOM A&amp;L'!$A:$C,3,FALSE)</f>
        <v>1470.9</v>
      </c>
      <c r="D205" s="38">
        <f>VLOOKUP($A205,'[1]DOM A&amp;L'!$A:$D,4,FALSE)</f>
        <v>10630194</v>
      </c>
      <c r="E205" s="38">
        <f>VLOOKUP($A205,[1]TAG!$A:$F,4,FALSE)</f>
        <v>98550</v>
      </c>
      <c r="F205" s="38">
        <f>VLOOKUP($A205,'[1]DOM A&amp;L'!$A:$E,5,FALSE)</f>
        <v>0</v>
      </c>
      <c r="G205" s="38">
        <f>VLOOKUP($A205,'[1]DOM A&amp;L'!$A:$F,6,FALSE)</f>
        <v>293329</v>
      </c>
      <c r="H205" s="38">
        <f>VLOOKUP($A205,'[1]DOM A&amp;L'!$A:$G,7,FALSE)</f>
        <v>1230903</v>
      </c>
      <c r="I205" s="38">
        <f>VLOOKUP($A205,'[1]DOM A&amp;L'!$A:$H,8,FALSE)</f>
        <v>907486</v>
      </c>
      <c r="J205" s="38">
        <f>VLOOKUP($A205,'[1]DOM A&amp;L'!$A:$I,9,FALSE)</f>
        <v>109553</v>
      </c>
      <c r="K205" s="38">
        <f>VLOOKUP($A205,'[1]DOM A&amp;L'!$A:$J,10,FALSE)</f>
        <v>122835</v>
      </c>
      <c r="L205" s="38">
        <f>VLOOKUP($A205,'[1]DOM A&amp;L'!$A:$K,11,FALSE)</f>
        <v>513447</v>
      </c>
      <c r="M205" s="38">
        <f>VLOOKUP($A205,'[1]DOM A&amp;L'!$A:$L,12,FALSE)</f>
        <v>249332</v>
      </c>
      <c r="N205" s="38">
        <f>VLOOKUP($A205,'[1]DOM A&amp;L'!$A:$M,13,FALSE)</f>
        <v>477417</v>
      </c>
      <c r="O205" s="38">
        <f>VLOOKUP($A205,'[1]DOM A&amp;L'!$A:$N,14,FALSE)</f>
        <v>280197</v>
      </c>
      <c r="P205" s="38">
        <f>VLOOKUP($A205,'[1]DOM A&amp;L'!$A:$O,15,FALSE)</f>
        <v>0</v>
      </c>
      <c r="Q205" s="38">
        <f>VLOOKUP($A205,'[1]DOM A&amp;L'!$A:$P,16,FALSE)</f>
        <v>456958</v>
      </c>
      <c r="R205" s="38">
        <f>VLOOKUP($A205,'[1]DOM A&amp;L'!$A:$S,19,FALSE)</f>
        <v>100000</v>
      </c>
      <c r="S205" s="38">
        <f>VLOOKUP(A205,'[1]DOM A&amp;L'!A:T,20,FALSE)</f>
        <v>180378</v>
      </c>
      <c r="T205" s="38">
        <f>VLOOKUP($A205,'[1]DOM A&amp;L'!A:T,17,FALSE)</f>
        <v>0</v>
      </c>
      <c r="U205" s="38">
        <f>VLOOKUP(A205,'[1]DOM A&amp;L'!A:R,18,FALSE)</f>
        <v>366221</v>
      </c>
      <c r="V205" s="38">
        <f>VLOOKUP($A205,'[1]DOM A&amp;L'!A:U,21,FALSE)</f>
        <v>0</v>
      </c>
      <c r="W205" s="38">
        <f>VLOOKUP($A205,'[1]DOM UAB'!$A:$D,4,FALSE)</f>
        <v>241878</v>
      </c>
      <c r="X205" s="38">
        <f>VLOOKUP($A205,'[1]DOM UAB'!$A:$D,3,FALSE)</f>
        <v>258034</v>
      </c>
      <c r="Y205" s="38">
        <f>VLOOKUP(A205,[1]ELI!A:F,6,FALSE)</f>
        <v>23851</v>
      </c>
      <c r="Z205" s="39">
        <f>VLOOKUP(A205,'[1]Title IA Del'!A:E,5,FALSE)</f>
        <v>161436</v>
      </c>
      <c r="AA205" s="40">
        <f>IFERROR(VLOOKUP(A205,'[1]Title ID2'!A:F,6,FALSE),0)</f>
        <v>0</v>
      </c>
      <c r="AB205" s="40">
        <f>IFERROR(VLOOKUP(A205,'[1]Title IC Mig'!A:G,7,FALSE),0)</f>
        <v>0</v>
      </c>
      <c r="AC205" s="38">
        <f>IFERROR(VLOOKUP(A205,[1]Sec1003!$I$2:$L$139,4,FALSE),0)</f>
        <v>0</v>
      </c>
      <c r="AD205" s="38">
        <f>VLOOKUP(A205,'[1]Title IIA'!A203:D528,3,FALSE)</f>
        <v>37127</v>
      </c>
      <c r="AE205" s="40">
        <f>IFERROR(VLOOKUP(A205,'[1]Title III EL'!A:D,4,FALSE),0)</f>
        <v>0</v>
      </c>
      <c r="AF205" s="40">
        <f>IFERROR(VLOOKUP(A205,'[1]Titlle III Imm'!A:D,4,FALSE),0)</f>
        <v>0</v>
      </c>
      <c r="AG205" s="38">
        <f>VLOOKUP(A205,'[1]Title IVA'!A:E,5,FALSE)</f>
        <v>11061</v>
      </c>
      <c r="AH205" s="40">
        <f>IFERROR(VLOOKUP(A205,'[1]Title IVB'!A:I,9,FALSE),0)</f>
        <v>0</v>
      </c>
      <c r="AI205" s="40">
        <f>IFERROR(VLOOKUP(A205,[1]SRSA!A:S,19,FALSE),0)</f>
        <v>0</v>
      </c>
      <c r="AJ205" s="40">
        <f>IFERROR(VLOOKUP(A205,'[1]Title VB2'!A:E,5,FALSE),0)</f>
        <v>0</v>
      </c>
      <c r="AK205" s="40">
        <f>IFERROR(VLOOKUP(A205,'[1]McKinney Vento'!A:D,4,FALSE),0)</f>
        <v>0</v>
      </c>
      <c r="AL205" s="41">
        <f>VLOOKUP(A205,'[1]IDEA Pt B'!A203:C529,3,FALSE)</f>
        <v>66940</v>
      </c>
      <c r="AM205" s="39">
        <f t="shared" si="6"/>
        <v>16817127</v>
      </c>
      <c r="AN205" s="38">
        <f t="shared" si="7"/>
        <v>11433.222516826432</v>
      </c>
    </row>
    <row r="206" spans="1:40" x14ac:dyDescent="0.3">
      <c r="A206" s="36" t="s">
        <v>482</v>
      </c>
      <c r="B206" s="36" t="s">
        <v>483</v>
      </c>
      <c r="C206" s="37">
        <f>VLOOKUP($A206,'[1]DOM A&amp;L'!$A:$C,3,FALSE)</f>
        <v>469.2</v>
      </c>
      <c r="D206" s="38">
        <f>VLOOKUP($A206,'[1]DOM A&amp;L'!$A:$D,4,FALSE)</f>
        <v>3418591</v>
      </c>
      <c r="E206" s="38">
        <f>VLOOKUP($A206,[1]TAG!$A:$F,4,FALSE)</f>
        <v>31436</v>
      </c>
      <c r="F206" s="38">
        <f>VLOOKUP($A206,'[1]DOM A&amp;L'!$A:$E,5,FALSE)</f>
        <v>0</v>
      </c>
      <c r="G206" s="38">
        <f>VLOOKUP($A206,'[1]DOM A&amp;L'!$A:$F,6,FALSE)</f>
        <v>246471</v>
      </c>
      <c r="H206" s="38">
        <f>VLOOKUP($A206,'[1]DOM A&amp;L'!$A:$G,7,FALSE)</f>
        <v>268489</v>
      </c>
      <c r="I206" s="38">
        <f>VLOOKUP($A206,'[1]DOM A&amp;L'!$A:$H,8,FALSE)</f>
        <v>295741</v>
      </c>
      <c r="J206" s="38">
        <f>VLOOKUP($A206,'[1]DOM A&amp;L'!$A:$I,9,FALSE)</f>
        <v>31718</v>
      </c>
      <c r="K206" s="38">
        <f>VLOOKUP($A206,'[1]DOM A&amp;L'!$A:$J,10,FALSE)</f>
        <v>37925</v>
      </c>
      <c r="L206" s="38">
        <f>VLOOKUP($A206,'[1]DOM A&amp;L'!$A:$K,11,FALSE)</f>
        <v>163784</v>
      </c>
      <c r="M206" s="38">
        <f>VLOOKUP($A206,'[1]DOM A&amp;L'!$A:$L,12,FALSE)</f>
        <v>137313</v>
      </c>
      <c r="N206" s="38">
        <f>VLOOKUP($A206,'[1]DOM A&amp;L'!$A:$M,13,FALSE)</f>
        <v>282913</v>
      </c>
      <c r="O206" s="38">
        <f>VLOOKUP($A206,'[1]DOM A&amp;L'!$A:$N,14,FALSE)</f>
        <v>7941</v>
      </c>
      <c r="P206" s="38">
        <f>VLOOKUP($A206,'[1]DOM A&amp;L'!$A:$O,15,FALSE)</f>
        <v>0</v>
      </c>
      <c r="Q206" s="38">
        <f>VLOOKUP($A206,'[1]DOM A&amp;L'!$A:$P,16,FALSE)</f>
        <v>69856</v>
      </c>
      <c r="R206" s="38">
        <f>VLOOKUP($A206,'[1]DOM A&amp;L'!$A:$S,19,FALSE)</f>
        <v>240000</v>
      </c>
      <c r="S206" s="38">
        <f>VLOOKUP(A206,'[1]DOM A&amp;L'!A:T,20,FALSE)</f>
        <v>101987</v>
      </c>
      <c r="T206" s="38">
        <f>VLOOKUP($A206,'[1]DOM A&amp;L'!A:T,17,FALSE)</f>
        <v>0</v>
      </c>
      <c r="U206" s="38">
        <f>VLOOKUP(A206,'[1]DOM A&amp;L'!A:R,18,FALSE)</f>
        <v>414127</v>
      </c>
      <c r="V206" s="38">
        <f>VLOOKUP($A206,'[1]DOM A&amp;L'!A:U,21,FALSE)</f>
        <v>0</v>
      </c>
      <c r="W206" s="38">
        <f>VLOOKUP($A206,'[1]DOM UAB'!$A:$D,4,FALSE)</f>
        <v>136645</v>
      </c>
      <c r="X206" s="38">
        <f>VLOOKUP($A206,'[1]DOM UAB'!$A:$D,3,FALSE)</f>
        <v>94321</v>
      </c>
      <c r="Y206" s="38">
        <f>VLOOKUP(A206,[1]ELI!A:F,6,FALSE)</f>
        <v>15756</v>
      </c>
      <c r="Z206" s="39">
        <f>VLOOKUP(A206,'[1]Title IA Del'!A:E,5,FALSE)</f>
        <v>84458</v>
      </c>
      <c r="AA206" s="40">
        <f>IFERROR(VLOOKUP(A206,'[1]Title ID2'!A:F,6,FALSE),0)</f>
        <v>0</v>
      </c>
      <c r="AB206" s="40">
        <f>IFERROR(VLOOKUP(A206,'[1]Title IC Mig'!A:G,7,FALSE),0)</f>
        <v>0</v>
      </c>
      <c r="AC206" s="38">
        <f>IFERROR(VLOOKUP(A206,[1]Sec1003!$I$2:$L$139,4,FALSE),0)</f>
        <v>7995</v>
      </c>
      <c r="AD206" s="38">
        <f>VLOOKUP(A206,'[1]Title IIA'!A204:D529,3,FALSE)</f>
        <v>11866</v>
      </c>
      <c r="AE206" s="40">
        <f>IFERROR(VLOOKUP(A206,'[1]Title III EL'!A:D,4,FALSE),0)</f>
        <v>0</v>
      </c>
      <c r="AF206" s="40">
        <f>IFERROR(VLOOKUP(A206,'[1]Titlle III Imm'!A:D,4,FALSE),0)</f>
        <v>0</v>
      </c>
      <c r="AG206" s="38">
        <f>VLOOKUP(A206,'[1]Title IVA'!A:E,5,FALSE)</f>
        <v>10000</v>
      </c>
      <c r="AH206" s="40">
        <f>IFERROR(VLOOKUP(A206,'[1]Title IVB'!A:I,9,FALSE),0)</f>
        <v>0</v>
      </c>
      <c r="AI206" s="40">
        <f>IFERROR(VLOOKUP(A206,[1]SRSA!A:S,19,FALSE),0)</f>
        <v>38684</v>
      </c>
      <c r="AJ206" s="40">
        <f>IFERROR(VLOOKUP(A206,'[1]Title VB2'!A:E,5,FALSE),0)</f>
        <v>0</v>
      </c>
      <c r="AK206" s="40">
        <f>IFERROR(VLOOKUP(A206,'[1]McKinney Vento'!A:D,4,FALSE),0)</f>
        <v>0</v>
      </c>
      <c r="AL206" s="41">
        <f>VLOOKUP(A206,'[1]IDEA Pt B'!A204:C530,3,FALSE)</f>
        <v>22193</v>
      </c>
      <c r="AM206" s="39">
        <f t="shared" si="6"/>
        <v>6170210</v>
      </c>
      <c r="AN206" s="38">
        <f t="shared" si="7"/>
        <v>13150.490196078432</v>
      </c>
    </row>
    <row r="207" spans="1:40" x14ac:dyDescent="0.3">
      <c r="A207" s="36" t="s">
        <v>484</v>
      </c>
      <c r="B207" s="36" t="s">
        <v>485</v>
      </c>
      <c r="C207" s="37">
        <f>VLOOKUP($A207,'[1]DOM A&amp;L'!$A:$C,3,FALSE)</f>
        <v>928.1</v>
      </c>
      <c r="D207" s="38">
        <f>VLOOKUP($A207,'[1]DOM A&amp;L'!$A:$D,4,FALSE)</f>
        <v>6707379</v>
      </c>
      <c r="E207" s="38">
        <f>VLOOKUP($A207,[1]TAG!$A:$F,4,FALSE)</f>
        <v>62183</v>
      </c>
      <c r="F207" s="38">
        <f>VLOOKUP($A207,'[1]DOM A&amp;L'!$A:$E,5,FALSE)</f>
        <v>0</v>
      </c>
      <c r="G207" s="38">
        <f>VLOOKUP($A207,'[1]DOM A&amp;L'!$A:$F,6,FALSE)</f>
        <v>299154</v>
      </c>
      <c r="H207" s="38">
        <f>VLOOKUP($A207,'[1]DOM A&amp;L'!$A:$G,7,FALSE)</f>
        <v>750452</v>
      </c>
      <c r="I207" s="38">
        <f>VLOOKUP($A207,'[1]DOM A&amp;L'!$A:$H,8,FALSE)</f>
        <v>580192</v>
      </c>
      <c r="J207" s="38">
        <f>VLOOKUP($A207,'[1]DOM A&amp;L'!$A:$I,9,FALSE)</f>
        <v>64419</v>
      </c>
      <c r="K207" s="38">
        <f>VLOOKUP($A207,'[1]DOM A&amp;L'!$A:$J,10,FALSE)</f>
        <v>53858</v>
      </c>
      <c r="L207" s="38">
        <f>VLOOKUP($A207,'[1]DOM A&amp;L'!$A:$K,11,FALSE)</f>
        <v>323972</v>
      </c>
      <c r="M207" s="38">
        <f>VLOOKUP($A207,'[1]DOM A&amp;L'!$A:$L,12,FALSE)</f>
        <v>169835</v>
      </c>
      <c r="N207" s="38">
        <f>VLOOKUP($A207,'[1]DOM A&amp;L'!$A:$M,13,FALSE)</f>
        <v>534009</v>
      </c>
      <c r="O207" s="38">
        <f>VLOOKUP($A207,'[1]DOM A&amp;L'!$A:$N,14,FALSE)</f>
        <v>22301</v>
      </c>
      <c r="P207" s="38">
        <f>VLOOKUP($A207,'[1]DOM A&amp;L'!$A:$O,15,FALSE)</f>
        <v>0</v>
      </c>
      <c r="Q207" s="38">
        <f>VLOOKUP($A207,'[1]DOM A&amp;L'!$A:$P,16,FALSE)</f>
        <v>326985</v>
      </c>
      <c r="R207" s="38">
        <f>VLOOKUP($A207,'[1]DOM A&amp;L'!$A:$S,19,FALSE)</f>
        <v>425000</v>
      </c>
      <c r="S207" s="38">
        <f>VLOOKUP(A207,'[1]DOM A&amp;L'!A:T,20,FALSE)</f>
        <v>178587</v>
      </c>
      <c r="T207" s="38">
        <f>VLOOKUP($A207,'[1]DOM A&amp;L'!A:T,17,FALSE)</f>
        <v>0</v>
      </c>
      <c r="U207" s="38">
        <f>VLOOKUP(A207,'[1]DOM A&amp;L'!A:R,18,FALSE)</f>
        <v>0</v>
      </c>
      <c r="V207" s="38">
        <f>VLOOKUP($A207,'[1]DOM A&amp;L'!A:U,21,FALSE)</f>
        <v>0</v>
      </c>
      <c r="W207" s="38">
        <f>VLOOKUP($A207,'[1]DOM UAB'!$A:$D,4,FALSE)</f>
        <v>127990</v>
      </c>
      <c r="X207" s="38">
        <f>VLOOKUP($A207,'[1]DOM UAB'!$A:$D,3,FALSE)</f>
        <v>342732</v>
      </c>
      <c r="Y207" s="38">
        <f>VLOOKUP(A207,[1]ELI!A:F,6,FALSE)</f>
        <v>19464</v>
      </c>
      <c r="Z207" s="39">
        <f>VLOOKUP(A207,'[1]Title IA Del'!A:E,5,FALSE)</f>
        <v>153163</v>
      </c>
      <c r="AA207" s="40">
        <f>IFERROR(VLOOKUP(A207,'[1]Title ID2'!A:F,6,FALSE),0)</f>
        <v>0</v>
      </c>
      <c r="AB207" s="40">
        <f>IFERROR(VLOOKUP(A207,'[1]Title IC Mig'!A:G,7,FALSE),0)</f>
        <v>0</v>
      </c>
      <c r="AC207" s="38">
        <f>IFERROR(VLOOKUP(A207,[1]Sec1003!$I$2:$L$139,4,FALSE),0)</f>
        <v>0</v>
      </c>
      <c r="AD207" s="38">
        <f>VLOOKUP(A207,'[1]Title IIA'!A205:D530,3,FALSE)</f>
        <v>30504</v>
      </c>
      <c r="AE207" s="40">
        <f>IFERROR(VLOOKUP(A207,'[1]Title III EL'!A:D,4,FALSE),0)</f>
        <v>0</v>
      </c>
      <c r="AF207" s="40">
        <f>IFERROR(VLOOKUP(A207,'[1]Titlle III Imm'!A:D,4,FALSE),0)</f>
        <v>0</v>
      </c>
      <c r="AG207" s="38">
        <f>VLOOKUP(A207,'[1]Title IVA'!A:E,5,FALSE)</f>
        <v>8959</v>
      </c>
      <c r="AH207" s="40">
        <f>IFERROR(VLOOKUP(A207,'[1]Title IVB'!A:I,9,FALSE),0)</f>
        <v>0</v>
      </c>
      <c r="AI207" s="40">
        <f>IFERROR(VLOOKUP(A207,[1]SRSA!A:S,19,FALSE),0)</f>
        <v>0</v>
      </c>
      <c r="AJ207" s="40">
        <f>IFERROR(VLOOKUP(A207,'[1]Title VB2'!A:E,5,FALSE),0)</f>
        <v>0</v>
      </c>
      <c r="AK207" s="40">
        <f>IFERROR(VLOOKUP(A207,'[1]McKinney Vento'!A:D,4,FALSE),0)</f>
        <v>0</v>
      </c>
      <c r="AL207" s="41">
        <f>VLOOKUP(A207,'[1]IDEA Pt B'!A205:C531,3,FALSE)</f>
        <v>44795</v>
      </c>
      <c r="AM207" s="39">
        <f t="shared" si="6"/>
        <v>11225933</v>
      </c>
      <c r="AN207" s="38">
        <f t="shared" si="7"/>
        <v>12095.607154401465</v>
      </c>
    </row>
    <row r="208" spans="1:40" x14ac:dyDescent="0.3">
      <c r="A208" s="36" t="s">
        <v>486</v>
      </c>
      <c r="B208" s="36" t="s">
        <v>487</v>
      </c>
      <c r="C208" s="37">
        <f>VLOOKUP($A208,'[1]DOM A&amp;L'!$A:$C,3,FALSE)</f>
        <v>502.1</v>
      </c>
      <c r="D208" s="38">
        <f>VLOOKUP($A208,'[1]DOM A&amp;L'!$A:$D,4,FALSE)</f>
        <v>3628677</v>
      </c>
      <c r="E208" s="38">
        <f>VLOOKUP($A208,[1]TAG!$A:$F,4,FALSE)</f>
        <v>33641</v>
      </c>
      <c r="F208" s="38">
        <f>VLOOKUP($A208,'[1]DOM A&amp;L'!$A:$E,5,FALSE)</f>
        <v>0</v>
      </c>
      <c r="G208" s="38">
        <f>VLOOKUP($A208,'[1]DOM A&amp;L'!$A:$F,6,FALSE)</f>
        <v>136467</v>
      </c>
      <c r="H208" s="38">
        <f>VLOOKUP($A208,'[1]DOM A&amp;L'!$A:$G,7,FALSE)</f>
        <v>385416</v>
      </c>
      <c r="I208" s="38">
        <f>VLOOKUP($A208,'[1]DOM A&amp;L'!$A:$H,8,FALSE)</f>
        <v>321952</v>
      </c>
      <c r="J208" s="38">
        <f>VLOOKUP($A208,'[1]DOM A&amp;L'!$A:$I,9,FALSE)</f>
        <v>34052</v>
      </c>
      <c r="K208" s="38">
        <f>VLOOKUP($A208,'[1]DOM A&amp;L'!$A:$J,10,FALSE)</f>
        <v>38451</v>
      </c>
      <c r="L208" s="38">
        <f>VLOOKUP($A208,'[1]DOM A&amp;L'!$A:$K,11,FALSE)</f>
        <v>175268</v>
      </c>
      <c r="M208" s="38">
        <f>VLOOKUP($A208,'[1]DOM A&amp;L'!$A:$L,12,FALSE)</f>
        <v>72270</v>
      </c>
      <c r="N208" s="38">
        <f>VLOOKUP($A208,'[1]DOM A&amp;L'!$A:$M,13,FALSE)</f>
        <v>191052</v>
      </c>
      <c r="O208" s="38">
        <f>VLOOKUP($A208,'[1]DOM A&amp;L'!$A:$N,14,FALSE)</f>
        <v>40930</v>
      </c>
      <c r="P208" s="38">
        <f>VLOOKUP($A208,'[1]DOM A&amp;L'!$A:$O,15,FALSE)</f>
        <v>0</v>
      </c>
      <c r="Q208" s="38">
        <f>VLOOKUP($A208,'[1]DOM A&amp;L'!$A:$P,16,FALSE)</f>
        <v>41634</v>
      </c>
      <c r="R208" s="38">
        <f>VLOOKUP($A208,'[1]DOM A&amp;L'!$A:$S,19,FALSE)</f>
        <v>354500</v>
      </c>
      <c r="S208" s="38">
        <f>VLOOKUP(A208,'[1]DOM A&amp;L'!A:T,20,FALSE)</f>
        <v>45082</v>
      </c>
      <c r="T208" s="38">
        <f>VLOOKUP($A208,'[1]DOM A&amp;L'!A:T,17,FALSE)</f>
        <v>54586</v>
      </c>
      <c r="U208" s="38">
        <f>VLOOKUP(A208,'[1]DOM A&amp;L'!A:R,18,FALSE)</f>
        <v>36943</v>
      </c>
      <c r="V208" s="38">
        <f>VLOOKUP($A208,'[1]DOM A&amp;L'!A:U,21,FALSE)</f>
        <v>18424</v>
      </c>
      <c r="W208" s="38">
        <f>VLOOKUP($A208,'[1]DOM UAB'!$A:$D,4,FALSE)</f>
        <v>56384</v>
      </c>
      <c r="X208" s="38">
        <f>VLOOKUP($A208,'[1]DOM UAB'!$A:$D,3,FALSE)</f>
        <v>118066</v>
      </c>
      <c r="Y208" s="38">
        <f>VLOOKUP(A208,[1]ELI!A:F,6,FALSE)</f>
        <v>16022</v>
      </c>
      <c r="Z208" s="39">
        <f>VLOOKUP(A208,'[1]Title IA Del'!A:E,5,FALSE)</f>
        <v>68470</v>
      </c>
      <c r="AA208" s="40">
        <f>IFERROR(VLOOKUP(A208,'[1]Title ID2'!A:F,6,FALSE),0)</f>
        <v>0</v>
      </c>
      <c r="AB208" s="40">
        <f>IFERROR(VLOOKUP(A208,'[1]Title IC Mig'!A:G,7,FALSE),0)</f>
        <v>0</v>
      </c>
      <c r="AC208" s="38">
        <f>IFERROR(VLOOKUP(A208,[1]Sec1003!$I$2:$L$139,4,FALSE),0)</f>
        <v>0</v>
      </c>
      <c r="AD208" s="38">
        <f>VLOOKUP(A208,'[1]Title IIA'!A206:D531,3,FALSE)</f>
        <v>15329</v>
      </c>
      <c r="AE208" s="40">
        <f>IFERROR(VLOOKUP(A208,'[1]Title III EL'!A:D,4,FALSE),0)</f>
        <v>0</v>
      </c>
      <c r="AF208" s="40">
        <f>IFERROR(VLOOKUP(A208,'[1]Titlle III Imm'!A:D,4,FALSE),0)</f>
        <v>0</v>
      </c>
      <c r="AG208" s="38">
        <f>VLOOKUP(A208,'[1]Title IVA'!A:E,5,FALSE)</f>
        <v>10000</v>
      </c>
      <c r="AH208" s="40">
        <f>IFERROR(VLOOKUP(A208,'[1]Title IVB'!A:I,9,FALSE),0)</f>
        <v>0</v>
      </c>
      <c r="AI208" s="40">
        <f>IFERROR(VLOOKUP(A208,[1]SRSA!A:S,19,FALSE),0)</f>
        <v>39409</v>
      </c>
      <c r="AJ208" s="40">
        <f>IFERROR(VLOOKUP(A208,'[1]Title VB2'!A:E,5,FALSE),0)</f>
        <v>0</v>
      </c>
      <c r="AK208" s="40">
        <f>IFERROR(VLOOKUP(A208,'[1]McKinney Vento'!A:D,4,FALSE),0)</f>
        <v>0</v>
      </c>
      <c r="AL208" s="41">
        <f>VLOOKUP(A208,'[1]IDEA Pt B'!A206:C532,3,FALSE)</f>
        <v>23951</v>
      </c>
      <c r="AM208" s="39">
        <f t="shared" si="6"/>
        <v>5956976</v>
      </c>
      <c r="AN208" s="38">
        <f t="shared" si="7"/>
        <v>11864.122684724158</v>
      </c>
    </row>
    <row r="209" spans="1:40" x14ac:dyDescent="0.3">
      <c r="A209" s="36" t="s">
        <v>488</v>
      </c>
      <c r="B209" s="36" t="s">
        <v>489</v>
      </c>
      <c r="C209" s="37">
        <f>VLOOKUP($A209,'[1]DOM A&amp;L'!$A:$C,3,FALSE)</f>
        <v>2947.9</v>
      </c>
      <c r="D209" s="38">
        <f>VLOOKUP($A209,'[1]DOM A&amp;L'!$A:$D,4,FALSE)</f>
        <v>21304473</v>
      </c>
      <c r="E209" s="38">
        <f>VLOOKUP($A209,[1]TAG!$A:$F,4,FALSE)</f>
        <v>197509</v>
      </c>
      <c r="F209" s="38">
        <f>VLOOKUP($A209,'[1]DOM A&amp;L'!$A:$E,5,FALSE)</f>
        <v>26052</v>
      </c>
      <c r="G209" s="38">
        <f>VLOOKUP($A209,'[1]DOM A&amp;L'!$A:$F,6,FALSE)</f>
        <v>397572</v>
      </c>
      <c r="H209" s="38">
        <f>VLOOKUP($A209,'[1]DOM A&amp;L'!$A:$G,7,FALSE)</f>
        <v>3412662</v>
      </c>
      <c r="I209" s="38">
        <f>VLOOKUP($A209,'[1]DOM A&amp;L'!$A:$H,8,FALSE)</f>
        <v>1796185</v>
      </c>
      <c r="J209" s="38">
        <f>VLOOKUP($A209,'[1]DOM A&amp;L'!$A:$I,9,FALSE)</f>
        <v>200074</v>
      </c>
      <c r="K209" s="38">
        <f>VLOOKUP($A209,'[1]DOM A&amp;L'!$A:$J,10,FALSE)</f>
        <v>233120</v>
      </c>
      <c r="L209" s="38">
        <f>VLOOKUP($A209,'[1]DOM A&amp;L'!$A:$K,11,FALSE)</f>
        <v>1029023</v>
      </c>
      <c r="M209" s="38">
        <f>VLOOKUP($A209,'[1]DOM A&amp;L'!$A:$L,12,FALSE)</f>
        <v>260172</v>
      </c>
      <c r="N209" s="38">
        <f>VLOOKUP($A209,'[1]DOM A&amp;L'!$A:$M,13,FALSE)</f>
        <v>1299587</v>
      </c>
      <c r="O209" s="38">
        <f>VLOOKUP($A209,'[1]DOM A&amp;L'!$A:$N,14,FALSE)</f>
        <v>103749</v>
      </c>
      <c r="P209" s="38">
        <f>VLOOKUP($A209,'[1]DOM A&amp;L'!$A:$O,15,FALSE)</f>
        <v>0</v>
      </c>
      <c r="Q209" s="38">
        <f>VLOOKUP($A209,'[1]DOM A&amp;L'!$A:$P,16,FALSE)</f>
        <v>1038840</v>
      </c>
      <c r="R209" s="38">
        <f>VLOOKUP($A209,'[1]DOM A&amp;L'!$A:$S,19,FALSE)</f>
        <v>1500000</v>
      </c>
      <c r="S209" s="38">
        <f>VLOOKUP(A209,'[1]DOM A&amp;L'!A:T,20,FALSE)</f>
        <v>307682</v>
      </c>
      <c r="T209" s="38">
        <f>VLOOKUP($A209,'[1]DOM A&amp;L'!A:T,17,FALSE)</f>
        <v>0</v>
      </c>
      <c r="U209" s="38">
        <f>VLOOKUP(A209,'[1]DOM A&amp;L'!A:R,18,FALSE)</f>
        <v>624687</v>
      </c>
      <c r="V209" s="38">
        <f>VLOOKUP($A209,'[1]DOM A&amp;L'!A:U,21,FALSE)</f>
        <v>0</v>
      </c>
      <c r="W209" s="38">
        <f>VLOOKUP($A209,'[1]DOM UAB'!$A:$D,4,FALSE)</f>
        <v>277479</v>
      </c>
      <c r="X209" s="38">
        <f>VLOOKUP($A209,'[1]DOM UAB'!$A:$D,3,FALSE)</f>
        <v>0</v>
      </c>
      <c r="Y209" s="38">
        <f>VLOOKUP(A209,[1]ELI!A:F,6,FALSE)</f>
        <v>35786</v>
      </c>
      <c r="Z209" s="39">
        <f>VLOOKUP(A209,'[1]Title IA Del'!A:E,5,FALSE)</f>
        <v>521118</v>
      </c>
      <c r="AA209" s="40">
        <f>IFERROR(VLOOKUP(A209,'[1]Title ID2'!A:F,6,FALSE),0)</f>
        <v>0</v>
      </c>
      <c r="AB209" s="40">
        <f>IFERROR(VLOOKUP(A209,'[1]Title IC Mig'!A:G,7,FALSE),0)</f>
        <v>0</v>
      </c>
      <c r="AC209" s="38">
        <f>IFERROR(VLOOKUP(A209,[1]Sec1003!$I$2:$L$139,4,FALSE),0)</f>
        <v>10495</v>
      </c>
      <c r="AD209" s="38">
        <f>VLOOKUP(A209,'[1]Title IIA'!A207:D532,3,FALSE)</f>
        <v>91384</v>
      </c>
      <c r="AE209" s="40">
        <f>IFERROR(VLOOKUP(A209,'[1]Title III EL'!A:D,4,FALSE),0)</f>
        <v>0</v>
      </c>
      <c r="AF209" s="40">
        <f>IFERROR(VLOOKUP(A209,'[1]Titlle III Imm'!A:D,4,FALSE),0)</f>
        <v>0</v>
      </c>
      <c r="AG209" s="38">
        <f>VLOOKUP(A209,'[1]Title IVA'!A:E,5,FALSE)</f>
        <v>30408</v>
      </c>
      <c r="AH209" s="40">
        <f>IFERROR(VLOOKUP(A209,'[1]Title IVB'!A:I,9,FALSE),0)</f>
        <v>0</v>
      </c>
      <c r="AI209" s="40">
        <f>IFERROR(VLOOKUP(A209,[1]SRSA!A:S,19,FALSE),0)</f>
        <v>0</v>
      </c>
      <c r="AJ209" s="40">
        <f>IFERROR(VLOOKUP(A209,'[1]Title VB2'!A:E,5,FALSE),0)</f>
        <v>0</v>
      </c>
      <c r="AK209" s="40">
        <f>IFERROR(VLOOKUP(A209,'[1]McKinney Vento'!A:D,4,FALSE),0)</f>
        <v>0</v>
      </c>
      <c r="AL209" s="41">
        <f>VLOOKUP(A209,'[1]IDEA Pt B'!A207:C533,3,FALSE)</f>
        <v>147310</v>
      </c>
      <c r="AM209" s="39">
        <f t="shared" si="6"/>
        <v>34845367</v>
      </c>
      <c r="AN209" s="38">
        <f t="shared" si="7"/>
        <v>11820.403337969401</v>
      </c>
    </row>
    <row r="210" spans="1:40" x14ac:dyDescent="0.3">
      <c r="A210" s="36" t="s">
        <v>490</v>
      </c>
      <c r="B210" s="36" t="s">
        <v>491</v>
      </c>
      <c r="C210" s="37">
        <f>VLOOKUP($A210,'[1]DOM A&amp;L'!$A:$C,3,FALSE)</f>
        <v>771.1</v>
      </c>
      <c r="D210" s="38">
        <f>VLOOKUP($A210,'[1]DOM A&amp;L'!$A:$D,4,FALSE)</f>
        <v>5572740</v>
      </c>
      <c r="E210" s="38">
        <f>VLOOKUP($A210,[1]TAG!$A:$F,4,FALSE)</f>
        <v>51664</v>
      </c>
      <c r="F210" s="38">
        <f>VLOOKUP($A210,'[1]DOM A&amp;L'!$A:$E,5,FALSE)</f>
        <v>64196</v>
      </c>
      <c r="G210" s="38">
        <f>VLOOKUP($A210,'[1]DOM A&amp;L'!$A:$F,6,FALSE)</f>
        <v>177401</v>
      </c>
      <c r="H210" s="38">
        <f>VLOOKUP($A210,'[1]DOM A&amp;L'!$A:$G,7,FALSE)</f>
        <v>816362</v>
      </c>
      <c r="I210" s="38">
        <f>VLOOKUP($A210,'[1]DOM A&amp;L'!$A:$H,8,FALSE)</f>
        <v>503417</v>
      </c>
      <c r="J210" s="38">
        <f>VLOOKUP($A210,'[1]DOM A&amp;L'!$A:$I,9,FALSE)</f>
        <v>56523</v>
      </c>
      <c r="K210" s="38">
        <f>VLOOKUP($A210,'[1]DOM A&amp;L'!$A:$J,10,FALSE)</f>
        <v>52149</v>
      </c>
      <c r="L210" s="38">
        <f>VLOOKUP($A210,'[1]DOM A&amp;L'!$A:$K,11,FALSE)</f>
        <v>269712</v>
      </c>
      <c r="M210" s="38">
        <f>VLOOKUP($A210,'[1]DOM A&amp;L'!$A:$L,12,FALSE)</f>
        <v>195129</v>
      </c>
      <c r="N210" s="38">
        <f>VLOOKUP($A210,'[1]DOM A&amp;L'!$A:$M,13,FALSE)</f>
        <v>327966</v>
      </c>
      <c r="O210" s="38">
        <f>VLOOKUP($A210,'[1]DOM A&amp;L'!$A:$N,14,FALSE)</f>
        <v>128683</v>
      </c>
      <c r="P210" s="38">
        <f>VLOOKUP($A210,'[1]DOM A&amp;L'!$A:$O,15,FALSE)</f>
        <v>0</v>
      </c>
      <c r="Q210" s="38">
        <f>VLOOKUP($A210,'[1]DOM A&amp;L'!$A:$P,16,FALSE)</f>
        <v>135983</v>
      </c>
      <c r="R210" s="38">
        <f>VLOOKUP($A210,'[1]DOM A&amp;L'!$A:$S,19,FALSE)</f>
        <v>475000</v>
      </c>
      <c r="S210" s="38">
        <f>VLOOKUP(A210,'[1]DOM A&amp;L'!A:T,20,FALSE)</f>
        <v>138131</v>
      </c>
      <c r="T210" s="38">
        <f>VLOOKUP($A210,'[1]DOM A&amp;L'!A:T,17,FALSE)</f>
        <v>0</v>
      </c>
      <c r="U210" s="38">
        <f>VLOOKUP(A210,'[1]DOM A&amp;L'!A:R,18,FALSE)</f>
        <v>0</v>
      </c>
      <c r="V210" s="38">
        <f>VLOOKUP($A210,'[1]DOM A&amp;L'!A:U,21,FALSE)</f>
        <v>0</v>
      </c>
      <c r="W210" s="38">
        <f>VLOOKUP($A210,'[1]DOM UAB'!$A:$D,4,FALSE)</f>
        <v>165120</v>
      </c>
      <c r="X210" s="38">
        <f>VLOOKUP($A210,'[1]DOM UAB'!$A:$D,3,FALSE)</f>
        <v>494816</v>
      </c>
      <c r="Y210" s="38">
        <f>VLOOKUP(A210,[1]ELI!A:F,6,FALSE)</f>
        <v>18196</v>
      </c>
      <c r="Z210" s="39">
        <f>VLOOKUP(A210,'[1]Title IA Del'!A:E,5,FALSE)</f>
        <v>117989</v>
      </c>
      <c r="AA210" s="40">
        <f>IFERROR(VLOOKUP(A210,'[1]Title ID2'!A:F,6,FALSE),0)</f>
        <v>0</v>
      </c>
      <c r="AB210" s="40">
        <f>IFERROR(VLOOKUP(A210,'[1]Title IC Mig'!A:G,7,FALSE),0)</f>
        <v>0</v>
      </c>
      <c r="AC210" s="38">
        <f>IFERROR(VLOOKUP(A210,[1]Sec1003!$I$2:$L$139,4,FALSE),0)</f>
        <v>0</v>
      </c>
      <c r="AD210" s="38">
        <f>VLOOKUP(A210,'[1]Title IIA'!A208:D533,3,FALSE)</f>
        <v>19053</v>
      </c>
      <c r="AE210" s="40">
        <f>IFERROR(VLOOKUP(A210,'[1]Title III EL'!A:D,4,FALSE),0)</f>
        <v>0</v>
      </c>
      <c r="AF210" s="40">
        <f>IFERROR(VLOOKUP(A210,'[1]Titlle III Imm'!A:D,4,FALSE),0)</f>
        <v>0</v>
      </c>
      <c r="AG210" s="38">
        <f>VLOOKUP(A210,'[1]Title IVA'!A:E,5,FALSE)</f>
        <v>10000</v>
      </c>
      <c r="AH210" s="40">
        <f>IFERROR(VLOOKUP(A210,'[1]Title IVB'!A:I,9,FALSE),0)</f>
        <v>0</v>
      </c>
      <c r="AI210" s="40">
        <f>IFERROR(VLOOKUP(A210,[1]SRSA!A:S,19,FALSE),0)</f>
        <v>0</v>
      </c>
      <c r="AJ210" s="40">
        <f>IFERROR(VLOOKUP(A210,'[1]Title VB2'!A:E,5,FALSE),0)</f>
        <v>0</v>
      </c>
      <c r="AK210" s="40">
        <f>IFERROR(VLOOKUP(A210,'[1]McKinney Vento'!A:D,4,FALSE),0)</f>
        <v>0</v>
      </c>
      <c r="AL210" s="41">
        <f>VLOOKUP(A210,'[1]IDEA Pt B'!A208:C534,3,FALSE)</f>
        <v>37270</v>
      </c>
      <c r="AM210" s="39">
        <f t="shared" si="6"/>
        <v>9827500</v>
      </c>
      <c r="AN210" s="38">
        <f t="shared" si="7"/>
        <v>12744.780184152509</v>
      </c>
    </row>
    <row r="211" spans="1:40" x14ac:dyDescent="0.3">
      <c r="A211" s="36" t="s">
        <v>492</v>
      </c>
      <c r="B211" s="36" t="s">
        <v>493</v>
      </c>
      <c r="C211" s="37">
        <f>VLOOKUP($A211,'[1]DOM A&amp;L'!$A:$C,3,FALSE)</f>
        <v>523.5</v>
      </c>
      <c r="D211" s="38">
        <f>VLOOKUP($A211,'[1]DOM A&amp;L'!$A:$D,4,FALSE)</f>
        <v>3830450</v>
      </c>
      <c r="E211" s="38">
        <f>VLOOKUP($A211,[1]TAG!$A:$F,4,FALSE)</f>
        <v>35075</v>
      </c>
      <c r="F211" s="38">
        <f>VLOOKUP($A211,'[1]DOM A&amp;L'!$A:$E,5,FALSE)</f>
        <v>16089</v>
      </c>
      <c r="G211" s="38">
        <f>VLOOKUP($A211,'[1]DOM A&amp;L'!$A:$F,6,FALSE)</f>
        <v>77275</v>
      </c>
      <c r="H211" s="38">
        <f>VLOOKUP($A211,'[1]DOM A&amp;L'!$A:$G,7,FALSE)</f>
        <v>434410</v>
      </c>
      <c r="I211" s="38">
        <f>VLOOKUP($A211,'[1]DOM A&amp;L'!$A:$H,8,FALSE)</f>
        <v>350096</v>
      </c>
      <c r="J211" s="38">
        <f>VLOOKUP($A211,'[1]DOM A&amp;L'!$A:$I,9,FALSE)</f>
        <v>39482</v>
      </c>
      <c r="K211" s="38">
        <f>VLOOKUP($A211,'[1]DOM A&amp;L'!$A:$J,10,FALSE)</f>
        <v>42362</v>
      </c>
      <c r="L211" s="38">
        <f>VLOOKUP($A211,'[1]DOM A&amp;L'!$A:$K,11,FALSE)</f>
        <v>182738</v>
      </c>
      <c r="M211" s="38">
        <f>VLOOKUP($A211,'[1]DOM A&amp;L'!$A:$L,12,FALSE)</f>
        <v>166221</v>
      </c>
      <c r="N211" s="38">
        <f>VLOOKUP($A211,'[1]DOM A&amp;L'!$A:$M,13,FALSE)</f>
        <v>276975</v>
      </c>
      <c r="O211" s="38">
        <f>VLOOKUP($A211,'[1]DOM A&amp;L'!$A:$N,14,FALSE)</f>
        <v>24786</v>
      </c>
      <c r="P211" s="38">
        <f>VLOOKUP($A211,'[1]DOM A&amp;L'!$A:$O,15,FALSE)</f>
        <v>0</v>
      </c>
      <c r="Q211" s="38">
        <f>VLOOKUP($A211,'[1]DOM A&amp;L'!$A:$P,16,FALSE)</f>
        <v>118248</v>
      </c>
      <c r="R211" s="38">
        <f>VLOOKUP($A211,'[1]DOM A&amp;L'!$A:$S,19,FALSE)</f>
        <v>258028</v>
      </c>
      <c r="S211" s="38">
        <f>VLOOKUP(A211,'[1]DOM A&amp;L'!A:T,20,FALSE)</f>
        <v>78620</v>
      </c>
      <c r="T211" s="38">
        <f>VLOOKUP($A211,'[1]DOM A&amp;L'!A:T,17,FALSE)</f>
        <v>0</v>
      </c>
      <c r="U211" s="38">
        <f>VLOOKUP(A211,'[1]DOM A&amp;L'!A:R,18,FALSE)</f>
        <v>159622</v>
      </c>
      <c r="V211" s="38">
        <f>VLOOKUP($A211,'[1]DOM A&amp;L'!A:U,21,FALSE)</f>
        <v>0</v>
      </c>
      <c r="W211" s="38">
        <f>VLOOKUP($A211,'[1]DOM UAB'!$A:$D,4,FALSE)</f>
        <v>90423</v>
      </c>
      <c r="X211" s="38">
        <f>VLOOKUP($A211,'[1]DOM UAB'!$A:$D,3,FALSE)</f>
        <v>529141</v>
      </c>
      <c r="Y211" s="38">
        <f>VLOOKUP(A211,[1]ELI!A:F,6,FALSE)</f>
        <v>16195</v>
      </c>
      <c r="Z211" s="39">
        <f>VLOOKUP(A211,'[1]Title IA Del'!A:E,5,FALSE)</f>
        <v>79317</v>
      </c>
      <c r="AA211" s="40">
        <f>IFERROR(VLOOKUP(A211,'[1]Title ID2'!A:F,6,FALSE),0)</f>
        <v>0</v>
      </c>
      <c r="AB211" s="40">
        <f>IFERROR(VLOOKUP(A211,'[1]Title IC Mig'!A:G,7,FALSE),0)</f>
        <v>0</v>
      </c>
      <c r="AC211" s="38">
        <f>IFERROR(VLOOKUP(A211,[1]Sec1003!$I$2:$L$139,4,FALSE),0)</f>
        <v>0</v>
      </c>
      <c r="AD211" s="38">
        <f>VLOOKUP(A211,'[1]Title IIA'!A209:D534,3,FALSE)</f>
        <v>10573</v>
      </c>
      <c r="AE211" s="40">
        <f>IFERROR(VLOOKUP(A211,'[1]Title III EL'!A:D,4,FALSE),0)</f>
        <v>0</v>
      </c>
      <c r="AF211" s="40">
        <f>IFERROR(VLOOKUP(A211,'[1]Titlle III Imm'!A:D,4,FALSE),0)</f>
        <v>0</v>
      </c>
      <c r="AG211" s="38">
        <f>VLOOKUP(A211,'[1]Title IVA'!A:E,5,FALSE)</f>
        <v>10000</v>
      </c>
      <c r="AH211" s="40">
        <f>IFERROR(VLOOKUP(A211,'[1]Title IVB'!A:I,9,FALSE),0)</f>
        <v>0</v>
      </c>
      <c r="AI211" s="40">
        <f>IFERROR(VLOOKUP(A211,[1]SRSA!A:S,19,FALSE),0)</f>
        <v>0</v>
      </c>
      <c r="AJ211" s="40">
        <f>IFERROR(VLOOKUP(A211,'[1]Title VB2'!A:E,5,FALSE),0)</f>
        <v>0</v>
      </c>
      <c r="AK211" s="40">
        <f>IFERROR(VLOOKUP(A211,'[1]McKinney Vento'!A:D,4,FALSE),0)</f>
        <v>0</v>
      </c>
      <c r="AL211" s="41">
        <f>VLOOKUP(A211,'[1]IDEA Pt B'!A209:C535,3,FALSE)</f>
        <v>25108</v>
      </c>
      <c r="AM211" s="39">
        <f t="shared" si="6"/>
        <v>6851234</v>
      </c>
      <c r="AN211" s="38">
        <f t="shared" si="7"/>
        <v>13087.361986628463</v>
      </c>
    </row>
    <row r="212" spans="1:40" x14ac:dyDescent="0.3">
      <c r="A212" s="36" t="s">
        <v>494</v>
      </c>
      <c r="B212" s="36" t="s">
        <v>495</v>
      </c>
      <c r="C212" s="37">
        <f>VLOOKUP($A212,'[1]DOM A&amp;L'!$A:$C,3,FALSE)</f>
        <v>1098.4000000000001</v>
      </c>
      <c r="D212" s="38">
        <f>VLOOKUP($A212,'[1]DOM A&amp;L'!$A:$D,4,FALSE)</f>
        <v>8002942</v>
      </c>
      <c r="E212" s="38">
        <f>VLOOKUP($A212,[1]TAG!$A:$F,4,FALSE)</f>
        <v>73593</v>
      </c>
      <c r="F212" s="38">
        <f>VLOOKUP($A212,'[1]DOM A&amp;L'!$A:$E,5,FALSE)</f>
        <v>72968</v>
      </c>
      <c r="G212" s="38">
        <f>VLOOKUP($A212,'[1]DOM A&amp;L'!$A:$F,6,FALSE)</f>
        <v>814954</v>
      </c>
      <c r="H212" s="38">
        <f>VLOOKUP($A212,'[1]DOM A&amp;L'!$A:$G,7,FALSE)</f>
        <v>1320005</v>
      </c>
      <c r="I212" s="38">
        <f>VLOOKUP($A212,'[1]DOM A&amp;L'!$A:$H,8,FALSE)</f>
        <v>692673</v>
      </c>
      <c r="J212" s="38">
        <f>VLOOKUP($A212,'[1]DOM A&amp;L'!$A:$I,9,FALSE)</f>
        <v>75888</v>
      </c>
      <c r="K212" s="38">
        <f>VLOOKUP($A212,'[1]DOM A&amp;L'!$A:$J,10,FALSE)</f>
        <v>76141</v>
      </c>
      <c r="L212" s="38">
        <f>VLOOKUP($A212,'[1]DOM A&amp;L'!$A:$K,11,FALSE)</f>
        <v>383418</v>
      </c>
      <c r="M212" s="38">
        <f>VLOOKUP($A212,'[1]DOM A&amp;L'!$A:$L,12,FALSE)</f>
        <v>197937</v>
      </c>
      <c r="N212" s="38">
        <f>VLOOKUP($A212,'[1]DOM A&amp;L'!$A:$M,13,FALSE)</f>
        <v>536952</v>
      </c>
      <c r="O212" s="38">
        <f>VLOOKUP($A212,'[1]DOM A&amp;L'!$A:$N,14,FALSE)</f>
        <v>98380</v>
      </c>
      <c r="P212" s="38">
        <f>VLOOKUP($A212,'[1]DOM A&amp;L'!$A:$O,15,FALSE)</f>
        <v>0</v>
      </c>
      <c r="Q212" s="38">
        <f>VLOOKUP($A212,'[1]DOM A&amp;L'!$A:$P,16,FALSE)</f>
        <v>375231</v>
      </c>
      <c r="R212" s="38">
        <f>VLOOKUP($A212,'[1]DOM A&amp;L'!$A:$S,19,FALSE)</f>
        <v>460000</v>
      </c>
      <c r="S212" s="38">
        <f>VLOOKUP(A212,'[1]DOM A&amp;L'!A:T,20,FALSE)</f>
        <v>168169</v>
      </c>
      <c r="T212" s="38">
        <f>VLOOKUP($A212,'[1]DOM A&amp;L'!A:T,17,FALSE)</f>
        <v>0</v>
      </c>
      <c r="U212" s="38">
        <f>VLOOKUP(A212,'[1]DOM A&amp;L'!A:R,18,FALSE)</f>
        <v>0</v>
      </c>
      <c r="V212" s="38">
        <f>VLOOKUP($A212,'[1]DOM A&amp;L'!A:U,21,FALSE)</f>
        <v>0</v>
      </c>
      <c r="W212" s="38">
        <f>VLOOKUP($A212,'[1]DOM UAB'!$A:$D,4,FALSE)</f>
        <v>144313</v>
      </c>
      <c r="X212" s="38">
        <f>VLOOKUP($A212,'[1]DOM UAB'!$A:$D,3,FALSE)</f>
        <v>286541</v>
      </c>
      <c r="Y212" s="38">
        <f>VLOOKUP(A212,[1]ELI!A:F,6,FALSE)</f>
        <v>20840</v>
      </c>
      <c r="Z212" s="39">
        <f>VLOOKUP(A212,'[1]Title IA Del'!A:E,5,FALSE)</f>
        <v>189749</v>
      </c>
      <c r="AA212" s="40">
        <f>IFERROR(VLOOKUP(A212,'[1]Title ID2'!A:F,6,FALSE),0)</f>
        <v>0</v>
      </c>
      <c r="AB212" s="40">
        <f>IFERROR(VLOOKUP(A212,'[1]Title IC Mig'!A:G,7,FALSE),0)</f>
        <v>0</v>
      </c>
      <c r="AC212" s="38">
        <f>IFERROR(VLOOKUP(A212,[1]Sec1003!$I$2:$L$139,4,FALSE),0)</f>
        <v>0</v>
      </c>
      <c r="AD212" s="38">
        <f>VLOOKUP(A212,'[1]Title IIA'!A210:D535,3,FALSE)</f>
        <v>41882</v>
      </c>
      <c r="AE212" s="40">
        <f>IFERROR(VLOOKUP(A212,'[1]Title III EL'!A:D,4,FALSE),0)</f>
        <v>0</v>
      </c>
      <c r="AF212" s="40">
        <f>IFERROR(VLOOKUP(A212,'[1]Titlle III Imm'!A:D,4,FALSE),0)</f>
        <v>0</v>
      </c>
      <c r="AG212" s="38">
        <f>VLOOKUP(A212,'[1]Title IVA'!A:E,5,FALSE)</f>
        <v>11104</v>
      </c>
      <c r="AH212" s="40">
        <f>IFERROR(VLOOKUP(A212,'[1]Title IVB'!A:I,9,FALSE),0)</f>
        <v>60000</v>
      </c>
      <c r="AI212" s="40">
        <f>IFERROR(VLOOKUP(A212,[1]SRSA!A:S,19,FALSE),0)</f>
        <v>0</v>
      </c>
      <c r="AJ212" s="40">
        <f>IFERROR(VLOOKUP(A212,'[1]Title VB2'!A:E,5,FALSE),0)</f>
        <v>0</v>
      </c>
      <c r="AK212" s="40">
        <f>IFERROR(VLOOKUP(A212,'[1]McKinney Vento'!A:D,4,FALSE),0)</f>
        <v>0</v>
      </c>
      <c r="AL212" s="41">
        <f>VLOOKUP(A212,'[1]IDEA Pt B'!A210:C536,3,FALSE)</f>
        <v>49215</v>
      </c>
      <c r="AM212" s="39">
        <f t="shared" si="6"/>
        <v>14152895</v>
      </c>
      <c r="AN212" s="38">
        <f t="shared" si="7"/>
        <v>12885.010014566642</v>
      </c>
    </row>
    <row r="213" spans="1:40" x14ac:dyDescent="0.3">
      <c r="A213" s="36" t="s">
        <v>496</v>
      </c>
      <c r="B213" s="36" t="s">
        <v>497</v>
      </c>
      <c r="C213" s="37">
        <f>VLOOKUP($A213,'[1]DOM A&amp;L'!$A:$C,3,FALSE)</f>
        <v>486.8</v>
      </c>
      <c r="D213" s="38">
        <f>VLOOKUP($A213,'[1]DOM A&amp;L'!$A:$D,4,FALSE)</f>
        <v>3584795</v>
      </c>
      <c r="E213" s="38">
        <f>VLOOKUP($A213,[1]TAG!$A:$F,4,FALSE)</f>
        <v>32616</v>
      </c>
      <c r="F213" s="38">
        <f>VLOOKUP($A213,'[1]DOM A&amp;L'!$A:$E,5,FALSE)</f>
        <v>0</v>
      </c>
      <c r="G213" s="38">
        <f>VLOOKUP($A213,'[1]DOM A&amp;L'!$A:$F,6,FALSE)</f>
        <v>208438</v>
      </c>
      <c r="H213" s="38">
        <f>VLOOKUP($A213,'[1]DOM A&amp;L'!$A:$G,7,FALSE)</f>
        <v>443239</v>
      </c>
      <c r="I213" s="38">
        <f>VLOOKUP($A213,'[1]DOM A&amp;L'!$A:$H,8,FALSE)</f>
        <v>316186</v>
      </c>
      <c r="J213" s="38">
        <f>VLOOKUP($A213,'[1]DOM A&amp;L'!$A:$I,9,FALSE)</f>
        <v>34071</v>
      </c>
      <c r="K213" s="38">
        <f>VLOOKUP($A213,'[1]DOM A&amp;L'!$A:$J,10,FALSE)</f>
        <v>39708</v>
      </c>
      <c r="L213" s="38">
        <f>VLOOKUP($A213,'[1]DOM A&amp;L'!$A:$K,11,FALSE)</f>
        <v>169927</v>
      </c>
      <c r="M213" s="38">
        <f>VLOOKUP($A213,'[1]DOM A&amp;L'!$A:$L,12,FALSE)</f>
        <v>112019</v>
      </c>
      <c r="N213" s="38">
        <f>VLOOKUP($A213,'[1]DOM A&amp;L'!$A:$M,13,FALSE)</f>
        <v>58177</v>
      </c>
      <c r="O213" s="38">
        <f>VLOOKUP($A213,'[1]DOM A&amp;L'!$A:$N,14,FALSE)</f>
        <v>238752</v>
      </c>
      <c r="P213" s="38">
        <f>VLOOKUP($A213,'[1]DOM A&amp;L'!$A:$O,15,FALSE)</f>
        <v>0</v>
      </c>
      <c r="Q213" s="38">
        <f>VLOOKUP($A213,'[1]DOM A&amp;L'!$A:$P,16,FALSE)</f>
        <v>133096</v>
      </c>
      <c r="R213" s="38">
        <f>VLOOKUP($A213,'[1]DOM A&amp;L'!$A:$S,19,FALSE)</f>
        <v>225000</v>
      </c>
      <c r="S213" s="38">
        <f>VLOOKUP(A213,'[1]DOM A&amp;L'!A:T,20,FALSE)</f>
        <v>98776</v>
      </c>
      <c r="T213" s="38">
        <f>VLOOKUP($A213,'[1]DOM A&amp;L'!A:T,17,FALSE)</f>
        <v>0</v>
      </c>
      <c r="U213" s="38">
        <f>VLOOKUP(A213,'[1]DOM A&amp;L'!A:R,18,FALSE)</f>
        <v>0</v>
      </c>
      <c r="V213" s="38">
        <f>VLOOKUP($A213,'[1]DOM A&amp;L'!A:U,21,FALSE)</f>
        <v>0</v>
      </c>
      <c r="W213" s="38">
        <f>VLOOKUP($A213,'[1]DOM UAB'!$A:$D,4,FALSE)</f>
        <v>76368</v>
      </c>
      <c r="X213" s="38">
        <f>VLOOKUP($A213,'[1]DOM UAB'!$A:$D,3,FALSE)</f>
        <v>208076</v>
      </c>
      <c r="Y213" s="38">
        <f>VLOOKUP(A213,[1]ELI!A:F,6,FALSE)</f>
        <v>15898</v>
      </c>
      <c r="Z213" s="39">
        <f>VLOOKUP(A213,'[1]Title IA Del'!A:E,5,FALSE)</f>
        <v>59551</v>
      </c>
      <c r="AA213" s="40">
        <f>IFERROR(VLOOKUP(A213,'[1]Title ID2'!A:F,6,FALSE),0)</f>
        <v>0</v>
      </c>
      <c r="AB213" s="40">
        <f>IFERROR(VLOOKUP(A213,'[1]Title IC Mig'!A:G,7,FALSE),0)</f>
        <v>0</v>
      </c>
      <c r="AC213" s="38">
        <f>IFERROR(VLOOKUP(A213,[1]Sec1003!$I$2:$L$139,4,FALSE),0)</f>
        <v>0</v>
      </c>
      <c r="AD213" s="38">
        <f>VLOOKUP(A213,'[1]Title IIA'!A211:D536,3,FALSE)</f>
        <v>10650</v>
      </c>
      <c r="AE213" s="40">
        <f>IFERROR(VLOOKUP(A213,'[1]Title III EL'!A:D,4,FALSE),0)</f>
        <v>0</v>
      </c>
      <c r="AF213" s="40">
        <f>IFERROR(VLOOKUP(A213,'[1]Titlle III Imm'!A:D,4,FALSE),0)</f>
        <v>0</v>
      </c>
      <c r="AG213" s="38">
        <f>VLOOKUP(A213,'[1]Title IVA'!A:E,5,FALSE)</f>
        <v>10000</v>
      </c>
      <c r="AH213" s="40">
        <f>IFERROR(VLOOKUP(A213,'[1]Title IVB'!A:I,9,FALSE),0)</f>
        <v>0</v>
      </c>
      <c r="AI213" s="40">
        <f>IFERROR(VLOOKUP(A213,[1]SRSA!A:S,19,FALSE),0)</f>
        <v>40519</v>
      </c>
      <c r="AJ213" s="40">
        <f>IFERROR(VLOOKUP(A213,'[1]Title VB2'!A:E,5,FALSE),0)</f>
        <v>0</v>
      </c>
      <c r="AK213" s="40">
        <f>IFERROR(VLOOKUP(A213,'[1]McKinney Vento'!A:D,4,FALSE),0)</f>
        <v>0</v>
      </c>
      <c r="AL213" s="41">
        <f>VLOOKUP(A213,'[1]IDEA Pt B'!A211:C537,3,FALSE)</f>
        <v>24116</v>
      </c>
      <c r="AM213" s="39">
        <f t="shared" si="6"/>
        <v>6139978</v>
      </c>
      <c r="AN213" s="38">
        <f t="shared" si="7"/>
        <v>12612.937551355793</v>
      </c>
    </row>
    <row r="214" spans="1:40" x14ac:dyDescent="0.3">
      <c r="A214" s="36" t="s">
        <v>498</v>
      </c>
      <c r="B214" s="36" t="s">
        <v>499</v>
      </c>
      <c r="C214" s="37">
        <f>VLOOKUP($A214,'[1]DOM A&amp;L'!$A:$C,3,FALSE)</f>
        <v>585.29999999999995</v>
      </c>
      <c r="D214" s="38">
        <f>VLOOKUP($A214,'[1]DOM A&amp;L'!$A:$D,4,FALSE)</f>
        <v>4241084</v>
      </c>
      <c r="E214" s="38">
        <f>VLOOKUP($A214,[1]TAG!$A:$F,4,FALSE)</f>
        <v>39215</v>
      </c>
      <c r="F214" s="38">
        <f>VLOOKUP($A214,'[1]DOM A&amp;L'!$A:$E,5,FALSE)</f>
        <v>50437</v>
      </c>
      <c r="G214" s="38">
        <f>VLOOKUP($A214,'[1]DOM A&amp;L'!$A:$F,6,FALSE)</f>
        <v>202591</v>
      </c>
      <c r="H214" s="38">
        <f>VLOOKUP($A214,'[1]DOM A&amp;L'!$A:$G,7,FALSE)</f>
        <v>327157</v>
      </c>
      <c r="I214" s="38">
        <f>VLOOKUP($A214,'[1]DOM A&amp;L'!$A:$H,8,FALSE)</f>
        <v>358163</v>
      </c>
      <c r="J214" s="38">
        <f>VLOOKUP($A214,'[1]DOM A&amp;L'!$A:$I,9,FALSE)</f>
        <v>37524</v>
      </c>
      <c r="K214" s="38">
        <f>VLOOKUP($A214,'[1]DOM A&amp;L'!$A:$J,10,FALSE)</f>
        <v>37635</v>
      </c>
      <c r="L214" s="38">
        <f>VLOOKUP($A214,'[1]DOM A&amp;L'!$A:$K,11,FALSE)</f>
        <v>204670</v>
      </c>
      <c r="M214" s="38">
        <f>VLOOKUP($A214,'[1]DOM A&amp;L'!$A:$L,12,FALSE)</f>
        <v>115632</v>
      </c>
      <c r="N214" s="38">
        <f>VLOOKUP($A214,'[1]DOM A&amp;L'!$A:$M,13,FALSE)</f>
        <v>37125</v>
      </c>
      <c r="O214" s="38">
        <f>VLOOKUP($A214,'[1]DOM A&amp;L'!$A:$N,14,FALSE)</f>
        <v>293451</v>
      </c>
      <c r="P214" s="38">
        <f>VLOOKUP($A214,'[1]DOM A&amp;L'!$A:$O,15,FALSE)</f>
        <v>0</v>
      </c>
      <c r="Q214" s="38">
        <f>VLOOKUP($A214,'[1]DOM A&amp;L'!$A:$P,16,FALSE)</f>
        <v>95321</v>
      </c>
      <c r="R214" s="38">
        <f>VLOOKUP($A214,'[1]DOM A&amp;L'!$A:$S,19,FALSE)</f>
        <v>150000</v>
      </c>
      <c r="S214" s="38">
        <f>VLOOKUP(A214,'[1]DOM A&amp;L'!A:T,20,FALSE)</f>
        <v>82446</v>
      </c>
      <c r="T214" s="38">
        <f>VLOOKUP($A214,'[1]DOM A&amp;L'!A:T,17,FALSE)</f>
        <v>0</v>
      </c>
      <c r="U214" s="38">
        <f>VLOOKUP(A214,'[1]DOM A&amp;L'!A:R,18,FALSE)</f>
        <v>334783</v>
      </c>
      <c r="V214" s="38">
        <f>VLOOKUP($A214,'[1]DOM A&amp;L'!A:U,21,FALSE)</f>
        <v>0</v>
      </c>
      <c r="W214" s="38">
        <f>VLOOKUP($A214,'[1]DOM UAB'!$A:$D,4,FALSE)</f>
        <v>187136</v>
      </c>
      <c r="X214" s="38">
        <f>VLOOKUP($A214,'[1]DOM UAB'!$A:$D,3,FALSE)</f>
        <v>0</v>
      </c>
      <c r="Y214" s="38">
        <f>VLOOKUP(A214,[1]ELI!A:F,6,FALSE)</f>
        <v>16694</v>
      </c>
      <c r="Z214" s="39">
        <f>VLOOKUP(A214,'[1]Title IA Del'!A:E,5,FALSE)</f>
        <v>65346</v>
      </c>
      <c r="AA214" s="40">
        <f>IFERROR(VLOOKUP(A214,'[1]Title ID2'!A:F,6,FALSE),0)</f>
        <v>0</v>
      </c>
      <c r="AB214" s="40">
        <f>IFERROR(VLOOKUP(A214,'[1]Title IC Mig'!A:G,7,FALSE),0)</f>
        <v>0</v>
      </c>
      <c r="AC214" s="38">
        <f>IFERROR(VLOOKUP(A214,[1]Sec1003!$I$2:$L$139,4,FALSE),0)</f>
        <v>0</v>
      </c>
      <c r="AD214" s="38">
        <f>VLOOKUP(A214,'[1]Title IIA'!A212:D537,3,FALSE)</f>
        <v>12416</v>
      </c>
      <c r="AE214" s="40">
        <f>IFERROR(VLOOKUP(A214,'[1]Title III EL'!A:D,4,FALSE),0)</f>
        <v>0</v>
      </c>
      <c r="AF214" s="40">
        <f>IFERROR(VLOOKUP(A214,'[1]Titlle III Imm'!A:D,4,FALSE),0)</f>
        <v>0</v>
      </c>
      <c r="AG214" s="38">
        <f>VLOOKUP(A214,'[1]Title IVA'!A:E,5,FALSE)</f>
        <v>10000</v>
      </c>
      <c r="AH214" s="40">
        <f>IFERROR(VLOOKUP(A214,'[1]Title IVB'!A:I,9,FALSE),0)</f>
        <v>0</v>
      </c>
      <c r="AI214" s="40">
        <f>IFERROR(VLOOKUP(A214,[1]SRSA!A:S,19,FALSE),0)</f>
        <v>38700</v>
      </c>
      <c r="AJ214" s="40">
        <f>IFERROR(VLOOKUP(A214,'[1]Title VB2'!A:E,5,FALSE),0)</f>
        <v>0</v>
      </c>
      <c r="AK214" s="40">
        <f>IFERROR(VLOOKUP(A214,'[1]McKinney Vento'!A:D,4,FALSE),0)</f>
        <v>0</v>
      </c>
      <c r="AL214" s="41">
        <f>VLOOKUP(A214,'[1]IDEA Pt B'!A212:C538,3,FALSE)</f>
        <v>25736</v>
      </c>
      <c r="AM214" s="39">
        <f t="shared" si="6"/>
        <v>6963262</v>
      </c>
      <c r="AN214" s="38">
        <f t="shared" si="7"/>
        <v>11896.910985819239</v>
      </c>
    </row>
    <row r="215" spans="1:40" x14ac:dyDescent="0.3">
      <c r="A215" s="36" t="s">
        <v>500</v>
      </c>
      <c r="B215" s="36" t="s">
        <v>501</v>
      </c>
      <c r="C215" s="37">
        <f>VLOOKUP($A215,'[1]DOM A&amp;L'!$A:$C,3,FALSE)</f>
        <v>265.8</v>
      </c>
      <c r="D215" s="38">
        <f>VLOOKUP($A215,'[1]DOM A&amp;L'!$A:$D,4,FALSE)</f>
        <v>1922797</v>
      </c>
      <c r="E215" s="38">
        <f>VLOOKUP($A215,[1]TAG!$A:$F,4,FALSE)</f>
        <v>17809</v>
      </c>
      <c r="F215" s="38">
        <f>VLOOKUP($A215,'[1]DOM A&amp;L'!$A:$E,5,FALSE)</f>
        <v>18814</v>
      </c>
      <c r="G215" s="38">
        <f>VLOOKUP($A215,'[1]DOM A&amp;L'!$A:$F,6,FALSE)</f>
        <v>192591</v>
      </c>
      <c r="H215" s="38">
        <f>VLOOKUP($A215,'[1]DOM A&amp;L'!$A:$G,7,FALSE)</f>
        <v>314534</v>
      </c>
      <c r="I215" s="38">
        <f>VLOOKUP($A215,'[1]DOM A&amp;L'!$A:$H,8,FALSE)</f>
        <v>169676</v>
      </c>
      <c r="J215" s="38">
        <f>VLOOKUP($A215,'[1]DOM A&amp;L'!$A:$I,9,FALSE)</f>
        <v>18990</v>
      </c>
      <c r="K215" s="38">
        <f>VLOOKUP($A215,'[1]DOM A&amp;L'!$A:$J,10,FALSE)</f>
        <v>17189</v>
      </c>
      <c r="L215" s="38">
        <f>VLOOKUP($A215,'[1]DOM A&amp;L'!$A:$K,11,FALSE)</f>
        <v>92783</v>
      </c>
      <c r="M215" s="38">
        <f>VLOOKUP($A215,'[1]DOM A&amp;L'!$A:$L,12,FALSE)</f>
        <v>79497</v>
      </c>
      <c r="N215" s="38">
        <f>VLOOKUP($A215,'[1]DOM A&amp;L'!$A:$M,13,FALSE)</f>
        <v>71108</v>
      </c>
      <c r="O215" s="38">
        <f>VLOOKUP($A215,'[1]DOM A&amp;L'!$A:$N,14,FALSE)</f>
        <v>104685</v>
      </c>
      <c r="P215" s="38">
        <f>VLOOKUP($A215,'[1]DOM A&amp;L'!$A:$O,15,FALSE)</f>
        <v>0</v>
      </c>
      <c r="Q215" s="38">
        <f>VLOOKUP($A215,'[1]DOM A&amp;L'!$A:$P,16,FALSE)</f>
        <v>93894</v>
      </c>
      <c r="R215" s="38">
        <f>VLOOKUP($A215,'[1]DOM A&amp;L'!$A:$S,19,FALSE)</f>
        <v>175000</v>
      </c>
      <c r="S215" s="38">
        <f>VLOOKUP(A215,'[1]DOM A&amp;L'!A:T,20,FALSE)</f>
        <v>90935</v>
      </c>
      <c r="T215" s="38">
        <f>VLOOKUP($A215,'[1]DOM A&amp;L'!A:T,17,FALSE)</f>
        <v>0</v>
      </c>
      <c r="U215" s="38">
        <f>VLOOKUP(A215,'[1]DOM A&amp;L'!A:R,18,FALSE)</f>
        <v>0</v>
      </c>
      <c r="V215" s="38">
        <f>VLOOKUP($A215,'[1]DOM A&amp;L'!A:U,21,FALSE)</f>
        <v>0</v>
      </c>
      <c r="W215" s="38">
        <f>VLOOKUP($A215,'[1]DOM UAB'!$A:$D,4,FALSE)</f>
        <v>80496</v>
      </c>
      <c r="X215" s="38">
        <f>VLOOKUP($A215,'[1]DOM UAB'!$A:$D,3,FALSE)</f>
        <v>156073</v>
      </c>
      <c r="Y215" s="38">
        <f>VLOOKUP(A215,[1]ELI!A:F,6,FALSE)</f>
        <v>14112</v>
      </c>
      <c r="Z215" s="39">
        <f>VLOOKUP(A215,'[1]Title IA Del'!A:E,5,FALSE)</f>
        <v>67439</v>
      </c>
      <c r="AA215" s="40">
        <f>IFERROR(VLOOKUP(A215,'[1]Title ID2'!A:F,6,FALSE),0)</f>
        <v>0</v>
      </c>
      <c r="AB215" s="40">
        <f>IFERROR(VLOOKUP(A215,'[1]Title IC Mig'!A:G,7,FALSE),0)</f>
        <v>0</v>
      </c>
      <c r="AC215" s="38">
        <f>IFERROR(VLOOKUP(A215,[1]Sec1003!$I$2:$L$139,4,FALSE),0)</f>
        <v>10495</v>
      </c>
      <c r="AD215" s="38">
        <f>VLOOKUP(A215,'[1]Title IIA'!A213:D538,3,FALSE)</f>
        <v>12983</v>
      </c>
      <c r="AE215" s="40">
        <f>IFERROR(VLOOKUP(A215,'[1]Title III EL'!A:D,4,FALSE),0)</f>
        <v>0</v>
      </c>
      <c r="AF215" s="40">
        <f>IFERROR(VLOOKUP(A215,'[1]Titlle III Imm'!A:D,4,FALSE),0)</f>
        <v>0</v>
      </c>
      <c r="AG215" s="38">
        <f>VLOOKUP(A215,'[1]Title IVA'!A:E,5,FALSE)</f>
        <v>10000</v>
      </c>
      <c r="AH215" s="40">
        <f>IFERROR(VLOOKUP(A215,'[1]Title IVB'!A:I,9,FALSE),0)</f>
        <v>0</v>
      </c>
      <c r="AI215" s="40">
        <f>IFERROR(VLOOKUP(A215,[1]SRSA!A:S,19,FALSE),0)</f>
        <v>24397</v>
      </c>
      <c r="AJ215" s="40">
        <f>IFERROR(VLOOKUP(A215,'[1]Title VB2'!A:E,5,FALSE),0)</f>
        <v>0</v>
      </c>
      <c r="AK215" s="40">
        <f>IFERROR(VLOOKUP(A215,'[1]McKinney Vento'!A:D,4,FALSE),0)</f>
        <v>0</v>
      </c>
      <c r="AL215" s="41">
        <f>VLOOKUP(A215,'[1]IDEA Pt B'!A213:C539,3,FALSE)</f>
        <v>15208</v>
      </c>
      <c r="AM215" s="39">
        <f t="shared" si="6"/>
        <v>3771505</v>
      </c>
      <c r="AN215" s="38">
        <f t="shared" si="7"/>
        <v>14189.25884123401</v>
      </c>
    </row>
    <row r="216" spans="1:40" x14ac:dyDescent="0.3">
      <c r="A216" s="36" t="s">
        <v>502</v>
      </c>
      <c r="B216" s="36" t="s">
        <v>503</v>
      </c>
      <c r="C216" s="37">
        <f>VLOOKUP($A216,'[1]DOM A&amp;L'!$A:$C,3,FALSE)</f>
        <v>1896.9</v>
      </c>
      <c r="D216" s="38">
        <f>VLOOKUP($A216,'[1]DOM A&amp;L'!$A:$D,4,FALSE)</f>
        <v>13708896</v>
      </c>
      <c r="E216" s="38">
        <f>VLOOKUP($A216,[1]TAG!$A:$F,4,FALSE)</f>
        <v>127092</v>
      </c>
      <c r="F216" s="38">
        <f>VLOOKUP($A216,'[1]DOM A&amp;L'!$A:$E,5,FALSE)</f>
        <v>0</v>
      </c>
      <c r="G216" s="38">
        <f>VLOOKUP($A216,'[1]DOM A&amp;L'!$A:$F,6,FALSE)</f>
        <v>159399</v>
      </c>
      <c r="H216" s="38">
        <f>VLOOKUP($A216,'[1]DOM A&amp;L'!$A:$G,7,FALSE)</f>
        <v>914649</v>
      </c>
      <c r="I216" s="38">
        <f>VLOOKUP($A216,'[1]DOM A&amp;L'!$A:$H,8,FALSE)</f>
        <v>1100164</v>
      </c>
      <c r="J216" s="38">
        <f>VLOOKUP($A216,'[1]DOM A&amp;L'!$A:$I,9,FALSE)</f>
        <v>115085</v>
      </c>
      <c r="K216" s="38">
        <f>VLOOKUP($A216,'[1]DOM A&amp;L'!$A:$J,10,FALSE)</f>
        <v>114288</v>
      </c>
      <c r="L216" s="38">
        <f>VLOOKUP($A216,'[1]DOM A&amp;L'!$A:$K,11,FALSE)</f>
        <v>662151</v>
      </c>
      <c r="M216" s="38">
        <f>VLOOKUP($A216,'[1]DOM A&amp;L'!$A:$L,12,FALSE)</f>
        <v>328829</v>
      </c>
      <c r="N216" s="38">
        <f>VLOOKUP($A216,'[1]DOM A&amp;L'!$A:$M,13,FALSE)</f>
        <v>285330</v>
      </c>
      <c r="O216" s="38">
        <f>VLOOKUP($A216,'[1]DOM A&amp;L'!$A:$N,14,FALSE)</f>
        <v>591080</v>
      </c>
      <c r="P216" s="38">
        <f>VLOOKUP($A216,'[1]DOM A&amp;L'!$A:$O,15,FALSE)</f>
        <v>0</v>
      </c>
      <c r="Q216" s="38">
        <f>VLOOKUP($A216,'[1]DOM A&amp;L'!$A:$P,16,FALSE)</f>
        <v>643253</v>
      </c>
      <c r="R216" s="38">
        <f>VLOOKUP($A216,'[1]DOM A&amp;L'!$A:$S,19,FALSE)</f>
        <v>0</v>
      </c>
      <c r="S216" s="38">
        <f>VLOOKUP(A216,'[1]DOM A&amp;L'!A:T,20,FALSE)</f>
        <v>186110</v>
      </c>
      <c r="T216" s="38">
        <f>VLOOKUP($A216,'[1]DOM A&amp;L'!A:T,17,FALSE)</f>
        <v>0</v>
      </c>
      <c r="U216" s="38">
        <f>VLOOKUP(A216,'[1]DOM A&amp;L'!A:R,18,FALSE)</f>
        <v>755718</v>
      </c>
      <c r="V216" s="38">
        <f>VLOOKUP($A216,'[1]DOM A&amp;L'!A:U,21,FALSE)</f>
        <v>0</v>
      </c>
      <c r="W216" s="38">
        <f>VLOOKUP($A216,'[1]DOM UAB'!$A:$D,4,FALSE)</f>
        <v>487158</v>
      </c>
      <c r="X216" s="38">
        <f>VLOOKUP($A216,'[1]DOM UAB'!$A:$D,3,FALSE)</f>
        <v>808591</v>
      </c>
      <c r="Y216" s="38">
        <f>VLOOKUP(A216,[1]ELI!A:F,6,FALSE)</f>
        <v>27293</v>
      </c>
      <c r="Z216" s="39">
        <f>VLOOKUP(A216,'[1]Title IA Del'!A:E,5,FALSE)</f>
        <v>67443</v>
      </c>
      <c r="AA216" s="40">
        <f>IFERROR(VLOOKUP(A216,'[1]Title ID2'!A:F,6,FALSE),0)</f>
        <v>0</v>
      </c>
      <c r="AB216" s="40">
        <f>IFERROR(VLOOKUP(A216,'[1]Title IC Mig'!A:G,7,FALSE),0)</f>
        <v>0</v>
      </c>
      <c r="AC216" s="38">
        <f>IFERROR(VLOOKUP(A216,[1]Sec1003!$I$2:$L$139,4,FALSE),0)</f>
        <v>0</v>
      </c>
      <c r="AD216" s="38">
        <f>VLOOKUP(A216,'[1]Title IIA'!A214:D539,3,FALSE)</f>
        <v>13858</v>
      </c>
      <c r="AE216" s="40">
        <f>IFERROR(VLOOKUP(A216,'[1]Title III EL'!A:D,4,FALSE),0)</f>
        <v>0</v>
      </c>
      <c r="AF216" s="40">
        <f>IFERROR(VLOOKUP(A216,'[1]Titlle III Imm'!A:D,4,FALSE),0)</f>
        <v>0</v>
      </c>
      <c r="AG216" s="38">
        <f>VLOOKUP(A216,'[1]Title IVA'!A:E,5,FALSE)</f>
        <v>10000</v>
      </c>
      <c r="AH216" s="40">
        <f>IFERROR(VLOOKUP(A216,'[1]Title IVB'!A:I,9,FALSE),0)</f>
        <v>0</v>
      </c>
      <c r="AI216" s="40">
        <f>IFERROR(VLOOKUP(A216,[1]SRSA!A:S,19,FALSE),0)</f>
        <v>0</v>
      </c>
      <c r="AJ216" s="40">
        <f>IFERROR(VLOOKUP(A216,'[1]Title VB2'!A:E,5,FALSE),0)</f>
        <v>0</v>
      </c>
      <c r="AK216" s="40">
        <f>IFERROR(VLOOKUP(A216,'[1]McKinney Vento'!A:D,4,FALSE),0)</f>
        <v>0</v>
      </c>
      <c r="AL216" s="41">
        <f>VLOOKUP(A216,'[1]IDEA Pt B'!A214:C540,3,FALSE)</f>
        <v>79547</v>
      </c>
      <c r="AM216" s="39">
        <f t="shared" si="6"/>
        <v>21185934</v>
      </c>
      <c r="AN216" s="38">
        <f t="shared" si="7"/>
        <v>11168.714217934525</v>
      </c>
    </row>
    <row r="217" spans="1:40" x14ac:dyDescent="0.3">
      <c r="A217" s="36" t="s">
        <v>504</v>
      </c>
      <c r="B217" s="36" t="s">
        <v>505</v>
      </c>
      <c r="C217" s="37">
        <f>VLOOKUP($A217,'[1]DOM A&amp;L'!$A:$C,3,FALSE)</f>
        <v>3071</v>
      </c>
      <c r="D217" s="38">
        <f>VLOOKUP($A217,'[1]DOM A&amp;L'!$A:$D,4,FALSE)</f>
        <v>22194117</v>
      </c>
      <c r="E217" s="38">
        <f>VLOOKUP($A217,[1]TAG!$A:$F,4,FALSE)</f>
        <v>205757</v>
      </c>
      <c r="F217" s="38">
        <f>VLOOKUP($A217,'[1]DOM A&amp;L'!$A:$E,5,FALSE)</f>
        <v>0</v>
      </c>
      <c r="G217" s="38">
        <f>VLOOKUP($A217,'[1]DOM A&amp;L'!$A:$F,6,FALSE)</f>
        <v>543087</v>
      </c>
      <c r="H217" s="38">
        <f>VLOOKUP($A217,'[1]DOM A&amp;L'!$A:$G,7,FALSE)</f>
        <v>2149960</v>
      </c>
      <c r="I217" s="38">
        <f>VLOOKUP($A217,'[1]DOM A&amp;L'!$A:$H,8,FALSE)</f>
        <v>1875798</v>
      </c>
      <c r="J217" s="38">
        <f>VLOOKUP($A217,'[1]DOM A&amp;L'!$A:$I,9,FALSE)</f>
        <v>210456</v>
      </c>
      <c r="K217" s="38">
        <f>VLOOKUP($A217,'[1]DOM A&amp;L'!$A:$J,10,FALSE)</f>
        <v>204621</v>
      </c>
      <c r="L217" s="38">
        <f>VLOOKUP($A217,'[1]DOM A&amp;L'!$A:$K,11,FALSE)</f>
        <v>1071994</v>
      </c>
      <c r="M217" s="38">
        <f>VLOOKUP($A217,'[1]DOM A&amp;L'!$A:$L,12,FALSE)</f>
        <v>552687</v>
      </c>
      <c r="N217" s="38">
        <f>VLOOKUP($A217,'[1]DOM A&amp;L'!$A:$M,13,FALSE)</f>
        <v>223973</v>
      </c>
      <c r="O217" s="38">
        <f>VLOOKUP($A217,'[1]DOM A&amp;L'!$A:$N,14,FALSE)</f>
        <v>1455900</v>
      </c>
      <c r="P217" s="38">
        <f>VLOOKUP($A217,'[1]DOM A&amp;L'!$A:$O,15,FALSE)</f>
        <v>0</v>
      </c>
      <c r="Q217" s="38">
        <f>VLOOKUP($A217,'[1]DOM A&amp;L'!$A:$P,16,FALSE)</f>
        <v>1082220</v>
      </c>
      <c r="R217" s="38">
        <f>VLOOKUP($A217,'[1]DOM A&amp;L'!$A:$S,19,FALSE)</f>
        <v>500000</v>
      </c>
      <c r="S217" s="38">
        <f>VLOOKUP(A217,'[1]DOM A&amp;L'!A:T,20,FALSE)</f>
        <v>454036</v>
      </c>
      <c r="T217" s="38">
        <f>VLOOKUP($A217,'[1]DOM A&amp;L'!A:T,17,FALSE)</f>
        <v>0</v>
      </c>
      <c r="U217" s="38">
        <f>VLOOKUP(A217,'[1]DOM A&amp;L'!A:R,18,FALSE)</f>
        <v>1334590</v>
      </c>
      <c r="V217" s="38">
        <f>VLOOKUP($A217,'[1]DOM A&amp;L'!A:U,21,FALSE)</f>
        <v>167213</v>
      </c>
      <c r="W217" s="38">
        <f>VLOOKUP($A217,'[1]DOM UAB'!$A:$D,4,FALSE)</f>
        <v>294888</v>
      </c>
      <c r="X217" s="38">
        <f>VLOOKUP($A217,'[1]DOM UAB'!$A:$D,3,FALSE)</f>
        <v>397239</v>
      </c>
      <c r="Y217" s="38">
        <f>VLOOKUP(A217,[1]ELI!A:F,6,FALSE)</f>
        <v>36781</v>
      </c>
      <c r="Z217" s="39">
        <f>VLOOKUP(A217,'[1]Title IA Del'!A:E,5,FALSE)</f>
        <v>248842</v>
      </c>
      <c r="AA217" s="40">
        <f>IFERROR(VLOOKUP(A217,'[1]Title ID2'!A:F,6,FALSE),0)</f>
        <v>0</v>
      </c>
      <c r="AB217" s="40">
        <f>IFERROR(VLOOKUP(A217,'[1]Title IC Mig'!A:G,7,FALSE),0)</f>
        <v>0</v>
      </c>
      <c r="AC217" s="38">
        <f>IFERROR(VLOOKUP(A217,[1]Sec1003!$I$2:$L$139,4,FALSE),0)</f>
        <v>0</v>
      </c>
      <c r="AD217" s="38">
        <f>VLOOKUP(A217,'[1]Title IIA'!A215:D540,3,FALSE)</f>
        <v>53972</v>
      </c>
      <c r="AE217" s="40">
        <f>IFERROR(VLOOKUP(A217,'[1]Title III EL'!A:D,4,FALSE),0)</f>
        <v>0</v>
      </c>
      <c r="AF217" s="40">
        <f>IFERROR(VLOOKUP(A217,'[1]Titlle III Imm'!A:D,4,FALSE),0)</f>
        <v>0</v>
      </c>
      <c r="AG217" s="38">
        <f>VLOOKUP(A217,'[1]Title IVA'!A:E,5,FALSE)</f>
        <v>14701</v>
      </c>
      <c r="AH217" s="40">
        <f>IFERROR(VLOOKUP(A217,'[1]Title IVB'!A:I,9,FALSE),0)</f>
        <v>0</v>
      </c>
      <c r="AI217" s="40">
        <f>IFERROR(VLOOKUP(A217,[1]SRSA!A:S,19,FALSE),0)</f>
        <v>0</v>
      </c>
      <c r="AJ217" s="40">
        <f>IFERROR(VLOOKUP(A217,'[1]Title VB2'!A:E,5,FALSE),0)</f>
        <v>0</v>
      </c>
      <c r="AK217" s="40">
        <f>IFERROR(VLOOKUP(A217,'[1]McKinney Vento'!A:D,4,FALSE),0)</f>
        <v>0</v>
      </c>
      <c r="AL217" s="41">
        <f>VLOOKUP(A217,'[1]IDEA Pt B'!A215:C541,3,FALSE)</f>
        <v>135951</v>
      </c>
      <c r="AM217" s="39">
        <f t="shared" si="6"/>
        <v>35408783</v>
      </c>
      <c r="AN217" s="38">
        <f t="shared" si="7"/>
        <v>11530.049820905242</v>
      </c>
    </row>
    <row r="218" spans="1:40" x14ac:dyDescent="0.3">
      <c r="A218" s="36" t="s">
        <v>506</v>
      </c>
      <c r="B218" s="36" t="s">
        <v>507</v>
      </c>
      <c r="C218" s="37">
        <f>VLOOKUP($A218,'[1]DOM A&amp;L'!$A:$C,3,FALSE)</f>
        <v>435.1</v>
      </c>
      <c r="D218" s="38">
        <f>VLOOKUP($A218,'[1]DOM A&amp;L'!$A:$D,4,FALSE)</f>
        <v>3144468</v>
      </c>
      <c r="E218" s="38">
        <f>VLOOKUP($A218,[1]TAG!$A:$F,4,FALSE)</f>
        <v>29152</v>
      </c>
      <c r="F218" s="38">
        <f>VLOOKUP($A218,'[1]DOM A&amp;L'!$A:$E,5,FALSE)</f>
        <v>30374</v>
      </c>
      <c r="G218" s="38">
        <f>VLOOKUP($A218,'[1]DOM A&amp;L'!$A:$F,6,FALSE)</f>
        <v>84968</v>
      </c>
      <c r="H218" s="38">
        <f>VLOOKUP($A218,'[1]DOM A&amp;L'!$A:$G,7,FALSE)</f>
        <v>482908</v>
      </c>
      <c r="I218" s="38">
        <f>VLOOKUP($A218,'[1]DOM A&amp;L'!$A:$H,8,FALSE)</f>
        <v>297959</v>
      </c>
      <c r="J218" s="38">
        <f>VLOOKUP($A218,'[1]DOM A&amp;L'!$A:$I,9,FALSE)</f>
        <v>31929</v>
      </c>
      <c r="K218" s="38">
        <f>VLOOKUP($A218,'[1]DOM A&amp;L'!$A:$J,10,FALSE)</f>
        <v>30422</v>
      </c>
      <c r="L218" s="38">
        <f>VLOOKUP($A218,'[1]DOM A&amp;L'!$A:$K,11,FALSE)</f>
        <v>152037</v>
      </c>
      <c r="M218" s="38">
        <f>VLOOKUP($A218,'[1]DOM A&amp;L'!$A:$L,12,FALSE)</f>
        <v>122859</v>
      </c>
      <c r="N218" s="38">
        <f>VLOOKUP($A218,'[1]DOM A&amp;L'!$A:$M,13,FALSE)</f>
        <v>199782</v>
      </c>
      <c r="O218" s="38">
        <f>VLOOKUP($A218,'[1]DOM A&amp;L'!$A:$N,14,FALSE)</f>
        <v>61761</v>
      </c>
      <c r="P218" s="38">
        <f>VLOOKUP($A218,'[1]DOM A&amp;L'!$A:$O,15,FALSE)</f>
        <v>0</v>
      </c>
      <c r="Q218" s="38">
        <f>VLOOKUP($A218,'[1]DOM A&amp;L'!$A:$P,16,FALSE)</f>
        <v>153329</v>
      </c>
      <c r="R218" s="38">
        <f>VLOOKUP($A218,'[1]DOM A&amp;L'!$A:$S,19,FALSE)</f>
        <v>330000</v>
      </c>
      <c r="S218" s="38">
        <f>VLOOKUP(A218,'[1]DOM A&amp;L'!A:T,20,FALSE)</f>
        <v>79900</v>
      </c>
      <c r="T218" s="38">
        <f>VLOOKUP($A218,'[1]DOM A&amp;L'!A:T,17,FALSE)</f>
        <v>0</v>
      </c>
      <c r="U218" s="38">
        <f>VLOOKUP(A218,'[1]DOM A&amp;L'!A:R,18,FALSE)</f>
        <v>0</v>
      </c>
      <c r="V218" s="38">
        <f>VLOOKUP($A218,'[1]DOM A&amp;L'!A:U,21,FALSE)</f>
        <v>0</v>
      </c>
      <c r="W218" s="38">
        <f>VLOOKUP($A218,'[1]DOM UAB'!$A:$D,4,FALSE)</f>
        <v>20640</v>
      </c>
      <c r="X218" s="38">
        <f>VLOOKUP($A218,'[1]DOM UAB'!$A:$D,3,FALSE)</f>
        <v>0</v>
      </c>
      <c r="Y218" s="38">
        <f>VLOOKUP(A218,[1]ELI!A:F,6,FALSE)</f>
        <v>15480</v>
      </c>
      <c r="Z218" s="39">
        <f>VLOOKUP(A218,'[1]Title IA Del'!A:E,5,FALSE)</f>
        <v>65085</v>
      </c>
      <c r="AA218" s="40">
        <f>IFERROR(VLOOKUP(A218,'[1]Title ID2'!A:F,6,FALSE),0)</f>
        <v>0</v>
      </c>
      <c r="AB218" s="40">
        <f>IFERROR(VLOOKUP(A218,'[1]Title IC Mig'!A:G,7,FALSE),0)</f>
        <v>0</v>
      </c>
      <c r="AC218" s="38">
        <f>IFERROR(VLOOKUP(A218,[1]Sec1003!$I$2:$L$139,4,FALSE),0)</f>
        <v>7995</v>
      </c>
      <c r="AD218" s="38">
        <f>VLOOKUP(A218,'[1]Title IIA'!A216:D541,3,FALSE)</f>
        <v>15440</v>
      </c>
      <c r="AE218" s="40">
        <f>IFERROR(VLOOKUP(A218,'[1]Title III EL'!A:D,4,FALSE),0)</f>
        <v>0</v>
      </c>
      <c r="AF218" s="40">
        <f>IFERROR(VLOOKUP(A218,'[1]Titlle III Imm'!A:D,4,FALSE),0)</f>
        <v>0</v>
      </c>
      <c r="AG218" s="38">
        <f>VLOOKUP(A218,'[1]Title IVA'!A:E,5,FALSE)</f>
        <v>10000</v>
      </c>
      <c r="AH218" s="40">
        <f>IFERROR(VLOOKUP(A218,'[1]Title IVB'!A:I,9,FALSE),0)</f>
        <v>0</v>
      </c>
      <c r="AI218" s="40">
        <f>IFERROR(VLOOKUP(A218,[1]SRSA!A:S,19,FALSE),0)</f>
        <v>42112</v>
      </c>
      <c r="AJ218" s="40">
        <f>IFERROR(VLOOKUP(A218,'[1]Title VB2'!A:E,5,FALSE),0)</f>
        <v>0</v>
      </c>
      <c r="AK218" s="40">
        <f>IFERROR(VLOOKUP(A218,'[1]McKinney Vento'!A:D,4,FALSE),0)</f>
        <v>0</v>
      </c>
      <c r="AL218" s="41">
        <f>VLOOKUP(A218,'[1]IDEA Pt B'!A216:C542,3,FALSE)</f>
        <v>19924</v>
      </c>
      <c r="AM218" s="39">
        <f t="shared" si="6"/>
        <v>5428524</v>
      </c>
      <c r="AN218" s="38">
        <f t="shared" si="7"/>
        <v>12476.497356929442</v>
      </c>
    </row>
    <row r="219" spans="1:40" x14ac:dyDescent="0.3">
      <c r="A219" s="36" t="s">
        <v>508</v>
      </c>
      <c r="B219" s="36" t="s">
        <v>509</v>
      </c>
      <c r="C219" s="37">
        <f>VLOOKUP($A219,'[1]DOM A&amp;L'!$A:$C,3,FALSE)</f>
        <v>503.8</v>
      </c>
      <c r="D219" s="38">
        <f>VLOOKUP($A219,'[1]DOM A&amp;L'!$A:$D,4,FALSE)</f>
        <v>3689327</v>
      </c>
      <c r="E219" s="38">
        <f>VLOOKUP($A219,[1]TAG!$A:$F,4,FALSE)</f>
        <v>33755</v>
      </c>
      <c r="F219" s="38">
        <f>VLOOKUP($A219,'[1]DOM A&amp;L'!$A:$E,5,FALSE)</f>
        <v>0</v>
      </c>
      <c r="G219" s="38">
        <f>VLOOKUP($A219,'[1]DOM A&amp;L'!$A:$F,6,FALSE)</f>
        <v>193510</v>
      </c>
      <c r="H219" s="38">
        <f>VLOOKUP($A219,'[1]DOM A&amp;L'!$A:$G,7,FALSE)</f>
        <v>454685</v>
      </c>
      <c r="I219" s="38">
        <f>VLOOKUP($A219,'[1]DOM A&amp;L'!$A:$H,8,FALSE)</f>
        <v>309822</v>
      </c>
      <c r="J219" s="38">
        <f>VLOOKUP($A219,'[1]DOM A&amp;L'!$A:$I,9,FALSE)</f>
        <v>35468</v>
      </c>
      <c r="K219" s="38">
        <f>VLOOKUP($A219,'[1]DOM A&amp;L'!$A:$J,10,FALSE)</f>
        <v>31089</v>
      </c>
      <c r="L219" s="38">
        <f>VLOOKUP($A219,'[1]DOM A&amp;L'!$A:$K,11,FALSE)</f>
        <v>175861</v>
      </c>
      <c r="M219" s="38">
        <f>VLOOKUP($A219,'[1]DOM A&amp;L'!$A:$L,12,FALSE)</f>
        <v>148154</v>
      </c>
      <c r="N219" s="38">
        <f>VLOOKUP($A219,'[1]DOM A&amp;L'!$A:$M,13,FALSE)</f>
        <v>138198</v>
      </c>
      <c r="O219" s="38">
        <f>VLOOKUP($A219,'[1]DOM A&amp;L'!$A:$N,14,FALSE)</f>
        <v>160084</v>
      </c>
      <c r="P219" s="38">
        <f>VLOOKUP($A219,'[1]DOM A&amp;L'!$A:$O,15,FALSE)</f>
        <v>0</v>
      </c>
      <c r="Q219" s="38">
        <f>VLOOKUP($A219,'[1]DOM A&amp;L'!$A:$P,16,FALSE)</f>
        <v>133355</v>
      </c>
      <c r="R219" s="38">
        <f>VLOOKUP($A219,'[1]DOM A&amp;L'!$A:$S,19,FALSE)</f>
        <v>432963</v>
      </c>
      <c r="S219" s="38">
        <f>VLOOKUP(A219,'[1]DOM A&amp;L'!A:T,20,FALSE)</f>
        <v>115362</v>
      </c>
      <c r="T219" s="38">
        <f>VLOOKUP($A219,'[1]DOM A&amp;L'!A:T,17,FALSE)</f>
        <v>0</v>
      </c>
      <c r="U219" s="38">
        <f>VLOOKUP(A219,'[1]DOM A&amp;L'!A:R,18,FALSE)</f>
        <v>238754</v>
      </c>
      <c r="V219" s="38">
        <f>VLOOKUP($A219,'[1]DOM A&amp;L'!A:U,21,FALSE)</f>
        <v>0</v>
      </c>
      <c r="W219" s="38">
        <f>VLOOKUP($A219,'[1]DOM UAB'!$A:$D,4,FALSE)</f>
        <v>41280</v>
      </c>
      <c r="X219" s="38">
        <f>VLOOKUP($A219,'[1]DOM UAB'!$A:$D,3,FALSE)</f>
        <v>0</v>
      </c>
      <c r="Y219" s="38">
        <f>VLOOKUP(A219,[1]ELI!A:F,6,FALSE)</f>
        <v>16036</v>
      </c>
      <c r="Z219" s="39">
        <f>VLOOKUP(A219,'[1]Title IA Del'!A:E,5,FALSE)</f>
        <v>83625</v>
      </c>
      <c r="AA219" s="40">
        <f>IFERROR(VLOOKUP(A219,'[1]Title ID2'!A:F,6,FALSE),0)</f>
        <v>0</v>
      </c>
      <c r="AB219" s="40">
        <f>IFERROR(VLOOKUP(A219,'[1]Title IC Mig'!A:G,7,FALSE),0)</f>
        <v>0</v>
      </c>
      <c r="AC219" s="38">
        <f>IFERROR(VLOOKUP(A219,[1]Sec1003!$I$2:$L$139,4,FALSE),0)</f>
        <v>0</v>
      </c>
      <c r="AD219" s="38">
        <f>VLOOKUP(A219,'[1]Title IIA'!A217:D542,3,FALSE)</f>
        <v>15091</v>
      </c>
      <c r="AE219" s="40">
        <f>IFERROR(VLOOKUP(A219,'[1]Title III EL'!A:D,4,FALSE),0)</f>
        <v>0</v>
      </c>
      <c r="AF219" s="40">
        <f>IFERROR(VLOOKUP(A219,'[1]Titlle III Imm'!A:D,4,FALSE),0)</f>
        <v>0</v>
      </c>
      <c r="AG219" s="38">
        <f>VLOOKUP(A219,'[1]Title IVA'!A:E,5,FALSE)</f>
        <v>10000</v>
      </c>
      <c r="AH219" s="40">
        <f>IFERROR(VLOOKUP(A219,'[1]Title IVB'!A:I,9,FALSE),0)</f>
        <v>0</v>
      </c>
      <c r="AI219" s="40">
        <f>IFERROR(VLOOKUP(A219,[1]SRSA!A:S,19,FALSE),0)</f>
        <v>38732</v>
      </c>
      <c r="AJ219" s="40">
        <f>IFERROR(VLOOKUP(A219,'[1]Title VB2'!A:E,5,FALSE),0)</f>
        <v>0</v>
      </c>
      <c r="AK219" s="40">
        <f>IFERROR(VLOOKUP(A219,'[1]McKinney Vento'!A:D,4,FALSE),0)</f>
        <v>0</v>
      </c>
      <c r="AL219" s="41">
        <f>VLOOKUP(A219,'[1]IDEA Pt B'!A217:C543,3,FALSE)</f>
        <v>23642</v>
      </c>
      <c r="AM219" s="39">
        <f t="shared" si="6"/>
        <v>6518793</v>
      </c>
      <c r="AN219" s="38">
        <f t="shared" si="7"/>
        <v>12939.247717348153</v>
      </c>
    </row>
    <row r="220" spans="1:40" x14ac:dyDescent="0.3">
      <c r="A220" s="36" t="s">
        <v>510</v>
      </c>
      <c r="B220" s="36" t="s">
        <v>511</v>
      </c>
      <c r="C220" s="37">
        <f>VLOOKUP($A220,'[1]DOM A&amp;L'!$A:$C,3,FALSE)</f>
        <v>3190</v>
      </c>
      <c r="D220" s="38">
        <f>VLOOKUP($A220,'[1]DOM A&amp;L'!$A:$D,4,FALSE)</f>
        <v>23054130</v>
      </c>
      <c r="E220" s="38">
        <f>VLOOKUP($A220,[1]TAG!$A:$F,4,FALSE)</f>
        <v>213730</v>
      </c>
      <c r="F220" s="38">
        <f>VLOOKUP($A220,'[1]DOM A&amp;L'!$A:$E,5,FALSE)</f>
        <v>0</v>
      </c>
      <c r="G220" s="38">
        <f>VLOOKUP($A220,'[1]DOM A&amp;L'!$A:$F,6,FALSE)</f>
        <v>378225</v>
      </c>
      <c r="H220" s="38">
        <f>VLOOKUP($A220,'[1]DOM A&amp;L'!$A:$G,7,FALSE)</f>
        <v>2437233</v>
      </c>
      <c r="I220" s="38">
        <f>VLOOKUP($A220,'[1]DOM A&amp;L'!$A:$H,8,FALSE)</f>
        <v>1996079</v>
      </c>
      <c r="J220" s="38">
        <f>VLOOKUP($A220,'[1]DOM A&amp;L'!$A:$I,9,FALSE)</f>
        <v>210125</v>
      </c>
      <c r="K220" s="38">
        <f>VLOOKUP($A220,'[1]DOM A&amp;L'!$A:$J,10,FALSE)</f>
        <v>210923</v>
      </c>
      <c r="L220" s="38">
        <f>VLOOKUP($A220,'[1]DOM A&amp;L'!$A:$K,11,FALSE)</f>
        <v>1113533</v>
      </c>
      <c r="M220" s="38">
        <f>VLOOKUP($A220,'[1]DOM A&amp;L'!$A:$L,12,FALSE)</f>
        <v>448074</v>
      </c>
      <c r="N220" s="38">
        <f>VLOOKUP($A220,'[1]DOM A&amp;L'!$A:$M,13,FALSE)</f>
        <v>0</v>
      </c>
      <c r="O220" s="38">
        <f>VLOOKUP($A220,'[1]DOM A&amp;L'!$A:$N,14,FALSE)</f>
        <v>1243309</v>
      </c>
      <c r="P220" s="38">
        <f>VLOOKUP($A220,'[1]DOM A&amp;L'!$A:$O,15,FALSE)</f>
        <v>0</v>
      </c>
      <c r="Q220" s="38">
        <f>VLOOKUP($A220,'[1]DOM A&amp;L'!$A:$P,16,FALSE)</f>
        <v>786909</v>
      </c>
      <c r="R220" s="38">
        <f>VLOOKUP($A220,'[1]DOM A&amp;L'!$A:$S,19,FALSE)</f>
        <v>890000</v>
      </c>
      <c r="S220" s="38">
        <f>VLOOKUP(A220,'[1]DOM A&amp;L'!A:T,20,FALSE)</f>
        <v>356359</v>
      </c>
      <c r="T220" s="38">
        <f>VLOOKUP($A220,'[1]DOM A&amp;L'!A:T,17,FALSE)</f>
        <v>0</v>
      </c>
      <c r="U220" s="38">
        <f>VLOOKUP(A220,'[1]DOM A&amp;L'!A:R,18,FALSE)</f>
        <v>1447034</v>
      </c>
      <c r="V220" s="38">
        <f>VLOOKUP($A220,'[1]DOM A&amp;L'!A:U,21,FALSE)</f>
        <v>0</v>
      </c>
      <c r="W220" s="38">
        <f>VLOOKUP($A220,'[1]DOM UAB'!$A:$D,4,FALSE)</f>
        <v>396379</v>
      </c>
      <c r="X220" s="38">
        <f>VLOOKUP($A220,'[1]DOM UAB'!$A:$D,3,FALSE)</f>
        <v>888348</v>
      </c>
      <c r="Y220" s="38">
        <f>VLOOKUP(A220,[1]ELI!A:F,6,FALSE)</f>
        <v>37742</v>
      </c>
      <c r="Z220" s="39">
        <f>VLOOKUP(A220,'[1]Title IA Del'!A:E,5,FALSE)</f>
        <v>181614</v>
      </c>
      <c r="AA220" s="40">
        <f>IFERROR(VLOOKUP(A220,'[1]Title ID2'!A:F,6,FALSE),0)</f>
        <v>0</v>
      </c>
      <c r="AB220" s="40">
        <f>IFERROR(VLOOKUP(A220,'[1]Title IC Mig'!A:G,7,FALSE),0)</f>
        <v>0</v>
      </c>
      <c r="AC220" s="38">
        <f>IFERROR(VLOOKUP(A220,[1]Sec1003!$I$2:$L$139,4,FALSE),0)</f>
        <v>0</v>
      </c>
      <c r="AD220" s="38">
        <f>VLOOKUP(A220,'[1]Title IIA'!A218:D543,3,FALSE)</f>
        <v>40148</v>
      </c>
      <c r="AE220" s="40">
        <f>IFERROR(VLOOKUP(A220,'[1]Title III EL'!A:D,4,FALSE),0)</f>
        <v>0</v>
      </c>
      <c r="AF220" s="40">
        <f>IFERROR(VLOOKUP(A220,'[1]Titlle III Imm'!A:D,4,FALSE),0)</f>
        <v>0</v>
      </c>
      <c r="AG220" s="38">
        <f>VLOOKUP(A220,'[1]Title IVA'!A:E,5,FALSE)</f>
        <v>11439</v>
      </c>
      <c r="AH220" s="40">
        <f>IFERROR(VLOOKUP(A220,'[1]Title IVB'!A:I,9,FALSE),0)</f>
        <v>0</v>
      </c>
      <c r="AI220" s="40">
        <f>IFERROR(VLOOKUP(A220,[1]SRSA!A:S,19,FALSE),0)</f>
        <v>0</v>
      </c>
      <c r="AJ220" s="40">
        <f>IFERROR(VLOOKUP(A220,'[1]Title VB2'!A:E,5,FALSE),0)</f>
        <v>0</v>
      </c>
      <c r="AK220" s="40">
        <f>IFERROR(VLOOKUP(A220,'[1]McKinney Vento'!A:D,4,FALSE),0)</f>
        <v>0</v>
      </c>
      <c r="AL220" s="41">
        <f>VLOOKUP(A220,'[1]IDEA Pt B'!A218:C544,3,FALSE)</f>
        <v>141514</v>
      </c>
      <c r="AM220" s="39">
        <f t="shared" si="6"/>
        <v>36482847</v>
      </c>
      <c r="AN220" s="38">
        <f t="shared" si="7"/>
        <v>11436.629153605016</v>
      </c>
    </row>
    <row r="221" spans="1:40" x14ac:dyDescent="0.3">
      <c r="A221" s="36" t="s">
        <v>512</v>
      </c>
      <c r="B221" s="36" t="s">
        <v>513</v>
      </c>
      <c r="C221" s="37">
        <f>VLOOKUP($A221,'[1]DOM A&amp;L'!$A:$C,3,FALSE)</f>
        <v>966.6</v>
      </c>
      <c r="D221" s="38">
        <f>VLOOKUP($A221,'[1]DOM A&amp;L'!$A:$D,4,FALSE)</f>
        <v>6985618</v>
      </c>
      <c r="E221" s="38">
        <f>VLOOKUP($A221,[1]TAG!$A:$F,4,FALSE)</f>
        <v>64762</v>
      </c>
      <c r="F221" s="38">
        <f>VLOOKUP($A221,'[1]DOM A&amp;L'!$A:$E,5,FALSE)</f>
        <v>95846</v>
      </c>
      <c r="G221" s="38">
        <f>VLOOKUP($A221,'[1]DOM A&amp;L'!$A:$F,6,FALSE)</f>
        <v>98743</v>
      </c>
      <c r="H221" s="38">
        <f>VLOOKUP($A221,'[1]DOM A&amp;L'!$A:$G,7,FALSE)</f>
        <v>834140</v>
      </c>
      <c r="I221" s="38">
        <f>VLOOKUP($A221,'[1]DOM A&amp;L'!$A:$H,8,FALSE)</f>
        <v>642531</v>
      </c>
      <c r="J221" s="38">
        <f>VLOOKUP($A221,'[1]DOM A&amp;L'!$A:$I,9,FALSE)</f>
        <v>74371</v>
      </c>
      <c r="K221" s="38">
        <f>VLOOKUP($A221,'[1]DOM A&amp;L'!$A:$J,10,FALSE)</f>
        <v>69059</v>
      </c>
      <c r="L221" s="38">
        <f>VLOOKUP($A221,'[1]DOM A&amp;L'!$A:$K,11,FALSE)</f>
        <v>339117</v>
      </c>
      <c r="M221" s="38">
        <f>VLOOKUP($A221,'[1]DOM A&amp;L'!$A:$L,12,FALSE)</f>
        <v>144540</v>
      </c>
      <c r="N221" s="38">
        <f>VLOOKUP($A221,'[1]DOM A&amp;L'!$A:$M,13,FALSE)</f>
        <v>127066</v>
      </c>
      <c r="O221" s="38">
        <f>VLOOKUP($A221,'[1]DOM A&amp;L'!$A:$N,14,FALSE)</f>
        <v>440088</v>
      </c>
      <c r="P221" s="38">
        <f>VLOOKUP($A221,'[1]DOM A&amp;L'!$A:$O,15,FALSE)</f>
        <v>0</v>
      </c>
      <c r="Q221" s="38">
        <f>VLOOKUP($A221,'[1]DOM A&amp;L'!$A:$P,16,FALSE)</f>
        <v>206631</v>
      </c>
      <c r="R221" s="38">
        <f>VLOOKUP($A221,'[1]DOM A&amp;L'!$A:$S,19,FALSE)</f>
        <v>135000</v>
      </c>
      <c r="S221" s="38">
        <f>VLOOKUP(A221,'[1]DOM A&amp;L'!A:T,20,FALSE)</f>
        <v>190247</v>
      </c>
      <c r="T221" s="38">
        <f>VLOOKUP($A221,'[1]DOM A&amp;L'!A:T,17,FALSE)</f>
        <v>0</v>
      </c>
      <c r="U221" s="38">
        <f>VLOOKUP(A221,'[1]DOM A&amp;L'!A:R,18,FALSE)</f>
        <v>772517</v>
      </c>
      <c r="V221" s="38">
        <f>VLOOKUP($A221,'[1]DOM A&amp;L'!A:U,21,FALSE)</f>
        <v>0</v>
      </c>
      <c r="W221" s="38">
        <f>VLOOKUP($A221,'[1]DOM UAB'!$A:$D,4,FALSE)</f>
        <v>69673</v>
      </c>
      <c r="X221" s="38">
        <f>VLOOKUP($A221,'[1]DOM UAB'!$A:$D,3,FALSE)</f>
        <v>9504</v>
      </c>
      <c r="Y221" s="38">
        <f>VLOOKUP(A221,[1]ELI!A:F,6,FALSE)</f>
        <v>19775</v>
      </c>
      <c r="Z221" s="39">
        <f>VLOOKUP(A221,'[1]Title IA Del'!A:E,5,FALSE)</f>
        <v>167725</v>
      </c>
      <c r="AA221" s="40">
        <f>IFERROR(VLOOKUP(A221,'[1]Title ID2'!A:F,6,FALSE),0)</f>
        <v>0</v>
      </c>
      <c r="AB221" s="40">
        <f>IFERROR(VLOOKUP(A221,'[1]Title IC Mig'!A:G,7,FALSE),0)</f>
        <v>0</v>
      </c>
      <c r="AC221" s="38">
        <f>IFERROR(VLOOKUP(A221,[1]Sec1003!$I$2:$L$139,4,FALSE),0)</f>
        <v>10995</v>
      </c>
      <c r="AD221" s="38">
        <f>VLOOKUP(A221,'[1]Title IIA'!A219:D544,3,FALSE)</f>
        <v>23855</v>
      </c>
      <c r="AE221" s="40">
        <f>IFERROR(VLOOKUP(A221,'[1]Title III EL'!A:D,4,FALSE),0)</f>
        <v>0</v>
      </c>
      <c r="AF221" s="40">
        <f>IFERROR(VLOOKUP(A221,'[1]Titlle III Imm'!A:D,4,FALSE),0)</f>
        <v>0</v>
      </c>
      <c r="AG221" s="38">
        <f>VLOOKUP(A221,'[1]Title IVA'!A:E,5,FALSE)</f>
        <v>10000</v>
      </c>
      <c r="AH221" s="40">
        <f>IFERROR(VLOOKUP(A221,'[1]Title IVB'!A:I,9,FALSE),0)</f>
        <v>0</v>
      </c>
      <c r="AI221" s="40">
        <f>IFERROR(VLOOKUP(A221,[1]SRSA!A:S,19,FALSE),0)</f>
        <v>0</v>
      </c>
      <c r="AJ221" s="40">
        <f>IFERROR(VLOOKUP(A221,'[1]Title VB2'!A:E,5,FALSE),0)</f>
        <v>0</v>
      </c>
      <c r="AK221" s="40">
        <f>IFERROR(VLOOKUP(A221,'[1]McKinney Vento'!A:D,4,FALSE),0)</f>
        <v>0</v>
      </c>
      <c r="AL221" s="41">
        <f>VLOOKUP(A221,'[1]IDEA Pt B'!A219:C545,3,FALSE)</f>
        <v>46371</v>
      </c>
      <c r="AM221" s="39">
        <f t="shared" si="6"/>
        <v>11578174</v>
      </c>
      <c r="AN221" s="38">
        <f t="shared" si="7"/>
        <v>11978.247465342438</v>
      </c>
    </row>
    <row r="222" spans="1:40" x14ac:dyDescent="0.3">
      <c r="A222" s="36" t="s">
        <v>514</v>
      </c>
      <c r="B222" s="36" t="s">
        <v>515</v>
      </c>
      <c r="C222" s="37">
        <f>VLOOKUP($A222,'[1]DOM A&amp;L'!$A:$C,3,FALSE)</f>
        <v>1326.5</v>
      </c>
      <c r="D222" s="38">
        <f>VLOOKUP($A222,'[1]DOM A&amp;L'!$A:$D,4,FALSE)</f>
        <v>9601207</v>
      </c>
      <c r="E222" s="38">
        <f>VLOOKUP($A222,[1]TAG!$A:$F,4,FALSE)</f>
        <v>88876</v>
      </c>
      <c r="F222" s="38">
        <f>VLOOKUP($A222,'[1]DOM A&amp;L'!$A:$E,5,FALSE)</f>
        <v>0</v>
      </c>
      <c r="G222" s="38">
        <f>VLOOKUP($A222,'[1]DOM A&amp;L'!$A:$F,6,FALSE)</f>
        <v>157072</v>
      </c>
      <c r="H222" s="38">
        <f>VLOOKUP($A222,'[1]DOM A&amp;L'!$A:$G,7,FALSE)</f>
        <v>1829622</v>
      </c>
      <c r="I222" s="38">
        <f>VLOOKUP($A222,'[1]DOM A&amp;L'!$A:$H,8,FALSE)</f>
        <v>833772</v>
      </c>
      <c r="J222" s="38">
        <f>VLOOKUP($A222,'[1]DOM A&amp;L'!$A:$I,9,FALSE)</f>
        <v>95667</v>
      </c>
      <c r="K222" s="38">
        <f>VLOOKUP($A222,'[1]DOM A&amp;L'!$A:$J,10,FALSE)</f>
        <v>97644</v>
      </c>
      <c r="L222" s="38">
        <f>VLOOKUP($A222,'[1]DOM A&amp;L'!$A:$K,11,FALSE)</f>
        <v>463041</v>
      </c>
      <c r="M222" s="38">
        <f>VLOOKUP($A222,'[1]DOM A&amp;L'!$A:$L,12,FALSE)</f>
        <v>104792</v>
      </c>
      <c r="N222" s="38">
        <f>VLOOKUP($A222,'[1]DOM A&amp;L'!$A:$M,13,FALSE)</f>
        <v>275976</v>
      </c>
      <c r="O222" s="38">
        <f>VLOOKUP($A222,'[1]DOM A&amp;L'!$A:$N,14,FALSE)</f>
        <v>155099</v>
      </c>
      <c r="P222" s="38">
        <f>VLOOKUP($A222,'[1]DOM A&amp;L'!$A:$O,15,FALSE)</f>
        <v>0</v>
      </c>
      <c r="Q222" s="38">
        <f>VLOOKUP($A222,'[1]DOM A&amp;L'!$A:$P,16,FALSE)</f>
        <v>356327</v>
      </c>
      <c r="R222" s="38">
        <f>VLOOKUP($A222,'[1]DOM A&amp;L'!$A:$S,19,FALSE)</f>
        <v>350000</v>
      </c>
      <c r="S222" s="38">
        <f>VLOOKUP(A222,'[1]DOM A&amp;L'!A:T,20,FALSE)</f>
        <v>0</v>
      </c>
      <c r="T222" s="38">
        <f>VLOOKUP($A222,'[1]DOM A&amp;L'!A:T,17,FALSE)</f>
        <v>165585</v>
      </c>
      <c r="U222" s="38">
        <f>VLOOKUP(A222,'[1]DOM A&amp;L'!A:R,18,FALSE)</f>
        <v>33246</v>
      </c>
      <c r="V222" s="38">
        <f>VLOOKUP($A222,'[1]DOM A&amp;L'!A:U,21,FALSE)</f>
        <v>0</v>
      </c>
      <c r="W222" s="38">
        <f>VLOOKUP($A222,'[1]DOM UAB'!$A:$D,4,FALSE)</f>
        <v>182133</v>
      </c>
      <c r="X222" s="38">
        <f>VLOOKUP($A222,'[1]DOM UAB'!$A:$D,3,FALSE)</f>
        <v>91849</v>
      </c>
      <c r="Y222" s="38">
        <f>VLOOKUP(A222,[1]ELI!A:F,6,FALSE)</f>
        <v>22684</v>
      </c>
      <c r="Z222" s="39">
        <f>VLOOKUP(A222,'[1]Title IA Del'!A:E,5,FALSE)</f>
        <v>470644</v>
      </c>
      <c r="AA222" s="40">
        <f>IFERROR(VLOOKUP(A222,'[1]Title ID2'!A:F,6,FALSE),0)</f>
        <v>0</v>
      </c>
      <c r="AB222" s="40">
        <f>IFERROR(VLOOKUP(A222,'[1]Title IC Mig'!A:G,7,FALSE),0)</f>
        <v>0</v>
      </c>
      <c r="AC222" s="38">
        <f>IFERROR(VLOOKUP(A222,[1]Sec1003!$I$2:$L$139,4,FALSE),0)</f>
        <v>11995</v>
      </c>
      <c r="AD222" s="38">
        <f>VLOOKUP(A222,'[1]Title IIA'!A220:D545,3,FALSE)</f>
        <v>70882</v>
      </c>
      <c r="AE222" s="40">
        <f>IFERROR(VLOOKUP(A222,'[1]Title III EL'!A:D,4,FALSE),0)</f>
        <v>0</v>
      </c>
      <c r="AF222" s="40">
        <f>IFERROR(VLOOKUP(A222,'[1]Titlle III Imm'!A:D,4,FALSE),0)</f>
        <v>0</v>
      </c>
      <c r="AG222" s="38">
        <f>VLOOKUP(A222,'[1]Title IVA'!A:E,5,FALSE)</f>
        <v>25946</v>
      </c>
      <c r="AH222" s="40">
        <f>IFERROR(VLOOKUP(A222,'[1]Title IVB'!A:I,9,FALSE),0)</f>
        <v>185000</v>
      </c>
      <c r="AI222" s="40">
        <f>IFERROR(VLOOKUP(A222,[1]SRSA!A:S,19,FALSE),0)</f>
        <v>0</v>
      </c>
      <c r="AJ222" s="40">
        <f>IFERROR(VLOOKUP(A222,'[1]Title VB2'!A:E,5,FALSE),0)</f>
        <v>29575</v>
      </c>
      <c r="AK222" s="40">
        <f>IFERROR(VLOOKUP(A222,'[1]McKinney Vento'!A:D,4,FALSE),0)</f>
        <v>0</v>
      </c>
      <c r="AL222" s="41">
        <f>VLOOKUP(A222,'[1]IDEA Pt B'!A220:C546,3,FALSE)</f>
        <v>64163</v>
      </c>
      <c r="AM222" s="39">
        <f t="shared" si="6"/>
        <v>15762797</v>
      </c>
      <c r="AN222" s="38">
        <f t="shared" si="7"/>
        <v>11882.998115341123</v>
      </c>
    </row>
    <row r="223" spans="1:40" x14ac:dyDescent="0.3">
      <c r="A223" s="36" t="s">
        <v>516</v>
      </c>
      <c r="B223" s="36" t="s">
        <v>517</v>
      </c>
      <c r="C223" s="37">
        <f>VLOOKUP($A223,'[1]DOM A&amp;L'!$A:$C,3,FALSE)</f>
        <v>607.79999999999995</v>
      </c>
      <c r="D223" s="38">
        <f>VLOOKUP($A223,'[1]DOM A&amp;L'!$A:$D,4,FALSE)</f>
        <v>4392571</v>
      </c>
      <c r="E223" s="38">
        <f>VLOOKUP($A223,[1]TAG!$A:$F,4,FALSE)</f>
        <v>40723</v>
      </c>
      <c r="F223" s="38">
        <f>VLOOKUP($A223,'[1]DOM A&amp;L'!$A:$E,5,FALSE)</f>
        <v>65733</v>
      </c>
      <c r="G223" s="38">
        <f>VLOOKUP($A223,'[1]DOM A&amp;L'!$A:$F,6,FALSE)</f>
        <v>157989</v>
      </c>
      <c r="H223" s="38">
        <f>VLOOKUP($A223,'[1]DOM A&amp;L'!$A:$G,7,FALSE)</f>
        <v>371901</v>
      </c>
      <c r="I223" s="38">
        <f>VLOOKUP($A223,'[1]DOM A&amp;L'!$A:$H,8,FALSE)</f>
        <v>393755</v>
      </c>
      <c r="J223" s="38">
        <f>VLOOKUP($A223,'[1]DOM A&amp;L'!$A:$I,9,FALSE)</f>
        <v>42864</v>
      </c>
      <c r="K223" s="38">
        <f>VLOOKUP($A223,'[1]DOM A&amp;L'!$A:$J,10,FALSE)</f>
        <v>42394</v>
      </c>
      <c r="L223" s="38">
        <f>VLOOKUP($A223,'[1]DOM A&amp;L'!$A:$K,11,FALSE)</f>
        <v>213499</v>
      </c>
      <c r="M223" s="38">
        <f>VLOOKUP($A223,'[1]DOM A&amp;L'!$A:$L,12,FALSE)</f>
        <v>130086</v>
      </c>
      <c r="N223" s="38">
        <f>VLOOKUP($A223,'[1]DOM A&amp;L'!$A:$M,13,FALSE)</f>
        <v>159077</v>
      </c>
      <c r="O223" s="38">
        <f>VLOOKUP($A223,'[1]DOM A&amp;L'!$A:$N,14,FALSE)</f>
        <v>204185</v>
      </c>
      <c r="P223" s="38">
        <f>VLOOKUP($A223,'[1]DOM A&amp;L'!$A:$O,15,FALSE)</f>
        <v>0</v>
      </c>
      <c r="Q223" s="38">
        <f>VLOOKUP($A223,'[1]DOM A&amp;L'!$A:$P,16,FALSE)</f>
        <v>214189</v>
      </c>
      <c r="R223" s="38">
        <f>VLOOKUP($A223,'[1]DOM A&amp;L'!$A:$S,19,FALSE)</f>
        <v>375000</v>
      </c>
      <c r="S223" s="38">
        <f>VLOOKUP(A223,'[1]DOM A&amp;L'!A:T,20,FALSE)</f>
        <v>106163</v>
      </c>
      <c r="T223" s="38">
        <f>VLOOKUP($A223,'[1]DOM A&amp;L'!A:T,17,FALSE)</f>
        <v>0</v>
      </c>
      <c r="U223" s="38">
        <f>VLOOKUP(A223,'[1]DOM A&amp;L'!A:R,18,FALSE)</f>
        <v>431084</v>
      </c>
      <c r="V223" s="38">
        <f>VLOOKUP($A223,'[1]DOM A&amp;L'!A:U,21,FALSE)</f>
        <v>43430</v>
      </c>
      <c r="W223" s="38">
        <f>VLOOKUP($A223,'[1]DOM UAB'!$A:$D,4,FALSE)</f>
        <v>84624</v>
      </c>
      <c r="X223" s="38">
        <f>VLOOKUP($A223,'[1]DOM UAB'!$A:$D,3,FALSE)</f>
        <v>43996</v>
      </c>
      <c r="Y223" s="38">
        <f>VLOOKUP(A223,[1]ELI!A:F,6,FALSE)</f>
        <v>16876</v>
      </c>
      <c r="Z223" s="39">
        <f>VLOOKUP(A223,'[1]Title IA Del'!A:E,5,FALSE)</f>
        <v>60839</v>
      </c>
      <c r="AA223" s="40">
        <f>IFERROR(VLOOKUP(A223,'[1]Title ID2'!A:F,6,FALSE),0)</f>
        <v>0</v>
      </c>
      <c r="AB223" s="40">
        <f>IFERROR(VLOOKUP(A223,'[1]Title IC Mig'!A:G,7,FALSE),0)</f>
        <v>0</v>
      </c>
      <c r="AC223" s="38">
        <f>IFERROR(VLOOKUP(A223,[1]Sec1003!$I$2:$L$139,4,FALSE),0)</f>
        <v>0</v>
      </c>
      <c r="AD223" s="38">
        <f>VLOOKUP(A223,'[1]Title IIA'!A221:D546,3,FALSE)</f>
        <v>12332</v>
      </c>
      <c r="AE223" s="40">
        <f>IFERROR(VLOOKUP(A223,'[1]Title III EL'!A:D,4,FALSE),0)</f>
        <v>0</v>
      </c>
      <c r="AF223" s="40">
        <f>IFERROR(VLOOKUP(A223,'[1]Titlle III Imm'!A:D,4,FALSE),0)</f>
        <v>0</v>
      </c>
      <c r="AG223" s="38">
        <f>VLOOKUP(A223,'[1]Title IVA'!A:E,5,FALSE)</f>
        <v>10000</v>
      </c>
      <c r="AH223" s="40">
        <f>IFERROR(VLOOKUP(A223,'[1]Title IVB'!A:I,9,FALSE),0)</f>
        <v>0</v>
      </c>
      <c r="AI223" s="40">
        <f>IFERROR(VLOOKUP(A223,[1]SRSA!A:S,19,FALSE),0)</f>
        <v>0</v>
      </c>
      <c r="AJ223" s="40">
        <f>IFERROR(VLOOKUP(A223,'[1]Title VB2'!A:E,5,FALSE),0)</f>
        <v>0</v>
      </c>
      <c r="AK223" s="40">
        <f>IFERROR(VLOOKUP(A223,'[1]McKinney Vento'!A:D,4,FALSE),0)</f>
        <v>0</v>
      </c>
      <c r="AL223" s="41">
        <f>VLOOKUP(A223,'[1]IDEA Pt B'!A221:C547,3,FALSE)</f>
        <v>27987</v>
      </c>
      <c r="AM223" s="39">
        <f t="shared" si="6"/>
        <v>7641297</v>
      </c>
      <c r="AN223" s="38">
        <f t="shared" si="7"/>
        <v>12572.058242843041</v>
      </c>
    </row>
    <row r="224" spans="1:40" x14ac:dyDescent="0.3">
      <c r="A224" s="36" t="s">
        <v>518</v>
      </c>
      <c r="B224" s="43" t="s">
        <v>519</v>
      </c>
      <c r="C224" s="37">
        <f>VLOOKUP($A224,'[1]DOM A&amp;L'!$A:$C,3,FALSE)</f>
        <v>1033</v>
      </c>
      <c r="D224" s="38">
        <f>VLOOKUP($A224,'[1]DOM A&amp;L'!$A:$D,4,FALSE)</f>
        <v>7465491</v>
      </c>
      <c r="E224" s="38">
        <f>VLOOKUP($A224,[1]TAG!$A:$F,4,FALSE)</f>
        <v>69211</v>
      </c>
      <c r="F224" s="38">
        <f>VLOOKUP($A224,'[1]DOM A&amp;L'!$A:$E,5,FALSE)</f>
        <v>0</v>
      </c>
      <c r="G224" s="38">
        <f>VLOOKUP($A224,'[1]DOM A&amp;L'!$A:$F,6,FALSE)</f>
        <v>95418</v>
      </c>
      <c r="H224" s="38">
        <f>VLOOKUP($A224,'[1]DOM A&amp;L'!$A:$G,7,FALSE)</f>
        <v>853220</v>
      </c>
      <c r="I224" s="38">
        <f>VLOOKUP($A224,'[1]DOM A&amp;L'!$A:$H,8,FALSE)</f>
        <v>651916</v>
      </c>
      <c r="J224" s="38">
        <f>VLOOKUP($A224,'[1]DOM A&amp;L'!$A:$I,9,FALSE)</f>
        <v>74200</v>
      </c>
      <c r="K224" s="38">
        <f>VLOOKUP($A224,'[1]DOM A&amp;L'!$A:$J,10,FALSE)</f>
        <v>72672</v>
      </c>
      <c r="L224" s="38">
        <f>VLOOKUP($A224,'[1]DOM A&amp;L'!$A:$K,11,FALSE)</f>
        <v>360589</v>
      </c>
      <c r="M224" s="38">
        <f>VLOOKUP($A224,'[1]DOM A&amp;L'!$A:$L,12,FALSE)</f>
        <v>263070</v>
      </c>
      <c r="N224" s="38">
        <f>VLOOKUP($A224,'[1]DOM A&amp;L'!$A:$M,13,FALSE)</f>
        <v>187126</v>
      </c>
      <c r="O224" s="38">
        <f>VLOOKUP($A224,'[1]DOM A&amp;L'!$A:$N,14,FALSE)</f>
        <v>509852</v>
      </c>
      <c r="P224" s="38">
        <f>VLOOKUP($A224,'[1]DOM A&amp;L'!$A:$O,15,FALSE)</f>
        <v>0</v>
      </c>
      <c r="Q224" s="38">
        <f>VLOOKUP($A224,'[1]DOM A&amp;L'!$A:$P,16,FALSE)</f>
        <v>356749</v>
      </c>
      <c r="R224" s="38">
        <f>VLOOKUP($A224,'[1]DOM A&amp;L'!$A:$S,19,FALSE)</f>
        <v>1000000</v>
      </c>
      <c r="S224" s="38">
        <f>VLOOKUP(A224,'[1]DOM A&amp;L'!A:T,20,FALSE)</f>
        <v>531356</v>
      </c>
      <c r="T224" s="38">
        <f>VLOOKUP($A224,'[1]DOM A&amp;L'!A:T,17,FALSE)</f>
        <v>0</v>
      </c>
      <c r="U224" s="38">
        <f>VLOOKUP(A224,'[1]DOM A&amp;L'!A:R,18,FALSE)</f>
        <v>0</v>
      </c>
      <c r="V224" s="38">
        <f>VLOOKUP($A224,'[1]DOM A&amp;L'!A:U,21,FALSE)</f>
        <v>0</v>
      </c>
      <c r="W224" s="38">
        <f>VLOOKUP($A224,'[1]DOM UAB'!$A:$D,4,FALSE)</f>
        <v>145208</v>
      </c>
      <c r="X224" s="38">
        <f>VLOOKUP($A224,'[1]DOM UAB'!$A:$D,3,FALSE)</f>
        <v>454544</v>
      </c>
      <c r="Y224" s="38">
        <f>VLOOKUP(A224,[1]ELI!A:F,6,FALSE)</f>
        <v>20312</v>
      </c>
      <c r="Z224" s="39">
        <f>VLOOKUP(A224,'[1]Title IA Del'!A:E,5,FALSE)</f>
        <v>119648</v>
      </c>
      <c r="AA224" s="40">
        <f>IFERROR(VLOOKUP(A224,'[1]Title ID2'!A:F,6,FALSE),0)</f>
        <v>0</v>
      </c>
      <c r="AB224" s="40">
        <f>IFERROR(VLOOKUP(A224,'[1]Title IC Mig'!A:G,7,FALSE),0)</f>
        <v>0</v>
      </c>
      <c r="AC224" s="38">
        <f>IFERROR(VLOOKUP(A224,[1]Sec1003!$I$2:$L$139,4,FALSE),0)</f>
        <v>10495</v>
      </c>
      <c r="AD224" s="38">
        <f>VLOOKUP(A224,'[1]Title IIA'!A222:D547,3,FALSE)</f>
        <v>18401</v>
      </c>
      <c r="AE224" s="40">
        <f>IFERROR(VLOOKUP(A224,'[1]Title III EL'!A:D,4,FALSE),0)</f>
        <v>0</v>
      </c>
      <c r="AF224" s="40">
        <f>IFERROR(VLOOKUP(A224,'[1]Titlle III Imm'!A:D,4,FALSE),0)</f>
        <v>0</v>
      </c>
      <c r="AG224" s="38">
        <f>VLOOKUP(A224,'[1]Title IVA'!A:E,5,FALSE)</f>
        <v>10000</v>
      </c>
      <c r="AH224" s="40">
        <f>IFERROR(VLOOKUP(A224,'[1]Title IVB'!A:I,9,FALSE),0)</f>
        <v>0</v>
      </c>
      <c r="AI224" s="40">
        <f>IFERROR(VLOOKUP(A224,[1]SRSA!A:S,19,FALSE),0)</f>
        <v>0</v>
      </c>
      <c r="AJ224" s="40">
        <f>IFERROR(VLOOKUP(A224,'[1]Title VB2'!A:E,5,FALSE),0)</f>
        <v>0</v>
      </c>
      <c r="AK224" s="40">
        <f>IFERROR(VLOOKUP(A224,'[1]McKinney Vento'!A:D,4,FALSE),0)</f>
        <v>0</v>
      </c>
      <c r="AL224" s="41">
        <f>VLOOKUP(A224,'[1]IDEA Pt B'!A222:C548,3,FALSE)</f>
        <v>47768</v>
      </c>
      <c r="AM224" s="39">
        <f t="shared" si="6"/>
        <v>13317246</v>
      </c>
      <c r="AN224" s="38">
        <f t="shared" si="7"/>
        <v>12891.816069699904</v>
      </c>
    </row>
    <row r="225" spans="1:40" x14ac:dyDescent="0.3">
      <c r="A225" s="36" t="s">
        <v>520</v>
      </c>
      <c r="B225" s="36" t="s">
        <v>521</v>
      </c>
      <c r="C225" s="37">
        <f>VLOOKUP($A225,'[1]DOM A&amp;L'!$A:$C,3,FALSE)</f>
        <v>218</v>
      </c>
      <c r="D225" s="38">
        <f>VLOOKUP($A225,'[1]DOM A&amp;L'!$A:$D,4,FALSE)</f>
        <v>1575486</v>
      </c>
      <c r="E225" s="38">
        <f>VLOOKUP($A225,[1]TAG!$A:$F,4,FALSE)</f>
        <v>14606</v>
      </c>
      <c r="F225" s="38">
        <f>VLOOKUP($A225,'[1]DOM A&amp;L'!$A:$E,5,FALSE)</f>
        <v>26172</v>
      </c>
      <c r="G225" s="38">
        <f>VLOOKUP($A225,'[1]DOM A&amp;L'!$A:$F,6,FALSE)</f>
        <v>174879</v>
      </c>
      <c r="H225" s="38">
        <f>VLOOKUP($A225,'[1]DOM A&amp;L'!$A:$G,7,FALSE)</f>
        <v>208643</v>
      </c>
      <c r="I225" s="38">
        <f>VLOOKUP($A225,'[1]DOM A&amp;L'!$A:$H,8,FALSE)</f>
        <v>166640</v>
      </c>
      <c r="J225" s="38">
        <f>VLOOKUP($A225,'[1]DOM A&amp;L'!$A:$I,9,FALSE)</f>
        <v>17206</v>
      </c>
      <c r="K225" s="38">
        <f>VLOOKUP($A225,'[1]DOM A&amp;L'!$A:$J,10,FALSE)</f>
        <v>16846</v>
      </c>
      <c r="L225" s="38">
        <f>VLOOKUP($A225,'[1]DOM A&amp;L'!$A:$K,11,FALSE)</f>
        <v>76700</v>
      </c>
      <c r="M225" s="38">
        <f>VLOOKUP($A225,'[1]DOM A&amp;L'!$A:$L,12,FALSE)</f>
        <v>46976</v>
      </c>
      <c r="N225" s="38">
        <f>VLOOKUP($A225,'[1]DOM A&amp;L'!$A:$M,13,FALSE)</f>
        <v>10254</v>
      </c>
      <c r="O225" s="38">
        <f>VLOOKUP($A225,'[1]DOM A&amp;L'!$A:$N,14,FALSE)</f>
        <v>119865</v>
      </c>
      <c r="P225" s="38">
        <f>VLOOKUP($A225,'[1]DOM A&amp;L'!$A:$O,15,FALSE)</f>
        <v>0</v>
      </c>
      <c r="Q225" s="38">
        <f>VLOOKUP($A225,'[1]DOM A&amp;L'!$A:$P,16,FALSE)</f>
        <v>9632</v>
      </c>
      <c r="R225" s="38">
        <f>VLOOKUP($A225,'[1]DOM A&amp;L'!$A:$S,19,FALSE)</f>
        <v>325000</v>
      </c>
      <c r="S225" s="38">
        <f>VLOOKUP(A225,'[1]DOM A&amp;L'!A:T,20,FALSE)</f>
        <v>37610</v>
      </c>
      <c r="T225" s="38">
        <f>VLOOKUP($A225,'[1]DOM A&amp;L'!A:T,17,FALSE)</f>
        <v>0</v>
      </c>
      <c r="U225" s="38">
        <f>VLOOKUP(A225,'[1]DOM A&amp;L'!A:R,18,FALSE)</f>
        <v>76360</v>
      </c>
      <c r="V225" s="38">
        <f>VLOOKUP($A225,'[1]DOM A&amp;L'!A:U,21,FALSE)</f>
        <v>15386</v>
      </c>
      <c r="W225" s="38">
        <f>VLOOKUP($A225,'[1]DOM UAB'!$A:$D,4,FALSE)</f>
        <v>75680</v>
      </c>
      <c r="X225" s="38">
        <f>VLOOKUP($A225,'[1]DOM UAB'!$A:$D,3,FALSE)</f>
        <v>175406</v>
      </c>
      <c r="Y225" s="38">
        <f>VLOOKUP(A225,[1]ELI!A:F,6,FALSE)</f>
        <v>13726</v>
      </c>
      <c r="Z225" s="39">
        <f>VLOOKUP(A225,'[1]Title IA Del'!A:E,5,FALSE)</f>
        <v>48303</v>
      </c>
      <c r="AA225" s="40">
        <f>IFERROR(VLOOKUP(A225,'[1]Title ID2'!A:F,6,FALSE),0)</f>
        <v>0</v>
      </c>
      <c r="AB225" s="40">
        <f>IFERROR(VLOOKUP(A225,'[1]Title IC Mig'!A:G,7,FALSE),0)</f>
        <v>0</v>
      </c>
      <c r="AC225" s="38">
        <f>IFERROR(VLOOKUP(A225,[1]Sec1003!$I$2:$L$139,4,FALSE),0)</f>
        <v>0</v>
      </c>
      <c r="AD225" s="38">
        <f>VLOOKUP(A225,'[1]Title IIA'!A223:D548,3,FALSE)</f>
        <v>7319</v>
      </c>
      <c r="AE225" s="40">
        <f>IFERROR(VLOOKUP(A225,'[1]Title III EL'!A:D,4,FALSE),0)</f>
        <v>0</v>
      </c>
      <c r="AF225" s="40">
        <f>IFERROR(VLOOKUP(A225,'[1]Titlle III Imm'!A:D,4,FALSE),0)</f>
        <v>0</v>
      </c>
      <c r="AG225" s="38">
        <f>VLOOKUP(A225,'[1]Title IVA'!A:E,5,FALSE)</f>
        <v>10000</v>
      </c>
      <c r="AH225" s="40">
        <f>IFERROR(VLOOKUP(A225,'[1]Title IVB'!A:I,9,FALSE),0)</f>
        <v>0</v>
      </c>
      <c r="AI225" s="40">
        <f>IFERROR(VLOOKUP(A225,[1]SRSA!A:S,19,FALSE),0)</f>
        <v>7148</v>
      </c>
      <c r="AJ225" s="40">
        <f>IFERROR(VLOOKUP(A225,'[1]Title VB2'!A:E,5,FALSE),0)</f>
        <v>0</v>
      </c>
      <c r="AK225" s="40">
        <f>IFERROR(VLOOKUP(A225,'[1]McKinney Vento'!A:D,4,FALSE),0)</f>
        <v>0</v>
      </c>
      <c r="AL225" s="41">
        <f>VLOOKUP(A225,'[1]IDEA Pt B'!A223:C549,3,FALSE)</f>
        <v>10372</v>
      </c>
      <c r="AM225" s="39">
        <f t="shared" si="6"/>
        <v>3266215</v>
      </c>
      <c r="AN225" s="38">
        <f t="shared" si="7"/>
        <v>14982.637614678899</v>
      </c>
    </row>
    <row r="226" spans="1:40" x14ac:dyDescent="0.3">
      <c r="A226" s="36" t="s">
        <v>522</v>
      </c>
      <c r="B226" s="36" t="s">
        <v>523</v>
      </c>
      <c r="C226" s="37">
        <f>VLOOKUP($A226,'[1]DOM A&amp;L'!$A:$C,3,FALSE)</f>
        <v>170.1</v>
      </c>
      <c r="D226" s="38">
        <f>VLOOKUP($A226,'[1]DOM A&amp;L'!$A:$D,4,FALSE)</f>
        <v>1229313</v>
      </c>
      <c r="E226" s="38">
        <f>VLOOKUP($A226,[1]TAG!$A:$F,4,FALSE)</f>
        <v>11397</v>
      </c>
      <c r="F226" s="38">
        <f>VLOOKUP($A226,'[1]DOM A&amp;L'!$A:$E,5,FALSE)</f>
        <v>0</v>
      </c>
      <c r="G226" s="38">
        <f>VLOOKUP($A226,'[1]DOM A&amp;L'!$A:$F,6,FALSE)</f>
        <v>192245</v>
      </c>
      <c r="H226" s="38">
        <f>VLOOKUP($A226,'[1]DOM A&amp;L'!$A:$G,7,FALSE)</f>
        <v>231409</v>
      </c>
      <c r="I226" s="38">
        <f>VLOOKUP($A226,'[1]DOM A&amp;L'!$A:$H,8,FALSE)</f>
        <v>130639</v>
      </c>
      <c r="J226" s="38">
        <f>VLOOKUP($A226,'[1]DOM A&amp;L'!$A:$I,9,FALSE)</f>
        <v>14544</v>
      </c>
      <c r="K226" s="38">
        <f>VLOOKUP($A226,'[1]DOM A&amp;L'!$A:$J,10,FALSE)</f>
        <v>10260</v>
      </c>
      <c r="L226" s="38">
        <f>VLOOKUP($A226,'[1]DOM A&amp;L'!$A:$K,11,FALSE)</f>
        <v>59377</v>
      </c>
      <c r="M226" s="38">
        <f>VLOOKUP($A226,'[1]DOM A&amp;L'!$A:$L,12,FALSE)</f>
        <v>47065</v>
      </c>
      <c r="N226" s="38">
        <f>VLOOKUP($A226,'[1]DOM A&amp;L'!$A:$M,13,FALSE)</f>
        <v>94113</v>
      </c>
      <c r="O226" s="38">
        <f>VLOOKUP($A226,'[1]DOM A&amp;L'!$A:$N,14,FALSE)</f>
        <v>16095</v>
      </c>
      <c r="P226" s="38">
        <f>VLOOKUP($A226,'[1]DOM A&amp;L'!$A:$O,15,FALSE)</f>
        <v>0</v>
      </c>
      <c r="Q226" s="38">
        <f>VLOOKUP($A226,'[1]DOM A&amp;L'!$A:$P,16,FALSE)</f>
        <v>44957</v>
      </c>
      <c r="R226" s="38">
        <f>VLOOKUP($A226,'[1]DOM A&amp;L'!$A:$S,19,FALSE)</f>
        <v>80000</v>
      </c>
      <c r="S226" s="38">
        <f>VLOOKUP(A226,'[1]DOM A&amp;L'!A:T,20,FALSE)</f>
        <v>61132</v>
      </c>
      <c r="T226" s="38">
        <f>VLOOKUP($A226,'[1]DOM A&amp;L'!A:T,17,FALSE)</f>
        <v>28234</v>
      </c>
      <c r="U226" s="38">
        <f>VLOOKUP(A226,'[1]DOM A&amp;L'!A:R,18,FALSE)</f>
        <v>157016</v>
      </c>
      <c r="V226" s="38">
        <f>VLOOKUP($A226,'[1]DOM A&amp;L'!A:U,21,FALSE)</f>
        <v>21765</v>
      </c>
      <c r="W226" s="38">
        <f>VLOOKUP($A226,'[1]DOM UAB'!$A:$D,4,FALSE)</f>
        <v>68800</v>
      </c>
      <c r="X226" s="38">
        <f>VLOOKUP($A226,'[1]DOM UAB'!$A:$D,3,FALSE)</f>
        <v>174785</v>
      </c>
      <c r="Y226" s="38">
        <f>VLOOKUP(A226,[1]ELI!A:F,6,FALSE)</f>
        <v>13339</v>
      </c>
      <c r="Z226" s="39">
        <f>VLOOKUP(A226,'[1]Title IA Del'!A:E,5,FALSE)</f>
        <v>66110</v>
      </c>
      <c r="AA226" s="40">
        <f>IFERROR(VLOOKUP(A226,'[1]Title ID2'!A:F,6,FALSE),0)</f>
        <v>0</v>
      </c>
      <c r="AB226" s="40">
        <f>IFERROR(VLOOKUP(A226,'[1]Title IC Mig'!A:G,7,FALSE),0)</f>
        <v>0</v>
      </c>
      <c r="AC226" s="38">
        <f>IFERROR(VLOOKUP(A226,[1]Sec1003!$I$2:$L$139,4,FALSE),0)</f>
        <v>10495</v>
      </c>
      <c r="AD226" s="38">
        <f>VLOOKUP(A226,'[1]Title IIA'!A224:D549,3,FALSE)</f>
        <v>6406</v>
      </c>
      <c r="AE226" s="40">
        <f>IFERROR(VLOOKUP(A226,'[1]Title III EL'!A:D,4,FALSE),0)</f>
        <v>0</v>
      </c>
      <c r="AF226" s="40">
        <f>IFERROR(VLOOKUP(A226,'[1]Titlle III Imm'!A:D,4,FALSE),0)</f>
        <v>0</v>
      </c>
      <c r="AG226" s="38">
        <f>VLOOKUP(A226,'[1]Title IVA'!A:E,5,FALSE)</f>
        <v>10000</v>
      </c>
      <c r="AH226" s="40">
        <f>IFERROR(VLOOKUP(A226,'[1]Title IVB'!A:I,9,FALSE),0)</f>
        <v>0</v>
      </c>
      <c r="AI226" s="40">
        <f>IFERROR(VLOOKUP(A226,[1]SRSA!A:S,19,FALSE),0)</f>
        <v>14956</v>
      </c>
      <c r="AJ226" s="40">
        <f>IFERROR(VLOOKUP(A226,'[1]Title VB2'!A:E,5,FALSE),0)</f>
        <v>0</v>
      </c>
      <c r="AK226" s="40">
        <f>IFERROR(VLOOKUP(A226,'[1]McKinney Vento'!A:D,4,FALSE),0)</f>
        <v>0</v>
      </c>
      <c r="AL226" s="41">
        <f>VLOOKUP(A226,'[1]IDEA Pt B'!A224:C550,3,FALSE)</f>
        <v>8933</v>
      </c>
      <c r="AM226" s="39">
        <f t="shared" si="6"/>
        <v>2803385</v>
      </c>
      <c r="AN226" s="38">
        <f t="shared" si="7"/>
        <v>16480.805408583186</v>
      </c>
    </row>
    <row r="227" spans="1:40" x14ac:dyDescent="0.3">
      <c r="A227" s="36" t="s">
        <v>524</v>
      </c>
      <c r="B227" s="36" t="s">
        <v>525</v>
      </c>
      <c r="C227" s="37">
        <f>VLOOKUP($A227,'[1]DOM A&amp;L'!$A:$C,3,FALSE)</f>
        <v>887.1</v>
      </c>
      <c r="D227" s="38">
        <f>VLOOKUP($A227,'[1]DOM A&amp;L'!$A:$D,4,FALSE)</f>
        <v>6435023</v>
      </c>
      <c r="E227" s="38">
        <f>VLOOKUP($A227,[1]TAG!$A:$F,4,FALSE)</f>
        <v>59436</v>
      </c>
      <c r="F227" s="38">
        <f>VLOOKUP($A227,'[1]DOM A&amp;L'!$A:$E,5,FALSE)</f>
        <v>22416</v>
      </c>
      <c r="G227" s="38">
        <f>VLOOKUP($A227,'[1]DOM A&amp;L'!$A:$F,6,FALSE)</f>
        <v>210431</v>
      </c>
      <c r="H227" s="38">
        <f>VLOOKUP($A227,'[1]DOM A&amp;L'!$A:$G,7,FALSE)</f>
        <v>629792</v>
      </c>
      <c r="I227" s="38">
        <f>VLOOKUP($A227,'[1]DOM A&amp;L'!$A:$H,8,FALSE)</f>
        <v>550428</v>
      </c>
      <c r="J227" s="38">
        <f>VLOOKUP($A227,'[1]DOM A&amp;L'!$A:$I,9,FALSE)</f>
        <v>62549</v>
      </c>
      <c r="K227" s="38">
        <f>VLOOKUP($A227,'[1]DOM A&amp;L'!$A:$J,10,FALSE)</f>
        <v>59303</v>
      </c>
      <c r="L227" s="38">
        <f>VLOOKUP($A227,'[1]DOM A&amp;L'!$A:$K,11,FALSE)</f>
        <v>309660</v>
      </c>
      <c r="M227" s="38">
        <f>VLOOKUP($A227,'[1]DOM A&amp;L'!$A:$L,12,FALSE)</f>
        <v>231264</v>
      </c>
      <c r="N227" s="38">
        <f>VLOOKUP($A227,'[1]DOM A&amp;L'!$A:$M,13,FALSE)</f>
        <v>55619</v>
      </c>
      <c r="O227" s="38">
        <f>VLOOKUP($A227,'[1]DOM A&amp;L'!$A:$N,14,FALSE)</f>
        <v>442766</v>
      </c>
      <c r="P227" s="38">
        <f>VLOOKUP($A227,'[1]DOM A&amp;L'!$A:$O,15,FALSE)</f>
        <v>0</v>
      </c>
      <c r="Q227" s="38">
        <f>VLOOKUP($A227,'[1]DOM A&amp;L'!$A:$P,16,FALSE)</f>
        <v>157128</v>
      </c>
      <c r="R227" s="38">
        <f>VLOOKUP($A227,'[1]DOM A&amp;L'!$A:$S,19,FALSE)</f>
        <v>450000</v>
      </c>
      <c r="S227" s="38">
        <f>VLOOKUP(A227,'[1]DOM A&amp;L'!A:T,20,FALSE)</f>
        <v>141325</v>
      </c>
      <c r="T227" s="38">
        <f>VLOOKUP($A227,'[1]DOM A&amp;L'!A:T,17,FALSE)</f>
        <v>55619</v>
      </c>
      <c r="U227" s="38">
        <f>VLOOKUP(A227,'[1]DOM A&amp;L'!A:R,18,FALSE)</f>
        <v>518246</v>
      </c>
      <c r="V227" s="38">
        <f>VLOOKUP($A227,'[1]DOM A&amp;L'!A:U,21,FALSE)</f>
        <v>0</v>
      </c>
      <c r="W227" s="38">
        <f>VLOOKUP($A227,'[1]DOM UAB'!$A:$D,4,FALSE)</f>
        <v>61597</v>
      </c>
      <c r="X227" s="38">
        <f>VLOOKUP($A227,'[1]DOM UAB'!$A:$D,3,FALSE)</f>
        <v>230736</v>
      </c>
      <c r="Y227" s="38">
        <f>VLOOKUP(A227,[1]ELI!A:F,6,FALSE)</f>
        <v>19133</v>
      </c>
      <c r="Z227" s="39">
        <f>VLOOKUP(A227,'[1]Title IA Del'!A:E,5,FALSE)</f>
        <v>134945</v>
      </c>
      <c r="AA227" s="40">
        <f>IFERROR(VLOOKUP(A227,'[1]Title ID2'!A:F,6,FALSE),0)</f>
        <v>0</v>
      </c>
      <c r="AB227" s="40">
        <f>IFERROR(VLOOKUP(A227,'[1]Title IC Mig'!A:G,7,FALSE),0)</f>
        <v>0</v>
      </c>
      <c r="AC227" s="38">
        <f>IFERROR(VLOOKUP(A227,[1]Sec1003!$I$2:$L$139,4,FALSE),0)</f>
        <v>0</v>
      </c>
      <c r="AD227" s="38">
        <f>VLOOKUP(A227,'[1]Title IIA'!A225:D550,3,FALSE)</f>
        <v>29685</v>
      </c>
      <c r="AE227" s="40">
        <f>IFERROR(VLOOKUP(A227,'[1]Title III EL'!A:D,4,FALSE),0)</f>
        <v>0</v>
      </c>
      <c r="AF227" s="40">
        <f>IFERROR(VLOOKUP(A227,'[1]Titlle III Imm'!A:D,4,FALSE),0)</f>
        <v>0</v>
      </c>
      <c r="AG227" s="38">
        <f>VLOOKUP(A227,'[1]Title IVA'!A:E,5,FALSE)</f>
        <v>10000</v>
      </c>
      <c r="AH227" s="40">
        <f>IFERROR(VLOOKUP(A227,'[1]Title IVB'!A:I,9,FALSE),0)</f>
        <v>0</v>
      </c>
      <c r="AI227" s="40">
        <f>IFERROR(VLOOKUP(A227,[1]SRSA!A:S,19,FALSE),0)</f>
        <v>0</v>
      </c>
      <c r="AJ227" s="40">
        <f>IFERROR(VLOOKUP(A227,'[1]Title VB2'!A:E,5,FALSE),0)</f>
        <v>0</v>
      </c>
      <c r="AK227" s="40">
        <f>IFERROR(VLOOKUP(A227,'[1]McKinney Vento'!A:D,4,FALSE),0)</f>
        <v>0</v>
      </c>
      <c r="AL227" s="41">
        <f>VLOOKUP(A227,'[1]IDEA Pt B'!A225:C551,3,FALSE)</f>
        <v>40514</v>
      </c>
      <c r="AM227" s="39">
        <f t="shared" si="6"/>
        <v>10917615</v>
      </c>
      <c r="AN227" s="38">
        <f t="shared" si="7"/>
        <v>12307.084883327696</v>
      </c>
    </row>
    <row r="228" spans="1:40" x14ac:dyDescent="0.3">
      <c r="A228" s="36" t="s">
        <v>526</v>
      </c>
      <c r="B228" s="36" t="s">
        <v>527</v>
      </c>
      <c r="C228" s="37">
        <f>VLOOKUP($A228,'[1]DOM A&amp;L'!$A:$C,3,FALSE)</f>
        <v>2245</v>
      </c>
      <c r="D228" s="38">
        <f>VLOOKUP($A228,'[1]DOM A&amp;L'!$A:$D,4,FALSE)</f>
        <v>16224615</v>
      </c>
      <c r="E228" s="38">
        <f>VLOOKUP($A228,[1]TAG!$A:$F,4,FALSE)</f>
        <v>150415</v>
      </c>
      <c r="F228" s="38">
        <f>VLOOKUP($A228,'[1]DOM A&amp;L'!$A:$E,5,FALSE)</f>
        <v>0</v>
      </c>
      <c r="G228" s="38">
        <f>VLOOKUP($A228,'[1]DOM A&amp;L'!$A:$F,6,FALSE)</f>
        <v>424774</v>
      </c>
      <c r="H228" s="38">
        <f>VLOOKUP($A228,'[1]DOM A&amp;L'!$A:$G,7,FALSE)</f>
        <v>1984390</v>
      </c>
      <c r="I228" s="38">
        <f>VLOOKUP($A228,'[1]DOM A&amp;L'!$A:$H,8,FALSE)</f>
        <v>1363254</v>
      </c>
      <c r="J228" s="38">
        <f>VLOOKUP($A228,'[1]DOM A&amp;L'!$A:$I,9,FALSE)</f>
        <v>159687</v>
      </c>
      <c r="K228" s="38">
        <f>VLOOKUP($A228,'[1]DOM A&amp;L'!$A:$J,10,FALSE)</f>
        <v>177467</v>
      </c>
      <c r="L228" s="38">
        <f>VLOOKUP($A228,'[1]DOM A&amp;L'!$A:$K,11,FALSE)</f>
        <v>783662</v>
      </c>
      <c r="M228" s="38">
        <f>VLOOKUP($A228,'[1]DOM A&amp;L'!$A:$L,12,FALSE)</f>
        <v>462528</v>
      </c>
      <c r="N228" s="38">
        <f>VLOOKUP($A228,'[1]DOM A&amp;L'!$A:$M,13,FALSE)</f>
        <v>544219</v>
      </c>
      <c r="O228" s="38">
        <f>VLOOKUP($A228,'[1]DOM A&amp;L'!$A:$N,14,FALSE)</f>
        <v>563598</v>
      </c>
      <c r="P228" s="38">
        <f>VLOOKUP($A228,'[1]DOM A&amp;L'!$A:$O,15,FALSE)</f>
        <v>0</v>
      </c>
      <c r="Q228" s="38">
        <f>VLOOKUP($A228,'[1]DOM A&amp;L'!$A:$P,16,FALSE)</f>
        <v>610000</v>
      </c>
      <c r="R228" s="38">
        <f>VLOOKUP($A228,'[1]DOM A&amp;L'!$A:$S,19,FALSE)</f>
        <v>1300000</v>
      </c>
      <c r="S228" s="38">
        <f>VLOOKUP(A228,'[1]DOM A&amp;L'!A:T,20,FALSE)</f>
        <v>231206</v>
      </c>
      <c r="T228" s="38">
        <f>VLOOKUP($A228,'[1]DOM A&amp;L'!A:T,17,FALSE)</f>
        <v>0</v>
      </c>
      <c r="U228" s="38">
        <f>VLOOKUP(A228,'[1]DOM A&amp;L'!A:R,18,FALSE)</f>
        <v>469419</v>
      </c>
      <c r="V228" s="38">
        <f>VLOOKUP($A228,'[1]DOM A&amp;L'!A:U,21,FALSE)</f>
        <v>0</v>
      </c>
      <c r="W228" s="38">
        <f>VLOOKUP($A228,'[1]DOM UAB'!$A:$D,4,FALSE)</f>
        <v>366714</v>
      </c>
      <c r="X228" s="38">
        <f>VLOOKUP($A228,'[1]DOM UAB'!$A:$D,3,FALSE)</f>
        <v>0</v>
      </c>
      <c r="Y228" s="38">
        <f>VLOOKUP(A228,[1]ELI!A:F,6,FALSE)</f>
        <v>30106</v>
      </c>
      <c r="Z228" s="39">
        <f>VLOOKUP(A228,'[1]Title IA Del'!A:E,5,FALSE)</f>
        <v>479936</v>
      </c>
      <c r="AA228" s="40">
        <f>IFERROR(VLOOKUP(A228,'[1]Title ID2'!A:F,6,FALSE),0)</f>
        <v>0</v>
      </c>
      <c r="AB228" s="40">
        <f>IFERROR(VLOOKUP(A228,'[1]Title IC Mig'!A:G,7,FALSE),0)</f>
        <v>0</v>
      </c>
      <c r="AC228" s="38">
        <f>IFERROR(VLOOKUP(A228,[1]Sec1003!$I$2:$L$139,4,FALSE),0)</f>
        <v>10495</v>
      </c>
      <c r="AD228" s="38">
        <f>VLOOKUP(A228,'[1]Title IIA'!A226:D551,3,FALSE)</f>
        <v>84445</v>
      </c>
      <c r="AE228" s="40">
        <f>IFERROR(VLOOKUP(A228,'[1]Title III EL'!A:D,4,FALSE),0)</f>
        <v>0</v>
      </c>
      <c r="AF228" s="40">
        <f>IFERROR(VLOOKUP(A228,'[1]Titlle III Imm'!A:D,4,FALSE),0)</f>
        <v>0</v>
      </c>
      <c r="AG228" s="38">
        <f>VLOOKUP(A228,'[1]Title IVA'!A:E,5,FALSE)</f>
        <v>29006</v>
      </c>
      <c r="AH228" s="40">
        <f>IFERROR(VLOOKUP(A228,'[1]Title IVB'!A:I,9,FALSE),0)</f>
        <v>0</v>
      </c>
      <c r="AI228" s="40">
        <f>IFERROR(VLOOKUP(A228,[1]SRSA!A:S,19,FALSE),0)</f>
        <v>0</v>
      </c>
      <c r="AJ228" s="40">
        <f>IFERROR(VLOOKUP(A228,'[1]Title VB2'!A:E,5,FALSE),0)</f>
        <v>0</v>
      </c>
      <c r="AK228" s="40">
        <f>IFERROR(VLOOKUP(A228,'[1]McKinney Vento'!A:D,4,FALSE),0)</f>
        <v>0</v>
      </c>
      <c r="AL228" s="41">
        <f>VLOOKUP(A228,'[1]IDEA Pt B'!A226:C552,3,FALSE)</f>
        <v>113608</v>
      </c>
      <c r="AM228" s="39">
        <f t="shared" si="6"/>
        <v>26563544</v>
      </c>
      <c r="AN228" s="38">
        <f t="shared" si="7"/>
        <v>11832.313585746102</v>
      </c>
    </row>
    <row r="229" spans="1:40" x14ac:dyDescent="0.3">
      <c r="A229" s="36" t="s">
        <v>528</v>
      </c>
      <c r="B229" s="36" t="s">
        <v>529</v>
      </c>
      <c r="C229" s="37">
        <f>VLOOKUP($A229,'[1]DOM A&amp;L'!$A:$C,3,FALSE)</f>
        <v>4784</v>
      </c>
      <c r="D229" s="38">
        <f>VLOOKUP($A229,'[1]DOM A&amp;L'!$A:$D,4,FALSE)</f>
        <v>34573968</v>
      </c>
      <c r="E229" s="38">
        <f>VLOOKUP($A229,[1]TAG!$A:$F,4,FALSE)</f>
        <v>320528</v>
      </c>
      <c r="F229" s="38">
        <f>VLOOKUP($A229,'[1]DOM A&amp;L'!$A:$E,5,FALSE)</f>
        <v>0</v>
      </c>
      <c r="G229" s="38">
        <f>VLOOKUP($A229,'[1]DOM A&amp;L'!$A:$F,6,FALSE)</f>
        <v>1487931</v>
      </c>
      <c r="H229" s="38">
        <f>VLOOKUP($A229,'[1]DOM A&amp;L'!$A:$G,7,FALSE)</f>
        <v>4343788</v>
      </c>
      <c r="I229" s="38">
        <f>VLOOKUP($A229,'[1]DOM A&amp;L'!$A:$H,8,FALSE)</f>
        <v>2870352</v>
      </c>
      <c r="J229" s="38">
        <f>VLOOKUP($A229,'[1]DOM A&amp;L'!$A:$I,9,FALSE)</f>
        <v>325408</v>
      </c>
      <c r="K229" s="38">
        <f>VLOOKUP($A229,'[1]DOM A&amp;L'!$A:$J,10,FALSE)</f>
        <v>409367</v>
      </c>
      <c r="L229" s="38">
        <f>VLOOKUP($A229,'[1]DOM A&amp;L'!$A:$K,11,FALSE)</f>
        <v>1669951</v>
      </c>
      <c r="M229" s="38">
        <f>VLOOKUP($A229,'[1]DOM A&amp;L'!$A:$L,12,FALSE)</f>
        <v>831105</v>
      </c>
      <c r="N229" s="38">
        <f>VLOOKUP($A229,'[1]DOM A&amp;L'!$A:$M,13,FALSE)</f>
        <v>641960</v>
      </c>
      <c r="O229" s="38">
        <f>VLOOKUP($A229,'[1]DOM A&amp;L'!$A:$N,14,FALSE)</f>
        <v>910757</v>
      </c>
      <c r="P229" s="38">
        <f>VLOOKUP($A229,'[1]DOM A&amp;L'!$A:$O,15,FALSE)</f>
        <v>0</v>
      </c>
      <c r="Q229" s="38">
        <f>VLOOKUP($A229,'[1]DOM A&amp;L'!$A:$P,16,FALSE)</f>
        <v>842941</v>
      </c>
      <c r="R229" s="38">
        <f>VLOOKUP($A229,'[1]DOM A&amp;L'!$A:$S,19,FALSE)</f>
        <v>1180000</v>
      </c>
      <c r="S229" s="38">
        <f>VLOOKUP(A229,'[1]DOM A&amp;L'!A:T,20,FALSE)</f>
        <v>284894</v>
      </c>
      <c r="T229" s="38">
        <f>VLOOKUP($A229,'[1]DOM A&amp;L'!A:T,17,FALSE)</f>
        <v>0</v>
      </c>
      <c r="U229" s="38">
        <f>VLOOKUP(A229,'[1]DOM A&amp;L'!A:R,18,FALSE)</f>
        <v>1156841</v>
      </c>
      <c r="V229" s="38">
        <f>VLOOKUP($A229,'[1]DOM A&amp;L'!A:U,21,FALSE)</f>
        <v>114953</v>
      </c>
      <c r="W229" s="38">
        <f>VLOOKUP($A229,'[1]DOM UAB'!$A:$D,4,FALSE)</f>
        <v>567067</v>
      </c>
      <c r="X229" s="38">
        <f>VLOOKUP($A229,'[1]DOM UAB'!$A:$D,3,FALSE)</f>
        <v>0</v>
      </c>
      <c r="Y229" s="38">
        <f>VLOOKUP(A229,[1]ELI!A:F,6,FALSE)</f>
        <v>50623</v>
      </c>
      <c r="Z229" s="39">
        <f>VLOOKUP(A229,'[1]Title IA Del'!A:E,5,FALSE)</f>
        <v>1310289</v>
      </c>
      <c r="AA229" s="40">
        <f>IFERROR(VLOOKUP(A229,'[1]Title ID2'!A:F,6,FALSE),0)</f>
        <v>0</v>
      </c>
      <c r="AB229" s="40">
        <f>IFERROR(VLOOKUP(A229,'[1]Title IC Mig'!A:G,7,FALSE),0)</f>
        <v>376256</v>
      </c>
      <c r="AC229" s="38">
        <f>IFERROR(VLOOKUP(A229,[1]Sec1003!$I$2:$L$139,4,FALSE),0)</f>
        <v>19490</v>
      </c>
      <c r="AD229" s="38">
        <f>VLOOKUP(A229,'[1]Title IIA'!A227:D552,3,FALSE)</f>
        <v>189472</v>
      </c>
      <c r="AE229" s="40">
        <f>IFERROR(VLOOKUP(A229,'[1]Title III EL'!A:D,4,FALSE),0)</f>
        <v>0</v>
      </c>
      <c r="AF229" s="40">
        <f>IFERROR(VLOOKUP(A229,'[1]Titlle III Imm'!A:D,4,FALSE),0)</f>
        <v>0</v>
      </c>
      <c r="AG229" s="38">
        <f>VLOOKUP(A229,'[1]Title IVA'!A:E,5,FALSE)</f>
        <v>79118</v>
      </c>
      <c r="AH229" s="40">
        <f>IFERROR(VLOOKUP(A229,'[1]Title IVB'!A:I,9,FALSE),0)</f>
        <v>0</v>
      </c>
      <c r="AI229" s="40">
        <f>IFERROR(VLOOKUP(A229,[1]SRSA!A:S,19,FALSE),0)</f>
        <v>0</v>
      </c>
      <c r="AJ229" s="40">
        <f>IFERROR(VLOOKUP(A229,'[1]Title VB2'!A:E,5,FALSE),0)</f>
        <v>0</v>
      </c>
      <c r="AK229" s="40">
        <f>IFERROR(VLOOKUP(A229,'[1]McKinney Vento'!A:D,4,FALSE),0)</f>
        <v>0</v>
      </c>
      <c r="AL229" s="41">
        <f>VLOOKUP(A229,'[1]IDEA Pt B'!A227:C553,3,FALSE)</f>
        <v>232907</v>
      </c>
      <c r="AM229" s="39">
        <f t="shared" si="6"/>
        <v>54789966</v>
      </c>
      <c r="AN229" s="38">
        <f t="shared" si="7"/>
        <v>11452.752090301003</v>
      </c>
    </row>
    <row r="230" spans="1:40" x14ac:dyDescent="0.3">
      <c r="A230" s="36" t="s">
        <v>530</v>
      </c>
      <c r="B230" s="36" t="s">
        <v>531</v>
      </c>
      <c r="C230" s="37">
        <f>VLOOKUP($A230,'[1]DOM A&amp;L'!$A:$C,3,FALSE)</f>
        <v>692.3</v>
      </c>
      <c r="D230" s="38">
        <f>VLOOKUP($A230,'[1]DOM A&amp;L'!$A:$D,4,FALSE)</f>
        <v>5003252</v>
      </c>
      <c r="E230" s="38">
        <f>VLOOKUP($A230,[1]TAG!$A:$F,4,FALSE)</f>
        <v>46384</v>
      </c>
      <c r="F230" s="38">
        <f>VLOOKUP($A230,'[1]DOM A&amp;L'!$A:$E,5,FALSE)</f>
        <v>0</v>
      </c>
      <c r="G230" s="38">
        <f>VLOOKUP($A230,'[1]DOM A&amp;L'!$A:$F,6,FALSE)</f>
        <v>106793</v>
      </c>
      <c r="H230" s="38">
        <f>VLOOKUP($A230,'[1]DOM A&amp;L'!$A:$G,7,FALSE)</f>
        <v>599407</v>
      </c>
      <c r="I230" s="38">
        <f>VLOOKUP($A230,'[1]DOM A&amp;L'!$A:$H,8,FALSE)</f>
        <v>420150</v>
      </c>
      <c r="J230" s="38">
        <f>VLOOKUP($A230,'[1]DOM A&amp;L'!$A:$I,9,FALSE)</f>
        <v>41933</v>
      </c>
      <c r="K230" s="38">
        <f>VLOOKUP($A230,'[1]DOM A&amp;L'!$A:$J,10,FALSE)</f>
        <v>44446</v>
      </c>
      <c r="L230" s="38">
        <f>VLOOKUP($A230,'[1]DOM A&amp;L'!$A:$K,11,FALSE)</f>
        <v>241661</v>
      </c>
      <c r="M230" s="38">
        <f>VLOOKUP($A230,'[1]DOM A&amp;L'!$A:$L,12,FALSE)</f>
        <v>151767</v>
      </c>
      <c r="N230" s="38">
        <f>VLOOKUP($A230,'[1]DOM A&amp;L'!$A:$M,13,FALSE)</f>
        <v>237881</v>
      </c>
      <c r="O230" s="38">
        <f>VLOOKUP($A230,'[1]DOM A&amp;L'!$A:$N,14,FALSE)</f>
        <v>181541</v>
      </c>
      <c r="P230" s="38">
        <f>VLOOKUP($A230,'[1]DOM A&amp;L'!$A:$O,15,FALSE)</f>
        <v>0</v>
      </c>
      <c r="Q230" s="38">
        <f>VLOOKUP($A230,'[1]DOM A&amp;L'!$A:$P,16,FALSE)</f>
        <v>243967</v>
      </c>
      <c r="R230" s="38">
        <f>VLOOKUP($A230,'[1]DOM A&amp;L'!$A:$S,19,FALSE)</f>
        <v>575000</v>
      </c>
      <c r="S230" s="38">
        <f>VLOOKUP(A230,'[1]DOM A&amp;L'!A:T,20,FALSE)</f>
        <v>177333</v>
      </c>
      <c r="T230" s="38">
        <f>VLOOKUP($A230,'[1]DOM A&amp;L'!A:T,17,FALSE)</f>
        <v>0</v>
      </c>
      <c r="U230" s="38">
        <f>VLOOKUP(A230,'[1]DOM A&amp;L'!A:R,18,FALSE)</f>
        <v>360040</v>
      </c>
      <c r="V230" s="38">
        <f>VLOOKUP($A230,'[1]DOM A&amp;L'!A:U,21,FALSE)</f>
        <v>0</v>
      </c>
      <c r="W230" s="38">
        <f>VLOOKUP($A230,'[1]DOM UAB'!$A:$D,4,FALSE)</f>
        <v>95632</v>
      </c>
      <c r="X230" s="38">
        <f>VLOOKUP($A230,'[1]DOM UAB'!$A:$D,3,FALSE)</f>
        <v>251813</v>
      </c>
      <c r="Y230" s="38">
        <f>VLOOKUP(A230,[1]ELI!A:F,6,FALSE)</f>
        <v>17559</v>
      </c>
      <c r="Z230" s="39">
        <f>VLOOKUP(A230,'[1]Title IA Del'!A:E,5,FALSE)</f>
        <v>86621</v>
      </c>
      <c r="AA230" s="40">
        <f>IFERROR(VLOOKUP(A230,'[1]Title ID2'!A:F,6,FALSE),0)</f>
        <v>0</v>
      </c>
      <c r="AB230" s="40">
        <f>IFERROR(VLOOKUP(A230,'[1]Title IC Mig'!A:G,7,FALSE),0)</f>
        <v>0</v>
      </c>
      <c r="AC230" s="38">
        <f>IFERROR(VLOOKUP(A230,[1]Sec1003!$I$2:$L$139,4,FALSE),0)</f>
        <v>10495</v>
      </c>
      <c r="AD230" s="38">
        <f>VLOOKUP(A230,'[1]Title IIA'!A228:D553,3,FALSE)</f>
        <v>16669</v>
      </c>
      <c r="AE230" s="40">
        <f>IFERROR(VLOOKUP(A230,'[1]Title III EL'!A:D,4,FALSE),0)</f>
        <v>0</v>
      </c>
      <c r="AF230" s="40">
        <f>IFERROR(VLOOKUP(A230,'[1]Titlle III Imm'!A:D,4,FALSE),0)</f>
        <v>0</v>
      </c>
      <c r="AG230" s="38">
        <f>VLOOKUP(A230,'[1]Title IVA'!A:E,5,FALSE)</f>
        <v>10000</v>
      </c>
      <c r="AH230" s="40">
        <f>IFERROR(VLOOKUP(A230,'[1]Title IVB'!A:I,9,FALSE),0)</f>
        <v>0</v>
      </c>
      <c r="AI230" s="40">
        <f>IFERROR(VLOOKUP(A230,[1]SRSA!A:S,19,FALSE),0)</f>
        <v>0</v>
      </c>
      <c r="AJ230" s="40">
        <f>IFERROR(VLOOKUP(A230,'[1]Title VB2'!A:E,5,FALSE),0)</f>
        <v>0</v>
      </c>
      <c r="AK230" s="40">
        <f>IFERROR(VLOOKUP(A230,'[1]McKinney Vento'!A:D,4,FALSE),0)</f>
        <v>0</v>
      </c>
      <c r="AL230" s="41">
        <f>VLOOKUP(A230,'[1]IDEA Pt B'!A228:C554,3,FALSE)</f>
        <v>31510</v>
      </c>
      <c r="AM230" s="39">
        <f t="shared" si="6"/>
        <v>8951854</v>
      </c>
      <c r="AN230" s="38">
        <f t="shared" si="7"/>
        <v>12930.599451105014</v>
      </c>
    </row>
    <row r="231" spans="1:40" x14ac:dyDescent="0.3">
      <c r="A231" s="36" t="s">
        <v>532</v>
      </c>
      <c r="B231" s="36" t="s">
        <v>533</v>
      </c>
      <c r="C231" s="37">
        <f>VLOOKUP($A231,'[1]DOM A&amp;L'!$A:$C,3,FALSE)</f>
        <v>204</v>
      </c>
      <c r="D231" s="38">
        <f>VLOOKUP($A231,'[1]DOM A&amp;L'!$A:$D,4,FALSE)</f>
        <v>1502256</v>
      </c>
      <c r="E231" s="38">
        <f>VLOOKUP($A231,[1]TAG!$A:$F,4,FALSE)</f>
        <v>13668</v>
      </c>
      <c r="F231" s="38">
        <f>VLOOKUP($A231,'[1]DOM A&amp;L'!$A:$E,5,FALSE)</f>
        <v>0</v>
      </c>
      <c r="G231" s="38">
        <f>VLOOKUP($A231,'[1]DOM A&amp;L'!$A:$F,6,FALSE)</f>
        <v>210588</v>
      </c>
      <c r="H231" s="38">
        <f>VLOOKUP($A231,'[1]DOM A&amp;L'!$A:$G,7,FALSE)</f>
        <v>125409</v>
      </c>
      <c r="I231" s="38">
        <f>VLOOKUP($A231,'[1]DOM A&amp;L'!$A:$H,8,FALSE)</f>
        <v>130217</v>
      </c>
      <c r="J231" s="38">
        <f>VLOOKUP($A231,'[1]DOM A&amp;L'!$A:$I,9,FALSE)</f>
        <v>11779</v>
      </c>
      <c r="K231" s="38">
        <f>VLOOKUP($A231,'[1]DOM A&amp;L'!$A:$J,10,FALSE)</f>
        <v>15673</v>
      </c>
      <c r="L231" s="38">
        <f>VLOOKUP($A231,'[1]DOM A&amp;L'!$A:$K,11,FALSE)</f>
        <v>71210</v>
      </c>
      <c r="M231" s="38">
        <f>VLOOKUP($A231,'[1]DOM A&amp;L'!$A:$L,12,FALSE)</f>
        <v>36135</v>
      </c>
      <c r="N231" s="38">
        <f>VLOOKUP($A231,'[1]DOM A&amp;L'!$A:$M,13,FALSE)</f>
        <v>19062</v>
      </c>
      <c r="O231" s="38">
        <f>VLOOKUP($A231,'[1]DOM A&amp;L'!$A:$N,14,FALSE)</f>
        <v>107609</v>
      </c>
      <c r="P231" s="38">
        <f>VLOOKUP($A231,'[1]DOM A&amp;L'!$A:$O,15,FALSE)</f>
        <v>0</v>
      </c>
      <c r="Q231" s="38">
        <f>VLOOKUP($A231,'[1]DOM A&amp;L'!$A:$P,16,FALSE)</f>
        <v>73389</v>
      </c>
      <c r="R231" s="38">
        <f>VLOOKUP($A231,'[1]DOM A&amp;L'!$A:$S,19,FALSE)</f>
        <v>40000</v>
      </c>
      <c r="S231" s="38">
        <f>VLOOKUP(A231,'[1]DOM A&amp;L'!A:T,20,FALSE)</f>
        <v>42719</v>
      </c>
      <c r="T231" s="38">
        <f>VLOOKUP($A231,'[1]DOM A&amp;L'!A:T,17,FALSE)</f>
        <v>0</v>
      </c>
      <c r="U231" s="38">
        <f>VLOOKUP(A231,'[1]DOM A&amp;L'!A:R,18,FALSE)</f>
        <v>111328</v>
      </c>
      <c r="V231" s="38">
        <f>VLOOKUP($A231,'[1]DOM A&amp;L'!A:U,21,FALSE)</f>
        <v>0</v>
      </c>
      <c r="W231" s="38">
        <f>VLOOKUP($A231,'[1]DOM UAB'!$A:$D,4,FALSE)</f>
        <v>68800</v>
      </c>
      <c r="X231" s="38">
        <f>VLOOKUP($A231,'[1]DOM UAB'!$A:$D,3,FALSE)</f>
        <v>57008</v>
      </c>
      <c r="Y231" s="38">
        <f>VLOOKUP(A231,[1]ELI!A:F,6,FALSE)</f>
        <v>13613</v>
      </c>
      <c r="Z231" s="39">
        <f>VLOOKUP(A231,'[1]Title IA Del'!A:E,5,FALSE)</f>
        <v>35254</v>
      </c>
      <c r="AA231" s="40">
        <f>IFERROR(VLOOKUP(A231,'[1]Title ID2'!A:F,6,FALSE),0)</f>
        <v>0</v>
      </c>
      <c r="AB231" s="40">
        <f>IFERROR(VLOOKUP(A231,'[1]Title IC Mig'!A:G,7,FALSE),0)</f>
        <v>0</v>
      </c>
      <c r="AC231" s="38">
        <f>IFERROR(VLOOKUP(A231,[1]Sec1003!$I$2:$L$139,4,FALSE),0)</f>
        <v>0</v>
      </c>
      <c r="AD231" s="38">
        <f>VLOOKUP(A231,'[1]Title IIA'!A229:D554,3,FALSE)</f>
        <v>7551</v>
      </c>
      <c r="AE231" s="40">
        <f>IFERROR(VLOOKUP(A231,'[1]Title III EL'!A:D,4,FALSE),0)</f>
        <v>0</v>
      </c>
      <c r="AF231" s="40">
        <f>IFERROR(VLOOKUP(A231,'[1]Titlle III Imm'!A:D,4,FALSE),0)</f>
        <v>0</v>
      </c>
      <c r="AG231" s="38">
        <f>VLOOKUP(A231,'[1]Title IVA'!A:E,5,FALSE)</f>
        <v>10000</v>
      </c>
      <c r="AH231" s="40">
        <f>IFERROR(VLOOKUP(A231,'[1]Title IVB'!A:I,9,FALSE),0)</f>
        <v>0</v>
      </c>
      <c r="AI231" s="40">
        <f>IFERROR(VLOOKUP(A231,[1]SRSA!A:S,19,FALSE),0)</f>
        <v>24235</v>
      </c>
      <c r="AJ231" s="40">
        <f>IFERROR(VLOOKUP(A231,'[1]Title VB2'!A:E,5,FALSE),0)</f>
        <v>0</v>
      </c>
      <c r="AK231" s="40">
        <f>IFERROR(VLOOKUP(A231,'[1]McKinney Vento'!A:D,4,FALSE),0)</f>
        <v>0</v>
      </c>
      <c r="AL231" s="41">
        <f>VLOOKUP(A231,'[1]IDEA Pt B'!A229:C555,3,FALSE)</f>
        <v>10224</v>
      </c>
      <c r="AM231" s="39">
        <f t="shared" si="6"/>
        <v>2737727</v>
      </c>
      <c r="AN231" s="38">
        <f t="shared" si="7"/>
        <v>13420.230392156862</v>
      </c>
    </row>
    <row r="232" spans="1:40" x14ac:dyDescent="0.3">
      <c r="A232" s="42" t="s">
        <v>534</v>
      </c>
      <c r="B232" s="36" t="s">
        <v>535</v>
      </c>
      <c r="C232" s="37">
        <f>VLOOKUP($A232,'[1]DOM A&amp;L'!$A:$C,3,FALSE)</f>
        <v>1023.6</v>
      </c>
      <c r="D232" s="38">
        <f>VLOOKUP($A232,'[1]DOM A&amp;L'!$A:$D,4,FALSE)</f>
        <v>7397557</v>
      </c>
      <c r="E232" s="38">
        <f>VLOOKUP($A232,[1]TAG!$A:$F,4,FALSE)</f>
        <v>68581</v>
      </c>
      <c r="F232" s="38">
        <f>VLOOKUP($A232,'[1]DOM A&amp;L'!$A:$E,5,FALSE)</f>
        <v>172234</v>
      </c>
      <c r="G232" s="38">
        <f>VLOOKUP($A232,'[1]DOM A&amp;L'!$A:$F,6,FALSE)</f>
        <v>56934</v>
      </c>
      <c r="H232" s="38">
        <f>VLOOKUP($A232,'[1]DOM A&amp;L'!$A:$G,7,FALSE)</f>
        <v>791429</v>
      </c>
      <c r="I232" s="38">
        <f>VLOOKUP($A232,'[1]DOM A&amp;L'!$A:$H,8,FALSE)</f>
        <v>628671</v>
      </c>
      <c r="J232" s="38">
        <f>VLOOKUP($A232,'[1]DOM A&amp;L'!$A:$I,9,FALSE)</f>
        <v>67781</v>
      </c>
      <c r="K232" s="38">
        <f>VLOOKUP($A232,'[1]DOM A&amp;L'!$A:$J,10,FALSE)</f>
        <v>69663</v>
      </c>
      <c r="L232" s="38">
        <f>VLOOKUP($A232,'[1]DOM A&amp;L'!$A:$K,11,FALSE)</f>
        <v>362502</v>
      </c>
      <c r="M232" s="38">
        <f>VLOOKUP($A232,'[1]DOM A&amp;L'!$A:$L,12,FALSE)</f>
        <v>191516</v>
      </c>
      <c r="N232" s="38">
        <f>VLOOKUP($A232,'[1]DOM A&amp;L'!$A:$M,13,FALSE)</f>
        <v>325682</v>
      </c>
      <c r="O232" s="38">
        <f>VLOOKUP($A232,'[1]DOM A&amp;L'!$A:$N,14,FALSE)</f>
        <v>205717</v>
      </c>
      <c r="P232" s="38">
        <f>VLOOKUP($A232,'[1]DOM A&amp;L'!$A:$O,15,FALSE)</f>
        <v>0</v>
      </c>
      <c r="Q232" s="38">
        <f>VLOOKUP($A232,'[1]DOM A&amp;L'!$A:$P,16,FALSE)</f>
        <v>85645</v>
      </c>
      <c r="R232" s="38">
        <f>VLOOKUP($A232,'[1]DOM A&amp;L'!$A:$S,19,FALSE)</f>
        <v>400000</v>
      </c>
      <c r="S232" s="38">
        <f>VLOOKUP(A232,'[1]DOM A&amp;L'!A:T,20,FALSE)</f>
        <v>112686</v>
      </c>
      <c r="T232" s="38">
        <f>VLOOKUP($A232,'[1]DOM A&amp;L'!A:T,17,FALSE)</f>
        <v>0</v>
      </c>
      <c r="U232" s="38">
        <f>VLOOKUP(A232,'[1]DOM A&amp;L'!A:R,18,FALSE)</f>
        <v>228787</v>
      </c>
      <c r="V232" s="38">
        <f>VLOOKUP($A232,'[1]DOM A&amp;L'!A:U,21,FALSE)</f>
        <v>0</v>
      </c>
      <c r="W232" s="38">
        <f>VLOOKUP($A232,'[1]DOM UAB'!$A:$D,4,FALSE)</f>
        <v>42831</v>
      </c>
      <c r="X232" s="38">
        <f>VLOOKUP($A232,'[1]DOM UAB'!$A:$D,3,FALSE)</f>
        <v>245859</v>
      </c>
      <c r="Y232" s="38">
        <f>VLOOKUP(A232,[1]ELI!A:F,6,FALSE)</f>
        <v>20236</v>
      </c>
      <c r="Z232" s="39">
        <f>VLOOKUP(A232,'[1]Title IA Del'!A:E,5,FALSE)</f>
        <v>90392</v>
      </c>
      <c r="AA232" s="40">
        <f>IFERROR(VLOOKUP(A232,'[1]Title ID2'!A:F,6,FALSE),0)</f>
        <v>0</v>
      </c>
      <c r="AB232" s="40">
        <f>IFERROR(VLOOKUP(A232,'[1]Title IC Mig'!A:G,7,FALSE),0)</f>
        <v>0</v>
      </c>
      <c r="AC232" s="38">
        <f>IFERROR(VLOOKUP(A232,[1]Sec1003!$I$2:$L$139,4,FALSE),0)</f>
        <v>15990</v>
      </c>
      <c r="AD232" s="38">
        <f>VLOOKUP(A232,'[1]Title IIA'!A230:D555,3,FALSE)</f>
        <v>16051</v>
      </c>
      <c r="AE232" s="40">
        <f>IFERROR(VLOOKUP(A232,'[1]Title III EL'!A:D,4,FALSE),0)</f>
        <v>0</v>
      </c>
      <c r="AF232" s="40">
        <f>IFERROR(VLOOKUP(A232,'[1]Titlle III Imm'!A:D,4,FALSE),0)</f>
        <v>0</v>
      </c>
      <c r="AG232" s="38">
        <f>VLOOKUP(A232,'[1]Title IVA'!A:E,5,FALSE)</f>
        <v>10000</v>
      </c>
      <c r="AH232" s="40">
        <f>IFERROR(VLOOKUP(A232,'[1]Title IVB'!A:I,9,FALSE),0)</f>
        <v>0</v>
      </c>
      <c r="AI232" s="40">
        <f>IFERROR(VLOOKUP(A232,[1]SRSA!A:S,19,FALSE),0)</f>
        <v>0</v>
      </c>
      <c r="AJ232" s="40">
        <f>IFERROR(VLOOKUP(A232,'[1]Title VB2'!A:E,5,FALSE),0)</f>
        <v>0</v>
      </c>
      <c r="AK232" s="40">
        <f>IFERROR(VLOOKUP(A232,'[1]McKinney Vento'!A:D,4,FALSE),0)</f>
        <v>0</v>
      </c>
      <c r="AL232" s="41">
        <f>VLOOKUP(A232,'[1]IDEA Pt B'!A230:C556,3,FALSE)</f>
        <v>45914</v>
      </c>
      <c r="AM232" s="39">
        <f t="shared" si="6"/>
        <v>11652658</v>
      </c>
      <c r="AN232" s="38">
        <f t="shared" si="7"/>
        <v>11383.995701445878</v>
      </c>
    </row>
    <row r="233" spans="1:40" x14ac:dyDescent="0.3">
      <c r="A233" s="36" t="s">
        <v>536</v>
      </c>
      <c r="B233" s="36" t="s">
        <v>537</v>
      </c>
      <c r="C233" s="37">
        <f>VLOOKUP($A233,'[1]DOM A&amp;L'!$A:$C,3,FALSE)</f>
        <v>590.29999999999995</v>
      </c>
      <c r="D233" s="38">
        <f>VLOOKUP($A233,'[1]DOM A&amp;L'!$A:$D,4,FALSE)</f>
        <v>4266098</v>
      </c>
      <c r="E233" s="38">
        <f>VLOOKUP($A233,[1]TAG!$A:$F,4,FALSE)</f>
        <v>39550</v>
      </c>
      <c r="F233" s="38">
        <f>VLOOKUP($A233,'[1]DOM A&amp;L'!$A:$E,5,FALSE)</f>
        <v>79734</v>
      </c>
      <c r="G233" s="38">
        <f>VLOOKUP($A233,'[1]DOM A&amp;L'!$A:$F,6,FALSE)</f>
        <v>217424</v>
      </c>
      <c r="H233" s="38">
        <f>VLOOKUP($A233,'[1]DOM A&amp;L'!$A:$G,7,FALSE)</f>
        <v>565946</v>
      </c>
      <c r="I233" s="38">
        <f>VLOOKUP($A233,'[1]DOM A&amp;L'!$A:$H,8,FALSE)</f>
        <v>368400</v>
      </c>
      <c r="J233" s="38">
        <f>VLOOKUP($A233,'[1]DOM A&amp;L'!$A:$I,9,FALSE)</f>
        <v>41416</v>
      </c>
      <c r="K233" s="38">
        <f>VLOOKUP($A233,'[1]DOM A&amp;L'!$A:$J,10,FALSE)</f>
        <v>42814</v>
      </c>
      <c r="L233" s="38">
        <f>VLOOKUP($A233,'[1]DOM A&amp;L'!$A:$K,11,FALSE)</f>
        <v>208113</v>
      </c>
      <c r="M233" s="38">
        <f>VLOOKUP($A233,'[1]DOM A&amp;L'!$A:$L,12,FALSE)</f>
        <v>137313</v>
      </c>
      <c r="N233" s="38">
        <f>VLOOKUP($A233,'[1]DOM A&amp;L'!$A:$M,13,FALSE)</f>
        <v>94351</v>
      </c>
      <c r="O233" s="38">
        <f>VLOOKUP($A233,'[1]DOM A&amp;L'!$A:$N,14,FALSE)</f>
        <v>263572</v>
      </c>
      <c r="P233" s="38">
        <f>VLOOKUP($A233,'[1]DOM A&amp;L'!$A:$O,15,FALSE)</f>
        <v>0</v>
      </c>
      <c r="Q233" s="38">
        <f>VLOOKUP($A233,'[1]DOM A&amp;L'!$A:$P,16,FALSE)</f>
        <v>182481</v>
      </c>
      <c r="R233" s="38">
        <f>VLOOKUP($A233,'[1]DOM A&amp;L'!$A:$S,19,FALSE)</f>
        <v>100000</v>
      </c>
      <c r="S233" s="38">
        <f>VLOOKUP(A233,'[1]DOM A&amp;L'!A:T,20,FALSE)</f>
        <v>108272</v>
      </c>
      <c r="T233" s="38">
        <f>VLOOKUP($A233,'[1]DOM A&amp;L'!A:T,17,FALSE)</f>
        <v>94351</v>
      </c>
      <c r="U233" s="38">
        <f>VLOOKUP(A233,'[1]DOM A&amp;L'!A:R,18,FALSE)</f>
        <v>125474</v>
      </c>
      <c r="V233" s="38">
        <f>VLOOKUP($A233,'[1]DOM A&amp;L'!A:U,21,FALSE)</f>
        <v>0</v>
      </c>
      <c r="W233" s="38">
        <f>VLOOKUP($A233,'[1]DOM UAB'!$A:$D,4,FALSE)</f>
        <v>113694</v>
      </c>
      <c r="X233" s="38">
        <f>VLOOKUP($A233,'[1]DOM UAB'!$A:$D,3,FALSE)</f>
        <v>323691</v>
      </c>
      <c r="Y233" s="38">
        <f>VLOOKUP(A233,[1]ELI!A:F,6,FALSE)</f>
        <v>16735</v>
      </c>
      <c r="Z233" s="39">
        <f>VLOOKUP(A233,'[1]Title IA Del'!A:E,5,FALSE)</f>
        <v>128601</v>
      </c>
      <c r="AA233" s="40">
        <f>IFERROR(VLOOKUP(A233,'[1]Title ID2'!A:F,6,FALSE),0)</f>
        <v>0</v>
      </c>
      <c r="AB233" s="40">
        <f>IFERROR(VLOOKUP(A233,'[1]Title IC Mig'!A:G,7,FALSE),0)</f>
        <v>0</v>
      </c>
      <c r="AC233" s="38">
        <f>IFERROR(VLOOKUP(A233,[1]Sec1003!$I$2:$L$139,4,FALSE),0)</f>
        <v>9495</v>
      </c>
      <c r="AD233" s="38">
        <f>VLOOKUP(A233,'[1]Title IIA'!A231:D556,3,FALSE)</f>
        <v>18322</v>
      </c>
      <c r="AE233" s="40">
        <f>IFERROR(VLOOKUP(A233,'[1]Title III EL'!A:D,4,FALSE),0)</f>
        <v>0</v>
      </c>
      <c r="AF233" s="40">
        <f>IFERROR(VLOOKUP(A233,'[1]Titlle III Imm'!A:D,4,FALSE),0)</f>
        <v>0</v>
      </c>
      <c r="AG233" s="38">
        <f>VLOOKUP(A233,'[1]Title IVA'!A:E,5,FALSE)</f>
        <v>10000</v>
      </c>
      <c r="AH233" s="40">
        <f>IFERROR(VLOOKUP(A233,'[1]Title IVB'!A:I,9,FALSE),0)</f>
        <v>0</v>
      </c>
      <c r="AI233" s="40">
        <f>IFERROR(VLOOKUP(A233,[1]SRSA!A:S,19,FALSE),0)</f>
        <v>0</v>
      </c>
      <c r="AJ233" s="40">
        <f>IFERROR(VLOOKUP(A233,'[1]Title VB2'!A:E,5,FALSE),0)</f>
        <v>0</v>
      </c>
      <c r="AK233" s="40">
        <f>IFERROR(VLOOKUP(A233,'[1]McKinney Vento'!A:D,4,FALSE),0)</f>
        <v>0</v>
      </c>
      <c r="AL233" s="41">
        <f>VLOOKUP(A233,'[1]IDEA Pt B'!A231:C557,3,FALSE)</f>
        <v>28911</v>
      </c>
      <c r="AM233" s="39">
        <f t="shared" si="6"/>
        <v>7584758</v>
      </c>
      <c r="AN233" s="38">
        <f t="shared" si="7"/>
        <v>12848.988649839066</v>
      </c>
    </row>
    <row r="234" spans="1:40" x14ac:dyDescent="0.3">
      <c r="A234" s="36" t="s">
        <v>538</v>
      </c>
      <c r="B234" s="36" t="s">
        <v>539</v>
      </c>
      <c r="C234" s="37">
        <f>VLOOKUP($A234,'[1]DOM A&amp;L'!$A:$C,3,FALSE)</f>
        <v>2139.1999999999998</v>
      </c>
      <c r="D234" s="38">
        <f>VLOOKUP($A234,'[1]DOM A&amp;L'!$A:$D,4,FALSE)</f>
        <v>15459998</v>
      </c>
      <c r="E234" s="38">
        <f>VLOOKUP($A234,[1]TAG!$A:$F,4,FALSE)</f>
        <v>143326</v>
      </c>
      <c r="F234" s="38">
        <f>VLOOKUP($A234,'[1]DOM A&amp;L'!$A:$E,5,FALSE)</f>
        <v>108118</v>
      </c>
      <c r="G234" s="38">
        <f>VLOOKUP($A234,'[1]DOM A&amp;L'!$A:$F,6,FALSE)</f>
        <v>469517</v>
      </c>
      <c r="H234" s="38">
        <f>VLOOKUP($A234,'[1]DOM A&amp;L'!$A:$G,7,FALSE)</f>
        <v>1664306</v>
      </c>
      <c r="I234" s="38">
        <f>VLOOKUP($A234,'[1]DOM A&amp;L'!$A:$H,8,FALSE)</f>
        <v>1265529</v>
      </c>
      <c r="J234" s="38">
        <f>VLOOKUP($A234,'[1]DOM A&amp;L'!$A:$I,9,FALSE)</f>
        <v>136502</v>
      </c>
      <c r="K234" s="38">
        <f>VLOOKUP($A234,'[1]DOM A&amp;L'!$A:$J,10,FALSE)</f>
        <v>147049</v>
      </c>
      <c r="L234" s="38">
        <f>VLOOKUP($A234,'[1]DOM A&amp;L'!$A:$K,11,FALSE)</f>
        <v>746731</v>
      </c>
      <c r="M234" s="38">
        <f>VLOOKUP($A234,'[1]DOM A&amp;L'!$A:$L,12,FALSE)</f>
        <v>426483</v>
      </c>
      <c r="N234" s="38">
        <f>VLOOKUP($A234,'[1]DOM A&amp;L'!$A:$M,13,FALSE)</f>
        <v>847865</v>
      </c>
      <c r="O234" s="38">
        <f>VLOOKUP($A234,'[1]DOM A&amp;L'!$A:$N,14,FALSE)</f>
        <v>389022</v>
      </c>
      <c r="P234" s="38">
        <f>VLOOKUP($A234,'[1]DOM A&amp;L'!$A:$O,15,FALSE)</f>
        <v>0</v>
      </c>
      <c r="Q234" s="38">
        <f>VLOOKUP($A234,'[1]DOM A&amp;L'!$A:$P,16,FALSE)</f>
        <v>376927</v>
      </c>
      <c r="R234" s="38">
        <f>VLOOKUP($A234,'[1]DOM A&amp;L'!$A:$S,19,FALSE)</f>
        <v>1510000</v>
      </c>
      <c r="S234" s="38">
        <f>VLOOKUP(A234,'[1]DOM A&amp;L'!A:T,20,FALSE)</f>
        <v>346850</v>
      </c>
      <c r="T234" s="38">
        <f>VLOOKUP($A234,'[1]DOM A&amp;L'!A:T,17,FALSE)</f>
        <v>0</v>
      </c>
      <c r="U234" s="38">
        <f>VLOOKUP(A234,'[1]DOM A&amp;L'!A:R,18,FALSE)</f>
        <v>704210</v>
      </c>
      <c r="V234" s="38">
        <f>VLOOKUP($A234,'[1]DOM A&amp;L'!A:U,21,FALSE)</f>
        <v>0</v>
      </c>
      <c r="W234" s="38">
        <f>VLOOKUP($A234,'[1]DOM UAB'!$A:$D,4,FALSE)</f>
        <v>180431</v>
      </c>
      <c r="X234" s="38">
        <f>VLOOKUP($A234,'[1]DOM UAB'!$A:$D,3,FALSE)</f>
        <v>480273</v>
      </c>
      <c r="Y234" s="38">
        <f>VLOOKUP(A234,[1]ELI!A:F,6,FALSE)</f>
        <v>29251</v>
      </c>
      <c r="Z234" s="39">
        <f>VLOOKUP(A234,'[1]Title IA Del'!A:E,5,FALSE)</f>
        <v>125212</v>
      </c>
      <c r="AA234" s="40">
        <f>IFERROR(VLOOKUP(A234,'[1]Title ID2'!A:F,6,FALSE),0)</f>
        <v>0</v>
      </c>
      <c r="AB234" s="40">
        <f>IFERROR(VLOOKUP(A234,'[1]Title IC Mig'!A:G,7,FALSE),0)</f>
        <v>0</v>
      </c>
      <c r="AC234" s="38">
        <f>IFERROR(VLOOKUP(A234,[1]Sec1003!$I$2:$L$139,4,FALSE),0)</f>
        <v>0</v>
      </c>
      <c r="AD234" s="38">
        <f>VLOOKUP(A234,'[1]Title IIA'!A232:D557,3,FALSE)</f>
        <v>38417</v>
      </c>
      <c r="AE234" s="40">
        <f>IFERROR(VLOOKUP(A234,'[1]Title III EL'!A:D,4,FALSE),0)</f>
        <v>0</v>
      </c>
      <c r="AF234" s="40">
        <f>IFERROR(VLOOKUP(A234,'[1]Titlle III Imm'!A:D,4,FALSE),0)</f>
        <v>0</v>
      </c>
      <c r="AG234" s="38">
        <f>VLOOKUP(A234,'[1]Title IVA'!A:E,5,FALSE)</f>
        <v>7507</v>
      </c>
      <c r="AH234" s="40">
        <f>IFERROR(VLOOKUP(A234,'[1]Title IVB'!A:I,9,FALSE),0)</f>
        <v>0</v>
      </c>
      <c r="AI234" s="40">
        <f>IFERROR(VLOOKUP(A234,[1]SRSA!A:S,19,FALSE),0)</f>
        <v>0</v>
      </c>
      <c r="AJ234" s="40">
        <f>IFERROR(VLOOKUP(A234,'[1]Title VB2'!A:E,5,FALSE),0)</f>
        <v>0</v>
      </c>
      <c r="AK234" s="40">
        <f>IFERROR(VLOOKUP(A234,'[1]McKinney Vento'!A:D,4,FALSE),0)</f>
        <v>0</v>
      </c>
      <c r="AL234" s="41">
        <f>VLOOKUP(A234,'[1]IDEA Pt B'!A232:C558,3,FALSE)</f>
        <v>114586</v>
      </c>
      <c r="AM234" s="39">
        <f t="shared" si="6"/>
        <v>25718110</v>
      </c>
      <c r="AN234" s="38">
        <f t="shared" si="7"/>
        <v>12022.302729992522</v>
      </c>
    </row>
    <row r="235" spans="1:40" x14ac:dyDescent="0.3">
      <c r="A235" s="36" t="s">
        <v>540</v>
      </c>
      <c r="B235" s="36" t="s">
        <v>541</v>
      </c>
      <c r="C235" s="37">
        <f>VLOOKUP($A235,'[1]DOM A&amp;L'!$A:$C,3,FALSE)</f>
        <v>1818.4</v>
      </c>
      <c r="D235" s="38">
        <f>VLOOKUP($A235,'[1]DOM A&amp;L'!$A:$D,4,FALSE)</f>
        <v>13141577</v>
      </c>
      <c r="E235" s="38">
        <f>VLOOKUP($A235,[1]TAG!$A:$F,4,FALSE)</f>
        <v>121833</v>
      </c>
      <c r="F235" s="38">
        <f>VLOOKUP($A235,'[1]DOM A&amp;L'!$A:$E,5,FALSE)</f>
        <v>0</v>
      </c>
      <c r="G235" s="38">
        <f>VLOOKUP($A235,'[1]DOM A&amp;L'!$A:$F,6,FALSE)</f>
        <v>586702</v>
      </c>
      <c r="H235" s="38">
        <f>VLOOKUP($A235,'[1]DOM A&amp;L'!$A:$G,7,FALSE)</f>
        <v>1674640</v>
      </c>
      <c r="I235" s="38">
        <f>VLOOKUP($A235,'[1]DOM A&amp;L'!$A:$H,8,FALSE)</f>
        <v>1149320</v>
      </c>
      <c r="J235" s="38">
        <f>VLOOKUP($A235,'[1]DOM A&amp;L'!$A:$I,9,FALSE)</f>
        <v>125360</v>
      </c>
      <c r="K235" s="38">
        <f>VLOOKUP($A235,'[1]DOM A&amp;L'!$A:$J,10,FALSE)</f>
        <v>168511</v>
      </c>
      <c r="L235" s="38">
        <f>VLOOKUP($A235,'[1]DOM A&amp;L'!$A:$K,11,FALSE)</f>
        <v>634749</v>
      </c>
      <c r="M235" s="38">
        <f>VLOOKUP($A235,'[1]DOM A&amp;L'!$A:$L,12,FALSE)</f>
        <v>299921</v>
      </c>
      <c r="N235" s="38">
        <f>VLOOKUP($A235,'[1]DOM A&amp;L'!$A:$M,13,FALSE)</f>
        <v>0</v>
      </c>
      <c r="O235" s="38">
        <f>VLOOKUP($A235,'[1]DOM A&amp;L'!$A:$N,14,FALSE)</f>
        <v>701892</v>
      </c>
      <c r="P235" s="38">
        <f>VLOOKUP($A235,'[1]DOM A&amp;L'!$A:$O,15,FALSE)</f>
        <v>0</v>
      </c>
      <c r="Q235" s="38">
        <f>VLOOKUP($A235,'[1]DOM A&amp;L'!$A:$P,16,FALSE)</f>
        <v>627988</v>
      </c>
      <c r="R235" s="38">
        <f>VLOOKUP($A235,'[1]DOM A&amp;L'!$A:$S,19,FALSE)</f>
        <v>290000</v>
      </c>
      <c r="S235" s="38">
        <f>VLOOKUP(A235,'[1]DOM A&amp;L'!A:T,20,FALSE)</f>
        <v>129476</v>
      </c>
      <c r="T235" s="38">
        <f>VLOOKUP($A235,'[1]DOM A&amp;L'!A:T,17,FALSE)</f>
        <v>226433</v>
      </c>
      <c r="U235" s="38">
        <f>VLOOKUP(A235,'[1]DOM A&amp;L'!A:R,18,FALSE)</f>
        <v>165920</v>
      </c>
      <c r="V235" s="38">
        <f>VLOOKUP($A235,'[1]DOM A&amp;L'!A:U,21,FALSE)</f>
        <v>0</v>
      </c>
      <c r="W235" s="38">
        <f>VLOOKUP($A235,'[1]DOM UAB'!$A:$D,4,FALSE)</f>
        <v>375342</v>
      </c>
      <c r="X235" s="38">
        <f>VLOOKUP($A235,'[1]DOM UAB'!$A:$D,3,FALSE)</f>
        <v>1197477</v>
      </c>
      <c r="Y235" s="38">
        <f>VLOOKUP(A235,[1]ELI!A:F,6,FALSE)</f>
        <v>26659</v>
      </c>
      <c r="Z235" s="39">
        <f>VLOOKUP(A235,'[1]Title IA Del'!A:E,5,FALSE)</f>
        <v>546233</v>
      </c>
      <c r="AA235" s="40">
        <f>IFERROR(VLOOKUP(A235,'[1]Title ID2'!A:F,6,FALSE),0)</f>
        <v>0</v>
      </c>
      <c r="AB235" s="40">
        <f>IFERROR(VLOOKUP(A235,'[1]Title IC Mig'!A:G,7,FALSE),0)</f>
        <v>0</v>
      </c>
      <c r="AC235" s="38">
        <f>IFERROR(VLOOKUP(A235,[1]Sec1003!$I$2:$L$139,4,FALSE),0)</f>
        <v>11995</v>
      </c>
      <c r="AD235" s="38">
        <f>VLOOKUP(A235,'[1]Title IIA'!A233:D558,3,FALSE)</f>
        <v>58311</v>
      </c>
      <c r="AE235" s="40">
        <f>IFERROR(VLOOKUP(A235,'[1]Title III EL'!A:D,4,FALSE),0)</f>
        <v>0</v>
      </c>
      <c r="AF235" s="40">
        <f>IFERROR(VLOOKUP(A235,'[1]Titlle III Imm'!A:D,4,FALSE),0)</f>
        <v>0</v>
      </c>
      <c r="AG235" s="38">
        <f>VLOOKUP(A235,'[1]Title IVA'!A:E,5,FALSE)</f>
        <v>34906</v>
      </c>
      <c r="AH235" s="40">
        <f>IFERROR(VLOOKUP(A235,'[1]Title IVB'!A:I,9,FALSE),0)</f>
        <v>0</v>
      </c>
      <c r="AI235" s="40">
        <f>IFERROR(VLOOKUP(A235,[1]SRSA!A:S,19,FALSE),0)</f>
        <v>0</v>
      </c>
      <c r="AJ235" s="40">
        <f>IFERROR(VLOOKUP(A235,'[1]Title VB2'!A:E,5,FALSE),0)</f>
        <v>0</v>
      </c>
      <c r="AK235" s="40">
        <f>IFERROR(VLOOKUP(A235,'[1]McKinney Vento'!A:D,4,FALSE),0)</f>
        <v>0</v>
      </c>
      <c r="AL235" s="41">
        <f>VLOOKUP(A235,'[1]IDEA Pt B'!A233:C559,3,FALSE)</f>
        <v>94927</v>
      </c>
      <c r="AM235" s="39">
        <f t="shared" si="6"/>
        <v>22390172</v>
      </c>
      <c r="AN235" s="38">
        <f t="shared" si="7"/>
        <v>12313.117025956884</v>
      </c>
    </row>
    <row r="236" spans="1:40" x14ac:dyDescent="0.3">
      <c r="A236" s="36" t="s">
        <v>542</v>
      </c>
      <c r="B236" s="36" t="s">
        <v>543</v>
      </c>
      <c r="C236" s="37">
        <f>VLOOKUP($A236,'[1]DOM A&amp;L'!$A:$C,3,FALSE)</f>
        <v>5244.2</v>
      </c>
      <c r="D236" s="38">
        <f>VLOOKUP($A236,'[1]DOM A&amp;L'!$A:$D,4,FALSE)</f>
        <v>38439986</v>
      </c>
      <c r="E236" s="38">
        <f>VLOOKUP($A236,[1]TAG!$A:$F,4,FALSE)</f>
        <v>351361</v>
      </c>
      <c r="F236" s="38">
        <f>VLOOKUP($A236,'[1]DOM A&amp;L'!$A:$E,5,FALSE)</f>
        <v>0</v>
      </c>
      <c r="G236" s="38">
        <f>VLOOKUP($A236,'[1]DOM A&amp;L'!$A:$F,6,FALSE)</f>
        <v>538389</v>
      </c>
      <c r="H236" s="38">
        <f>VLOOKUP($A236,'[1]DOM A&amp;L'!$A:$G,7,FALSE)</f>
        <v>2719650</v>
      </c>
      <c r="I236" s="38">
        <f>VLOOKUP($A236,'[1]DOM A&amp;L'!$A:$H,8,FALSE)</f>
        <v>3044730</v>
      </c>
      <c r="J236" s="38">
        <f>VLOOKUP($A236,'[1]DOM A&amp;L'!$A:$I,9,FALSE)</f>
        <v>350889</v>
      </c>
      <c r="K236" s="38">
        <f>VLOOKUP($A236,'[1]DOM A&amp;L'!$A:$J,10,FALSE)</f>
        <v>323620</v>
      </c>
      <c r="L236" s="38">
        <f>VLOOKUP($A236,'[1]DOM A&amp;L'!$A:$K,11,FALSE)</f>
        <v>1830593</v>
      </c>
      <c r="M236" s="38">
        <f>VLOOKUP($A236,'[1]DOM A&amp;L'!$A:$L,12,FALSE)</f>
        <v>646727</v>
      </c>
      <c r="N236" s="38">
        <f>VLOOKUP($A236,'[1]DOM A&amp;L'!$A:$M,13,FALSE)</f>
        <v>0</v>
      </c>
      <c r="O236" s="38">
        <f>VLOOKUP($A236,'[1]DOM A&amp;L'!$A:$N,14,FALSE)</f>
        <v>2793818</v>
      </c>
      <c r="P236" s="38">
        <f>VLOOKUP($A236,'[1]DOM A&amp;L'!$A:$O,15,FALSE)</f>
        <v>0</v>
      </c>
      <c r="Q236" s="38">
        <f>VLOOKUP($A236,'[1]DOM A&amp;L'!$A:$P,16,FALSE)</f>
        <v>976397</v>
      </c>
      <c r="R236" s="38">
        <f>VLOOKUP($A236,'[1]DOM A&amp;L'!$A:$S,19,FALSE)</f>
        <v>801945</v>
      </c>
      <c r="S236" s="38">
        <f>VLOOKUP(A236,'[1]DOM A&amp;L'!A:T,20,FALSE)</f>
        <v>670775</v>
      </c>
      <c r="T236" s="38">
        <f>VLOOKUP($A236,'[1]DOM A&amp;L'!A:T,17,FALSE)</f>
        <v>0</v>
      </c>
      <c r="U236" s="38">
        <f>VLOOKUP(A236,'[1]DOM A&amp;L'!A:R,18,FALSE)</f>
        <v>2723755</v>
      </c>
      <c r="V236" s="38">
        <f>VLOOKUP($A236,'[1]DOM A&amp;L'!A:U,21,FALSE)</f>
        <v>0</v>
      </c>
      <c r="W236" s="38">
        <f>VLOOKUP($A236,'[1]DOM UAB'!$A:$D,4,FALSE)</f>
        <v>837121</v>
      </c>
      <c r="X236" s="38">
        <f>VLOOKUP($A236,'[1]DOM UAB'!$A:$D,3,FALSE)</f>
        <v>767750</v>
      </c>
      <c r="Y236" s="38">
        <f>VLOOKUP(A236,[1]ELI!A:F,6,FALSE)</f>
        <v>54342</v>
      </c>
      <c r="Z236" s="39">
        <f>VLOOKUP(A236,'[1]Title IA Del'!A:E,5,FALSE)</f>
        <v>95300</v>
      </c>
      <c r="AA236" s="40">
        <f>IFERROR(VLOOKUP(A236,'[1]Title ID2'!A:F,6,FALSE),0)</f>
        <v>0</v>
      </c>
      <c r="AB236" s="40">
        <f>IFERROR(VLOOKUP(A236,'[1]Title IC Mig'!A:G,7,FALSE),0)</f>
        <v>0</v>
      </c>
      <c r="AC236" s="38">
        <f>IFERROR(VLOOKUP(A236,[1]Sec1003!$I$2:$L$139,4,FALSE),0)</f>
        <v>0</v>
      </c>
      <c r="AD236" s="38">
        <f>VLOOKUP(A236,'[1]Title IIA'!A234:D559,3,FALSE)</f>
        <v>50471</v>
      </c>
      <c r="AE236" s="40">
        <f>IFERROR(VLOOKUP(A236,'[1]Title III EL'!A:D,4,FALSE),0)</f>
        <v>0</v>
      </c>
      <c r="AF236" s="40">
        <f>IFERROR(VLOOKUP(A236,'[1]Titlle III Imm'!A:D,4,FALSE),0)</f>
        <v>0</v>
      </c>
      <c r="AG236" s="38">
        <f>VLOOKUP(A236,'[1]Title IVA'!A:E,5,FALSE)</f>
        <v>10000</v>
      </c>
      <c r="AH236" s="40">
        <f>IFERROR(VLOOKUP(A236,'[1]Title IVB'!A:I,9,FALSE),0)</f>
        <v>0</v>
      </c>
      <c r="AI236" s="40">
        <f>IFERROR(VLOOKUP(A236,[1]SRSA!A:S,19,FALSE),0)</f>
        <v>0</v>
      </c>
      <c r="AJ236" s="40">
        <f>IFERROR(VLOOKUP(A236,'[1]Title VB2'!A:E,5,FALSE),0)</f>
        <v>0</v>
      </c>
      <c r="AK236" s="40">
        <f>IFERROR(VLOOKUP(A236,'[1]McKinney Vento'!A:D,4,FALSE),0)</f>
        <v>0</v>
      </c>
      <c r="AL236" s="41">
        <f>VLOOKUP(A236,'[1]IDEA Pt B'!A234:C560,3,FALSE)</f>
        <v>219635</v>
      </c>
      <c r="AM236" s="39">
        <f t="shared" si="6"/>
        <v>58247254</v>
      </c>
      <c r="AN236" s="38">
        <f t="shared" si="7"/>
        <v>11106.985622211205</v>
      </c>
    </row>
    <row r="237" spans="1:40" x14ac:dyDescent="0.3">
      <c r="A237" s="36" t="s">
        <v>544</v>
      </c>
      <c r="B237" s="36" t="s">
        <v>545</v>
      </c>
      <c r="C237" s="37">
        <f>VLOOKUP($A237,'[1]DOM A&amp;L'!$A:$C,3,FALSE)</f>
        <v>650</v>
      </c>
      <c r="D237" s="38">
        <f>VLOOKUP($A237,'[1]DOM A&amp;L'!$A:$D,4,FALSE)</f>
        <v>4697550</v>
      </c>
      <c r="E237" s="38">
        <f>VLOOKUP($A237,[1]TAG!$A:$F,4,FALSE)</f>
        <v>43550</v>
      </c>
      <c r="F237" s="38">
        <f>VLOOKUP($A237,'[1]DOM A&amp;L'!$A:$E,5,FALSE)</f>
        <v>64713</v>
      </c>
      <c r="G237" s="38">
        <f>VLOOKUP($A237,'[1]DOM A&amp;L'!$A:$F,6,FALSE)</f>
        <v>163576</v>
      </c>
      <c r="H237" s="38">
        <f>VLOOKUP($A237,'[1]DOM A&amp;L'!$A:$G,7,FALSE)</f>
        <v>556840</v>
      </c>
      <c r="I237" s="38">
        <f>VLOOKUP($A237,'[1]DOM A&amp;L'!$A:$H,8,FALSE)</f>
        <v>404645</v>
      </c>
      <c r="J237" s="38">
        <f>VLOOKUP($A237,'[1]DOM A&amp;L'!$A:$I,9,FALSE)</f>
        <v>42696</v>
      </c>
      <c r="K237" s="38">
        <f>VLOOKUP($A237,'[1]DOM A&amp;L'!$A:$J,10,FALSE)</f>
        <v>53299</v>
      </c>
      <c r="L237" s="38">
        <f>VLOOKUP($A237,'[1]DOM A&amp;L'!$A:$K,11,FALSE)</f>
        <v>228055</v>
      </c>
      <c r="M237" s="38">
        <f>VLOOKUP($A237,'[1]DOM A&amp;L'!$A:$L,12,FALSE)</f>
        <v>108405</v>
      </c>
      <c r="N237" s="38">
        <f>VLOOKUP($A237,'[1]DOM A&amp;L'!$A:$M,13,FALSE)</f>
        <v>323661</v>
      </c>
      <c r="O237" s="38">
        <f>VLOOKUP($A237,'[1]DOM A&amp;L'!$A:$N,14,FALSE)</f>
        <v>7935</v>
      </c>
      <c r="P237" s="38">
        <f>VLOOKUP($A237,'[1]DOM A&amp;L'!$A:$O,15,FALSE)</f>
        <v>0</v>
      </c>
      <c r="Q237" s="38">
        <f>VLOOKUP($A237,'[1]DOM A&amp;L'!$A:$P,16,FALSE)</f>
        <v>169504</v>
      </c>
      <c r="R237" s="38">
        <f>VLOOKUP($A237,'[1]DOM A&amp;L'!$A:$S,19,FALSE)</f>
        <v>400000</v>
      </c>
      <c r="S237" s="38">
        <f>VLOOKUP(A237,'[1]DOM A&amp;L'!A:T,20,FALSE)</f>
        <v>69990</v>
      </c>
      <c r="T237" s="38">
        <f>VLOOKUP($A237,'[1]DOM A&amp;L'!A:T,17,FALSE)</f>
        <v>0</v>
      </c>
      <c r="U237" s="38">
        <f>VLOOKUP(A237,'[1]DOM A&amp;L'!A:R,18,FALSE)</f>
        <v>284201</v>
      </c>
      <c r="V237" s="38">
        <f>VLOOKUP($A237,'[1]DOM A&amp;L'!A:U,21,FALSE)</f>
        <v>0</v>
      </c>
      <c r="W237" s="38">
        <f>VLOOKUP($A237,'[1]DOM UAB'!$A:$D,4,FALSE)</f>
        <v>102512</v>
      </c>
      <c r="X237" s="38">
        <f>VLOOKUP($A237,'[1]DOM UAB'!$A:$D,3,FALSE)</f>
        <v>254669</v>
      </c>
      <c r="Y237" s="38">
        <f>VLOOKUP(A237,[1]ELI!A:F,6,FALSE)</f>
        <v>17217</v>
      </c>
      <c r="Z237" s="39">
        <f>VLOOKUP(A237,'[1]Title IA Del'!A:E,5,FALSE)</f>
        <v>74218</v>
      </c>
      <c r="AA237" s="40">
        <f>IFERROR(VLOOKUP(A237,'[1]Title ID2'!A:F,6,FALSE),0)</f>
        <v>0</v>
      </c>
      <c r="AB237" s="40">
        <f>IFERROR(VLOOKUP(A237,'[1]Title IC Mig'!A:G,7,FALSE),0)</f>
        <v>0</v>
      </c>
      <c r="AC237" s="38">
        <f>IFERROR(VLOOKUP(A237,[1]Sec1003!$I$2:$L$139,4,FALSE),0)</f>
        <v>0</v>
      </c>
      <c r="AD237" s="38">
        <f>VLOOKUP(A237,'[1]Title IIA'!A235:D560,3,FALSE)</f>
        <v>19628</v>
      </c>
      <c r="AE237" s="40">
        <f>IFERROR(VLOOKUP(A237,'[1]Title III EL'!A:D,4,FALSE),0)</f>
        <v>0</v>
      </c>
      <c r="AF237" s="40">
        <f>IFERROR(VLOOKUP(A237,'[1]Titlle III Imm'!A:D,4,FALSE),0)</f>
        <v>0</v>
      </c>
      <c r="AG237" s="38">
        <f>VLOOKUP(A237,'[1]Title IVA'!A:E,5,FALSE)</f>
        <v>10000</v>
      </c>
      <c r="AH237" s="40">
        <f>IFERROR(VLOOKUP(A237,'[1]Title IVB'!A:I,9,FALSE),0)</f>
        <v>0</v>
      </c>
      <c r="AI237" s="40">
        <f>IFERROR(VLOOKUP(A237,[1]SRSA!A:S,19,FALSE),0)</f>
        <v>0</v>
      </c>
      <c r="AJ237" s="40">
        <f>IFERROR(VLOOKUP(A237,'[1]Title VB2'!A:E,5,FALSE),0)</f>
        <v>0</v>
      </c>
      <c r="AK237" s="40">
        <f>IFERROR(VLOOKUP(A237,'[1]McKinney Vento'!A:D,4,FALSE),0)</f>
        <v>0</v>
      </c>
      <c r="AL237" s="41">
        <f>VLOOKUP(A237,'[1]IDEA Pt B'!A235:C561,3,FALSE)</f>
        <v>29868</v>
      </c>
      <c r="AM237" s="39">
        <f t="shared" si="6"/>
        <v>8126732</v>
      </c>
      <c r="AN237" s="38">
        <f t="shared" si="7"/>
        <v>12502.664615384616</v>
      </c>
    </row>
    <row r="238" spans="1:40" x14ac:dyDescent="0.3">
      <c r="A238" s="36" t="s">
        <v>546</v>
      </c>
      <c r="B238" s="36" t="s">
        <v>547</v>
      </c>
      <c r="C238" s="37">
        <f>VLOOKUP($A238,'[1]DOM A&amp;L'!$A:$C,3,FALSE)</f>
        <v>660.1</v>
      </c>
      <c r="D238" s="38">
        <f>VLOOKUP($A238,'[1]DOM A&amp;L'!$A:$D,4,FALSE)</f>
        <v>4839853</v>
      </c>
      <c r="E238" s="38">
        <f>VLOOKUP($A238,[1]TAG!$A:$F,4,FALSE)</f>
        <v>44227</v>
      </c>
      <c r="F238" s="38">
        <f>VLOOKUP($A238,'[1]DOM A&amp;L'!$A:$E,5,FALSE)</f>
        <v>0</v>
      </c>
      <c r="G238" s="38">
        <f>VLOOKUP($A238,'[1]DOM A&amp;L'!$A:$F,6,FALSE)</f>
        <v>118045</v>
      </c>
      <c r="H238" s="38">
        <f>VLOOKUP($A238,'[1]DOM A&amp;L'!$A:$G,7,FALSE)</f>
        <v>637371</v>
      </c>
      <c r="I238" s="38">
        <f>VLOOKUP($A238,'[1]DOM A&amp;L'!$A:$H,8,FALSE)</f>
        <v>476850</v>
      </c>
      <c r="J238" s="38">
        <f>VLOOKUP($A238,'[1]DOM A&amp;L'!$A:$I,9,FALSE)</f>
        <v>59383</v>
      </c>
      <c r="K238" s="38">
        <f>VLOOKUP($A238,'[1]DOM A&amp;L'!$A:$J,10,FALSE)</f>
        <v>44656</v>
      </c>
      <c r="L238" s="38">
        <f>VLOOKUP($A238,'[1]DOM A&amp;L'!$A:$K,11,FALSE)</f>
        <v>230421</v>
      </c>
      <c r="M238" s="38">
        <f>VLOOKUP($A238,'[1]DOM A&amp;L'!$A:$L,12,FALSE)</f>
        <v>151767</v>
      </c>
      <c r="N238" s="38">
        <f>VLOOKUP($A238,'[1]DOM A&amp;L'!$A:$M,13,FALSE)</f>
        <v>389329</v>
      </c>
      <c r="O238" s="38">
        <f>VLOOKUP($A238,'[1]DOM A&amp;L'!$A:$N,14,FALSE)</f>
        <v>45967</v>
      </c>
      <c r="P238" s="38">
        <f>VLOOKUP($A238,'[1]DOM A&amp;L'!$A:$O,15,FALSE)</f>
        <v>0</v>
      </c>
      <c r="Q238" s="38">
        <f>VLOOKUP($A238,'[1]DOM A&amp;L'!$A:$P,16,FALSE)</f>
        <v>179675</v>
      </c>
      <c r="R238" s="38">
        <f>VLOOKUP($A238,'[1]DOM A&amp;L'!$A:$S,19,FALSE)</f>
        <v>300000</v>
      </c>
      <c r="S238" s="38">
        <f>VLOOKUP(A238,'[1]DOM A&amp;L'!A:T,20,FALSE)</f>
        <v>212599</v>
      </c>
      <c r="T238" s="38">
        <f>VLOOKUP($A238,'[1]DOM A&amp;L'!A:T,17,FALSE)</f>
        <v>0</v>
      </c>
      <c r="U238" s="38">
        <f>VLOOKUP(A238,'[1]DOM A&amp;L'!A:R,18,FALSE)</f>
        <v>431640</v>
      </c>
      <c r="V238" s="38">
        <f>VLOOKUP($A238,'[1]DOM A&amp;L'!A:U,21,FALSE)</f>
        <v>0</v>
      </c>
      <c r="W238" s="38">
        <f>VLOOKUP($A238,'[1]DOM UAB'!$A:$D,4,FALSE)</f>
        <v>90040</v>
      </c>
      <c r="X238" s="38">
        <f>VLOOKUP($A238,'[1]DOM UAB'!$A:$D,3,FALSE)</f>
        <v>180447</v>
      </c>
      <c r="Y238" s="38">
        <f>VLOOKUP(A238,[1]ELI!A:F,6,FALSE)</f>
        <v>17299</v>
      </c>
      <c r="Z238" s="39">
        <f>VLOOKUP(A238,'[1]Title IA Del'!A:E,5,FALSE)</f>
        <v>142149</v>
      </c>
      <c r="AA238" s="40">
        <f>IFERROR(VLOOKUP(A238,'[1]Title ID2'!A:F,6,FALSE),0)</f>
        <v>0</v>
      </c>
      <c r="AB238" s="40">
        <f>IFERROR(VLOOKUP(A238,'[1]Title IC Mig'!A:G,7,FALSE),0)</f>
        <v>0</v>
      </c>
      <c r="AC238" s="38">
        <f>IFERROR(VLOOKUP(A238,[1]Sec1003!$I$2:$L$139,4,FALSE),0)</f>
        <v>0</v>
      </c>
      <c r="AD238" s="38">
        <f>VLOOKUP(A238,'[1]Title IIA'!A236:D561,3,FALSE)</f>
        <v>25668</v>
      </c>
      <c r="AE238" s="40">
        <f>IFERROR(VLOOKUP(A238,'[1]Title III EL'!A:D,4,FALSE),0)</f>
        <v>0</v>
      </c>
      <c r="AF238" s="40">
        <f>IFERROR(VLOOKUP(A238,'[1]Titlle III Imm'!A:D,4,FALSE),0)</f>
        <v>0</v>
      </c>
      <c r="AG238" s="38">
        <f>VLOOKUP(A238,'[1]Title IVA'!A:E,5,FALSE)</f>
        <v>8922</v>
      </c>
      <c r="AH238" s="40">
        <f>IFERROR(VLOOKUP(A238,'[1]Title IVB'!A:I,9,FALSE),0)</f>
        <v>0</v>
      </c>
      <c r="AI238" s="40">
        <f>IFERROR(VLOOKUP(A238,[1]SRSA!A:S,19,FALSE),0)</f>
        <v>0</v>
      </c>
      <c r="AJ238" s="40">
        <f>IFERROR(VLOOKUP(A238,'[1]Title VB2'!A:E,5,FALSE),0)</f>
        <v>0</v>
      </c>
      <c r="AK238" s="40">
        <f>IFERROR(VLOOKUP(A238,'[1]McKinney Vento'!A:D,4,FALSE),0)</f>
        <v>0</v>
      </c>
      <c r="AL238" s="41">
        <f>VLOOKUP(A238,'[1]IDEA Pt B'!A236:C562,3,FALSE)</f>
        <v>33000</v>
      </c>
      <c r="AM238" s="39">
        <f t="shared" si="6"/>
        <v>8659308</v>
      </c>
      <c r="AN238" s="38">
        <f t="shared" si="7"/>
        <v>13118.176033934253</v>
      </c>
    </row>
    <row r="239" spans="1:40" x14ac:dyDescent="0.3">
      <c r="A239" s="36" t="s">
        <v>548</v>
      </c>
      <c r="B239" s="36" t="s">
        <v>549</v>
      </c>
      <c r="C239" s="37">
        <f>VLOOKUP($A239,'[1]DOM A&amp;L'!$A:$C,3,FALSE)</f>
        <v>727.8</v>
      </c>
      <c r="D239" s="38">
        <f>VLOOKUP($A239,'[1]DOM A&amp;L'!$A:$D,4,FALSE)</f>
        <v>5259811</v>
      </c>
      <c r="E239" s="38">
        <f>VLOOKUP($A239,[1]TAG!$A:$F,4,FALSE)</f>
        <v>48763</v>
      </c>
      <c r="F239" s="38">
        <f>VLOOKUP($A239,'[1]DOM A&amp;L'!$A:$E,5,FALSE)</f>
        <v>135997</v>
      </c>
      <c r="G239" s="38">
        <f>VLOOKUP($A239,'[1]DOM A&amp;L'!$A:$F,6,FALSE)</f>
        <v>447077</v>
      </c>
      <c r="H239" s="38">
        <f>VLOOKUP($A239,'[1]DOM A&amp;L'!$A:$G,7,FALSE)</f>
        <v>602804</v>
      </c>
      <c r="I239" s="38">
        <f>VLOOKUP($A239,'[1]DOM A&amp;L'!$A:$H,8,FALSE)</f>
        <v>473416</v>
      </c>
      <c r="J239" s="38">
        <f>VLOOKUP($A239,'[1]DOM A&amp;L'!$A:$I,9,FALSE)</f>
        <v>46905</v>
      </c>
      <c r="K239" s="38">
        <f>VLOOKUP($A239,'[1]DOM A&amp;L'!$A:$J,10,FALSE)</f>
        <v>71995</v>
      </c>
      <c r="L239" s="38">
        <f>VLOOKUP($A239,'[1]DOM A&amp;L'!$A:$K,11,FALSE)</f>
        <v>258395</v>
      </c>
      <c r="M239" s="38">
        <f>VLOOKUP($A239,'[1]DOM A&amp;L'!$A:$L,12,FALSE)</f>
        <v>61430</v>
      </c>
      <c r="N239" s="38">
        <f>VLOOKUP($A239,'[1]DOM A&amp;L'!$A:$M,13,FALSE)</f>
        <v>272297</v>
      </c>
      <c r="O239" s="38">
        <f>VLOOKUP($A239,'[1]DOM A&amp;L'!$A:$N,14,FALSE)</f>
        <v>70229</v>
      </c>
      <c r="P239" s="38">
        <f>VLOOKUP($A239,'[1]DOM A&amp;L'!$A:$O,15,FALSE)</f>
        <v>0</v>
      </c>
      <c r="Q239" s="38">
        <f>VLOOKUP($A239,'[1]DOM A&amp;L'!$A:$P,16,FALSE)</f>
        <v>256477</v>
      </c>
      <c r="R239" s="38">
        <f>VLOOKUP($A239,'[1]DOM A&amp;L'!$A:$S,19,FALSE)</f>
        <v>25000</v>
      </c>
      <c r="S239" s="38">
        <f>VLOOKUP(A239,'[1]DOM A&amp;L'!A:T,20,FALSE)</f>
        <v>65772</v>
      </c>
      <c r="T239" s="38">
        <f>VLOOKUP($A239,'[1]DOM A&amp;L'!A:T,17,FALSE)</f>
        <v>41892</v>
      </c>
      <c r="U239" s="38">
        <f>VLOOKUP(A239,'[1]DOM A&amp;L'!A:R,18,FALSE)</f>
        <v>225183</v>
      </c>
      <c r="V239" s="38">
        <f>VLOOKUP($A239,'[1]DOM A&amp;L'!A:U,21,FALSE)</f>
        <v>0</v>
      </c>
      <c r="W239" s="38">
        <f>VLOOKUP($A239,'[1]DOM UAB'!$A:$D,4,FALSE)</f>
        <v>116775</v>
      </c>
      <c r="X239" s="38">
        <f>VLOOKUP($A239,'[1]DOM UAB'!$A:$D,3,FALSE)</f>
        <v>95156</v>
      </c>
      <c r="Y239" s="38">
        <f>VLOOKUP(A239,[1]ELI!A:F,6,FALSE)</f>
        <v>17846</v>
      </c>
      <c r="Z239" s="39">
        <f>VLOOKUP(A239,'[1]Title IA Del'!A:E,5,FALSE)</f>
        <v>291490</v>
      </c>
      <c r="AA239" s="40">
        <f>IFERROR(VLOOKUP(A239,'[1]Title ID2'!A:F,6,FALSE),0)</f>
        <v>0</v>
      </c>
      <c r="AB239" s="40">
        <f>IFERROR(VLOOKUP(A239,'[1]Title IC Mig'!A:G,7,FALSE),0)</f>
        <v>234623</v>
      </c>
      <c r="AC239" s="38">
        <f>IFERROR(VLOOKUP(A239,[1]Sec1003!$I$2:$L$139,4,FALSE),0)</f>
        <v>25990</v>
      </c>
      <c r="AD239" s="38">
        <f>VLOOKUP(A239,'[1]Title IIA'!A237:D562,3,FALSE)</f>
        <v>32437</v>
      </c>
      <c r="AE239" s="40">
        <f>IFERROR(VLOOKUP(A239,'[1]Title III EL'!A:D,4,FALSE),0)</f>
        <v>0</v>
      </c>
      <c r="AF239" s="40">
        <f>IFERROR(VLOOKUP(A239,'[1]Titlle III Imm'!A:D,4,FALSE),0)</f>
        <v>0</v>
      </c>
      <c r="AG239" s="38">
        <f>VLOOKUP(A239,'[1]Title IVA'!A:E,5,FALSE)</f>
        <v>17860</v>
      </c>
      <c r="AH239" s="40">
        <f>IFERROR(VLOOKUP(A239,'[1]Title IVB'!A:I,9,FALSE),0)</f>
        <v>0</v>
      </c>
      <c r="AI239" s="40">
        <f>IFERROR(VLOOKUP(A239,[1]SRSA!A:S,19,FALSE),0)</f>
        <v>0</v>
      </c>
      <c r="AJ239" s="40">
        <f>IFERROR(VLOOKUP(A239,'[1]Title VB2'!A:E,5,FALSE),0)</f>
        <v>17554</v>
      </c>
      <c r="AK239" s="40">
        <f>IFERROR(VLOOKUP(A239,'[1]McKinney Vento'!A:D,4,FALSE),0)</f>
        <v>0</v>
      </c>
      <c r="AL239" s="41">
        <f>VLOOKUP(A239,'[1]IDEA Pt B'!A237:C563,3,FALSE)</f>
        <v>39667</v>
      </c>
      <c r="AM239" s="39">
        <f t="shared" si="6"/>
        <v>9252841</v>
      </c>
      <c r="AN239" s="38">
        <f t="shared" si="7"/>
        <v>12713.43913162957</v>
      </c>
    </row>
    <row r="240" spans="1:40" x14ac:dyDescent="0.3">
      <c r="A240" s="42" t="s">
        <v>550</v>
      </c>
      <c r="B240" s="36" t="s">
        <v>551</v>
      </c>
      <c r="C240" s="37">
        <f>VLOOKUP($A240,'[1]DOM A&amp;L'!$A:$C,3,FALSE)</f>
        <v>575.70000000000005</v>
      </c>
      <c r="D240" s="38">
        <f>VLOOKUP($A240,'[1]DOM A&amp;L'!$A:$D,4,FALSE)</f>
        <v>4212397</v>
      </c>
      <c r="E240" s="38">
        <f>VLOOKUP($A240,[1]TAG!$A:$F,4,FALSE)</f>
        <v>38572</v>
      </c>
      <c r="F240" s="38">
        <f>VLOOKUP($A240,'[1]DOM A&amp;L'!$A:$E,5,FALSE)</f>
        <v>0</v>
      </c>
      <c r="G240" s="38">
        <f>VLOOKUP($A240,'[1]DOM A&amp;L'!$A:$F,6,FALSE)</f>
        <v>207203</v>
      </c>
      <c r="H240" s="38">
        <f>VLOOKUP($A240,'[1]DOM A&amp;L'!$A:$G,7,FALSE)</f>
        <v>488629</v>
      </c>
      <c r="I240" s="38">
        <f>VLOOKUP($A240,'[1]DOM A&amp;L'!$A:$H,8,FALSE)</f>
        <v>392236</v>
      </c>
      <c r="J240" s="38">
        <f>VLOOKUP($A240,'[1]DOM A&amp;L'!$A:$I,9,FALSE)</f>
        <v>46954</v>
      </c>
      <c r="K240" s="38">
        <f>VLOOKUP($A240,'[1]DOM A&amp;L'!$A:$J,10,FALSE)</f>
        <v>41859</v>
      </c>
      <c r="L240" s="38">
        <f>VLOOKUP($A240,'[1]DOM A&amp;L'!$A:$K,11,FALSE)</f>
        <v>200960</v>
      </c>
      <c r="M240" s="38">
        <f>VLOOKUP($A240,'[1]DOM A&amp;L'!$A:$L,12,FALSE)</f>
        <v>101178</v>
      </c>
      <c r="N240" s="38">
        <f>VLOOKUP($A240,'[1]DOM A&amp;L'!$A:$M,13,FALSE)</f>
        <v>165662</v>
      </c>
      <c r="O240" s="38">
        <f>VLOOKUP($A240,'[1]DOM A&amp;L'!$A:$N,14,FALSE)</f>
        <v>205198</v>
      </c>
      <c r="P240" s="38">
        <f>VLOOKUP($A240,'[1]DOM A&amp;L'!$A:$O,15,FALSE)</f>
        <v>0</v>
      </c>
      <c r="Q240" s="38">
        <f>VLOOKUP($A240,'[1]DOM A&amp;L'!$A:$P,16,FALSE)</f>
        <v>135798</v>
      </c>
      <c r="R240" s="38">
        <f>VLOOKUP($A240,'[1]DOM A&amp;L'!$A:$S,19,FALSE)</f>
        <v>250000</v>
      </c>
      <c r="S240" s="38">
        <f>VLOOKUP(A240,'[1]DOM A&amp;L'!A:T,20,FALSE)</f>
        <v>168636</v>
      </c>
      <c r="T240" s="38">
        <f>VLOOKUP($A240,'[1]DOM A&amp;L'!A:T,17,FALSE)</f>
        <v>33132</v>
      </c>
      <c r="U240" s="38">
        <f>VLOOKUP(A240,'[1]DOM A&amp;L'!A:R,18,FALSE)</f>
        <v>477885</v>
      </c>
      <c r="V240" s="38">
        <f>VLOOKUP($A240,'[1]DOM A&amp;L'!A:U,21,FALSE)</f>
        <v>0</v>
      </c>
      <c r="W240" s="38">
        <f>VLOOKUP($A240,'[1]DOM UAB'!$A:$D,4,FALSE)</f>
        <v>105129</v>
      </c>
      <c r="X240" s="38">
        <f>VLOOKUP($A240,'[1]DOM UAB'!$A:$D,3,FALSE)</f>
        <v>275326</v>
      </c>
      <c r="Y240" s="38">
        <f>VLOOKUP(A240,[1]ELI!A:F,6,FALSE)</f>
        <v>16617</v>
      </c>
      <c r="Z240" s="39">
        <f>VLOOKUP(A240,'[1]Title IA Del'!A:E,5,FALSE)</f>
        <v>81710</v>
      </c>
      <c r="AA240" s="40">
        <f>IFERROR(VLOOKUP(A240,'[1]Title ID2'!A:F,6,FALSE),0)</f>
        <v>0</v>
      </c>
      <c r="AB240" s="40">
        <f>IFERROR(VLOOKUP(A240,'[1]Title IC Mig'!A:G,7,FALSE),0)</f>
        <v>0</v>
      </c>
      <c r="AC240" s="38">
        <f>IFERROR(VLOOKUP(A240,[1]Sec1003!$I$2:$L$139,4,FALSE),0)</f>
        <v>0</v>
      </c>
      <c r="AD240" s="38">
        <f>VLOOKUP(A240,'[1]Title IIA'!A238:D563,3,FALSE)</f>
        <v>15877</v>
      </c>
      <c r="AE240" s="40">
        <f>IFERROR(VLOOKUP(A240,'[1]Title III EL'!A:D,4,FALSE),0)</f>
        <v>0</v>
      </c>
      <c r="AF240" s="40">
        <f>IFERROR(VLOOKUP(A240,'[1]Titlle III Imm'!A:D,4,FALSE),0)</f>
        <v>0</v>
      </c>
      <c r="AG240" s="38">
        <f>VLOOKUP(A240,'[1]Title IVA'!A:E,5,FALSE)</f>
        <v>10000</v>
      </c>
      <c r="AH240" s="40">
        <f>IFERROR(VLOOKUP(A240,'[1]Title IVB'!A:I,9,FALSE),0)</f>
        <v>0</v>
      </c>
      <c r="AI240" s="40">
        <f>IFERROR(VLOOKUP(A240,[1]SRSA!A:S,19,FALSE),0)</f>
        <v>39673</v>
      </c>
      <c r="AJ240" s="40">
        <f>IFERROR(VLOOKUP(A240,'[1]Title VB2'!A:E,5,FALSE),0)</f>
        <v>0</v>
      </c>
      <c r="AK240" s="40">
        <f>IFERROR(VLOOKUP(A240,'[1]McKinney Vento'!A:D,4,FALSE),0)</f>
        <v>0</v>
      </c>
      <c r="AL240" s="41">
        <f>VLOOKUP(A240,'[1]IDEA Pt B'!A238:C564,3,FALSE)</f>
        <v>25729</v>
      </c>
      <c r="AM240" s="39">
        <f t="shared" si="6"/>
        <v>7736360</v>
      </c>
      <c r="AN240" s="38">
        <f t="shared" si="7"/>
        <v>13438.179607434427</v>
      </c>
    </row>
    <row r="241" spans="1:40" x14ac:dyDescent="0.3">
      <c r="A241" s="36" t="s">
        <v>552</v>
      </c>
      <c r="B241" s="36" t="s">
        <v>553</v>
      </c>
      <c r="C241" s="37">
        <f>VLOOKUP($A241,'[1]DOM A&amp;L'!$A:$C,3,FALSE)</f>
        <v>1036.5999999999999</v>
      </c>
      <c r="D241" s="38">
        <f>VLOOKUP($A241,'[1]DOM A&amp;L'!$A:$D,4,FALSE)</f>
        <v>7491508</v>
      </c>
      <c r="E241" s="38">
        <f>VLOOKUP($A241,[1]TAG!$A:$F,4,FALSE)</f>
        <v>69452</v>
      </c>
      <c r="F241" s="38">
        <f>VLOOKUP($A241,'[1]DOM A&amp;L'!$A:$E,5,FALSE)</f>
        <v>0</v>
      </c>
      <c r="G241" s="38">
        <f>VLOOKUP($A241,'[1]DOM A&amp;L'!$A:$F,6,FALSE)</f>
        <v>255193</v>
      </c>
      <c r="H241" s="38">
        <f>VLOOKUP($A241,'[1]DOM A&amp;L'!$A:$G,7,FALSE)</f>
        <v>943991</v>
      </c>
      <c r="I241" s="38">
        <f>VLOOKUP($A241,'[1]DOM A&amp;L'!$A:$H,8,FALSE)</f>
        <v>657007</v>
      </c>
      <c r="J241" s="38">
        <f>VLOOKUP($A241,'[1]DOM A&amp;L'!$A:$I,9,FALSE)</f>
        <v>72821</v>
      </c>
      <c r="K241" s="38">
        <f>VLOOKUP($A241,'[1]DOM A&amp;L'!$A:$J,10,FALSE)</f>
        <v>87613</v>
      </c>
      <c r="L241" s="38">
        <f>VLOOKUP($A241,'[1]DOM A&amp;L'!$A:$K,11,FALSE)</f>
        <v>361846</v>
      </c>
      <c r="M241" s="38">
        <f>VLOOKUP($A241,'[1]DOM A&amp;L'!$A:$L,12,FALSE)</f>
        <v>202356</v>
      </c>
      <c r="N241" s="38">
        <f>VLOOKUP($A241,'[1]DOM A&amp;L'!$A:$M,13,FALSE)</f>
        <v>275016</v>
      </c>
      <c r="O241" s="38">
        <f>VLOOKUP($A241,'[1]DOM A&amp;L'!$A:$N,14,FALSE)</f>
        <v>275610</v>
      </c>
      <c r="P241" s="38">
        <f>VLOOKUP($A241,'[1]DOM A&amp;L'!$A:$O,15,FALSE)</f>
        <v>0</v>
      </c>
      <c r="Q241" s="38">
        <f>VLOOKUP($A241,'[1]DOM A&amp;L'!$A:$P,16,FALSE)</f>
        <v>207065</v>
      </c>
      <c r="R241" s="38">
        <f>VLOOKUP($A241,'[1]DOM A&amp;L'!$A:$S,19,FALSE)</f>
        <v>164315</v>
      </c>
      <c r="S241" s="38">
        <f>VLOOKUP(A241,'[1]DOM A&amp;L'!A:T,20,FALSE)</f>
        <v>127702</v>
      </c>
      <c r="T241" s="38">
        <f>VLOOKUP($A241,'[1]DOM A&amp;L'!A:T,17,FALSE)</f>
        <v>55003</v>
      </c>
      <c r="U241" s="38">
        <f>VLOOKUP(A241,'[1]DOM A&amp;L'!A:R,18,FALSE)</f>
        <v>463545</v>
      </c>
      <c r="V241" s="38">
        <f>VLOOKUP($A241,'[1]DOM A&amp;L'!A:U,21,FALSE)</f>
        <v>0</v>
      </c>
      <c r="W241" s="38">
        <f>VLOOKUP($A241,'[1]DOM UAB'!$A:$D,4,FALSE)</f>
        <v>178397</v>
      </c>
      <c r="X241" s="38">
        <f>VLOOKUP($A241,'[1]DOM UAB'!$A:$D,3,FALSE)</f>
        <v>0</v>
      </c>
      <c r="Y241" s="38">
        <f>VLOOKUP(A241,[1]ELI!A:F,6,FALSE)</f>
        <v>20341</v>
      </c>
      <c r="Z241" s="39">
        <f>VLOOKUP(A241,'[1]Title IA Del'!A:E,5,FALSE)</f>
        <v>371477</v>
      </c>
      <c r="AA241" s="40">
        <f>IFERROR(VLOOKUP(A241,'[1]Title ID2'!A:F,6,FALSE),0)</f>
        <v>0</v>
      </c>
      <c r="AB241" s="40">
        <f>IFERROR(VLOOKUP(A241,'[1]Title IC Mig'!A:G,7,FALSE),0)</f>
        <v>0</v>
      </c>
      <c r="AC241" s="38">
        <f>IFERROR(VLOOKUP(A241,[1]Sec1003!$I$2:$L$139,4,FALSE),0)</f>
        <v>0</v>
      </c>
      <c r="AD241" s="38">
        <f>VLOOKUP(A241,'[1]Title IIA'!A239:D564,3,FALSE)</f>
        <v>43380</v>
      </c>
      <c r="AE241" s="40">
        <f>IFERROR(VLOOKUP(A241,'[1]Title III EL'!A:D,4,FALSE),0)</f>
        <v>0</v>
      </c>
      <c r="AF241" s="40">
        <f>IFERROR(VLOOKUP(A241,'[1]Titlle III Imm'!A:D,4,FALSE),0)</f>
        <v>0</v>
      </c>
      <c r="AG241" s="38">
        <f>VLOOKUP(A241,'[1]Title IVA'!A:E,5,FALSE)</f>
        <v>18714</v>
      </c>
      <c r="AH241" s="40">
        <f>IFERROR(VLOOKUP(A241,'[1]Title IVB'!A:I,9,FALSE),0)</f>
        <v>0</v>
      </c>
      <c r="AI241" s="40">
        <f>IFERROR(VLOOKUP(A241,[1]SRSA!A:S,19,FALSE),0)</f>
        <v>0</v>
      </c>
      <c r="AJ241" s="40">
        <f>IFERROR(VLOOKUP(A241,'[1]Title VB2'!A:E,5,FALSE),0)</f>
        <v>23766</v>
      </c>
      <c r="AK241" s="40">
        <f>IFERROR(VLOOKUP(A241,'[1]McKinney Vento'!A:D,4,FALSE),0)</f>
        <v>0</v>
      </c>
      <c r="AL241" s="41">
        <f>VLOOKUP(A241,'[1]IDEA Pt B'!A239:C565,3,FALSE)</f>
        <v>50572</v>
      </c>
      <c r="AM241" s="39">
        <f t="shared" si="6"/>
        <v>12416690</v>
      </c>
      <c r="AN241" s="38">
        <f t="shared" si="7"/>
        <v>11978.284777156088</v>
      </c>
    </row>
    <row r="242" spans="1:40" x14ac:dyDescent="0.3">
      <c r="A242" s="36" t="s">
        <v>554</v>
      </c>
      <c r="B242" s="36" t="s">
        <v>555</v>
      </c>
      <c r="C242" s="37">
        <f>VLOOKUP($A242,'[1]DOM A&amp;L'!$A:$C,3,FALSE)</f>
        <v>307.5</v>
      </c>
      <c r="D242" s="38">
        <f>VLOOKUP($A242,'[1]DOM A&amp;L'!$A:$D,4,FALSE)</f>
        <v>2222303</v>
      </c>
      <c r="E242" s="38">
        <f>VLOOKUP($A242,[1]TAG!$A:$F,4,FALSE)</f>
        <v>20603</v>
      </c>
      <c r="F242" s="38">
        <f>VLOOKUP($A242,'[1]DOM A&amp;L'!$A:$E,5,FALSE)</f>
        <v>53798</v>
      </c>
      <c r="G242" s="38">
        <f>VLOOKUP($A242,'[1]DOM A&amp;L'!$A:$F,6,FALSE)</f>
        <v>195794</v>
      </c>
      <c r="H242" s="38">
        <f>VLOOKUP($A242,'[1]DOM A&amp;L'!$A:$G,7,FALSE)</f>
        <v>398641</v>
      </c>
      <c r="I242" s="38">
        <f>VLOOKUP($A242,'[1]DOM A&amp;L'!$A:$H,8,FALSE)</f>
        <v>204761</v>
      </c>
      <c r="J242" s="38">
        <f>VLOOKUP($A242,'[1]DOM A&amp;L'!$A:$I,9,FALSE)</f>
        <v>20873</v>
      </c>
      <c r="K242" s="38">
        <f>VLOOKUP($A242,'[1]DOM A&amp;L'!$A:$J,10,FALSE)</f>
        <v>19614</v>
      </c>
      <c r="L242" s="38">
        <f>VLOOKUP($A242,'[1]DOM A&amp;L'!$A:$K,11,FALSE)</f>
        <v>108983</v>
      </c>
      <c r="M242" s="38">
        <f>VLOOKUP($A242,'[1]DOM A&amp;L'!$A:$L,12,FALSE)</f>
        <v>97565</v>
      </c>
      <c r="N242" s="38">
        <f>VLOOKUP($A242,'[1]DOM A&amp;L'!$A:$M,13,FALSE)</f>
        <v>32121</v>
      </c>
      <c r="O242" s="38">
        <f>VLOOKUP($A242,'[1]DOM A&amp;L'!$A:$N,14,FALSE)</f>
        <v>172842</v>
      </c>
      <c r="P242" s="38">
        <f>VLOOKUP($A242,'[1]DOM A&amp;L'!$A:$O,15,FALSE)</f>
        <v>0</v>
      </c>
      <c r="Q242" s="38">
        <f>VLOOKUP($A242,'[1]DOM A&amp;L'!$A:$P,16,FALSE)</f>
        <v>0</v>
      </c>
      <c r="R242" s="38">
        <f>VLOOKUP($A242,'[1]DOM A&amp;L'!$A:$S,19,FALSE)</f>
        <v>75000</v>
      </c>
      <c r="S242" s="38">
        <f>VLOOKUP(A242,'[1]DOM A&amp;L'!A:T,20,FALSE)</f>
        <v>100742</v>
      </c>
      <c r="T242" s="38">
        <f>VLOOKUP($A242,'[1]DOM A&amp;L'!A:T,17,FALSE)</f>
        <v>0</v>
      </c>
      <c r="U242" s="38">
        <f>VLOOKUP(A242,'[1]DOM A&amp;L'!A:R,18,FALSE)</f>
        <v>0</v>
      </c>
      <c r="V242" s="38">
        <f>VLOOKUP($A242,'[1]DOM A&amp;L'!A:U,21,FALSE)</f>
        <v>0</v>
      </c>
      <c r="W242" s="38">
        <f>VLOOKUP($A242,'[1]DOM UAB'!$A:$D,4,FALSE)</f>
        <v>48160</v>
      </c>
      <c r="X242" s="38">
        <f>VLOOKUP($A242,'[1]DOM UAB'!$A:$D,3,FALSE)</f>
        <v>149817</v>
      </c>
      <c r="Y242" s="38">
        <f>VLOOKUP(A242,[1]ELI!A:F,6,FALSE)</f>
        <v>14449</v>
      </c>
      <c r="Z242" s="39">
        <f>VLOOKUP(A242,'[1]Title IA Del'!A:E,5,FALSE)</f>
        <v>40764</v>
      </c>
      <c r="AA242" s="40">
        <f>IFERROR(VLOOKUP(A242,'[1]Title ID2'!A:F,6,FALSE),0)</f>
        <v>0</v>
      </c>
      <c r="AB242" s="40">
        <f>IFERROR(VLOOKUP(A242,'[1]Title IC Mig'!A:G,7,FALSE),0)</f>
        <v>0</v>
      </c>
      <c r="AC242" s="38">
        <f>IFERROR(VLOOKUP(A242,[1]Sec1003!$I$2:$L$139,4,FALSE),0)</f>
        <v>0</v>
      </c>
      <c r="AD242" s="38">
        <f>VLOOKUP(A242,'[1]Title IIA'!A240:D565,3,FALSE)</f>
        <v>10064</v>
      </c>
      <c r="AE242" s="40">
        <f>IFERROR(VLOOKUP(A242,'[1]Title III EL'!A:D,4,FALSE),0)</f>
        <v>0</v>
      </c>
      <c r="AF242" s="40">
        <f>IFERROR(VLOOKUP(A242,'[1]Titlle III Imm'!A:D,4,FALSE),0)</f>
        <v>0</v>
      </c>
      <c r="AG242" s="38">
        <f>VLOOKUP(A242,'[1]Title IVA'!A:E,5,FALSE)</f>
        <v>6174</v>
      </c>
      <c r="AH242" s="40">
        <f>IFERROR(VLOOKUP(A242,'[1]Title IVB'!A:I,9,FALSE),0)</f>
        <v>0</v>
      </c>
      <c r="AI242" s="40">
        <f>IFERROR(VLOOKUP(A242,[1]SRSA!A:S,19,FALSE),0)</f>
        <v>33011</v>
      </c>
      <c r="AJ242" s="40">
        <f>IFERROR(VLOOKUP(A242,'[1]Title VB2'!A:E,5,FALSE),0)</f>
        <v>0</v>
      </c>
      <c r="AK242" s="40">
        <f>IFERROR(VLOOKUP(A242,'[1]McKinney Vento'!A:D,4,FALSE),0)</f>
        <v>0</v>
      </c>
      <c r="AL242" s="41">
        <f>VLOOKUP(A242,'[1]IDEA Pt B'!A240:C566,3,FALSE)</f>
        <v>21301</v>
      </c>
      <c r="AM242" s="39">
        <f t="shared" si="6"/>
        <v>4047380</v>
      </c>
      <c r="AN242" s="38">
        <f t="shared" si="7"/>
        <v>13162.211382113821</v>
      </c>
    </row>
    <row r="243" spans="1:40" x14ac:dyDescent="0.3">
      <c r="A243" s="36" t="s">
        <v>556</v>
      </c>
      <c r="B243" s="36" t="s">
        <v>557</v>
      </c>
      <c r="C243" s="37">
        <f>VLOOKUP($A243,'[1]DOM A&amp;L'!$A:$C,3,FALSE)</f>
        <v>333.6</v>
      </c>
      <c r="D243" s="38">
        <f>VLOOKUP($A243,'[1]DOM A&amp;L'!$A:$D,4,FALSE)</f>
        <v>2410927</v>
      </c>
      <c r="E243" s="38">
        <f>VLOOKUP($A243,[1]TAG!$A:$F,4,FALSE)</f>
        <v>22351</v>
      </c>
      <c r="F243" s="38">
        <f>VLOOKUP($A243,'[1]DOM A&amp;L'!$A:$E,5,FALSE)</f>
        <v>0</v>
      </c>
      <c r="G243" s="38">
        <f>VLOOKUP($A243,'[1]DOM A&amp;L'!$A:$F,6,FALSE)</f>
        <v>180212</v>
      </c>
      <c r="H243" s="38">
        <f>VLOOKUP($A243,'[1]DOM A&amp;L'!$A:$G,7,FALSE)</f>
        <v>234444</v>
      </c>
      <c r="I243" s="38">
        <f>VLOOKUP($A243,'[1]DOM A&amp;L'!$A:$H,8,FALSE)</f>
        <v>261689</v>
      </c>
      <c r="J243" s="38">
        <f>VLOOKUP($A243,'[1]DOM A&amp;L'!$A:$I,9,FALSE)</f>
        <v>31829</v>
      </c>
      <c r="K243" s="38">
        <f>VLOOKUP($A243,'[1]DOM A&amp;L'!$A:$J,10,FALSE)</f>
        <v>23285</v>
      </c>
      <c r="L243" s="38">
        <f>VLOOKUP($A243,'[1]DOM A&amp;L'!$A:$K,11,FALSE)</f>
        <v>116450</v>
      </c>
      <c r="M243" s="38">
        <f>VLOOKUP($A243,'[1]DOM A&amp;L'!$A:$L,12,FALSE)</f>
        <v>75884</v>
      </c>
      <c r="N243" s="38">
        <f>VLOOKUP($A243,'[1]DOM A&amp;L'!$A:$M,13,FALSE)</f>
        <v>77026</v>
      </c>
      <c r="O243" s="38">
        <f>VLOOKUP($A243,'[1]DOM A&amp;L'!$A:$N,14,FALSE)</f>
        <v>138366</v>
      </c>
      <c r="P243" s="38">
        <f>VLOOKUP($A243,'[1]DOM A&amp;L'!$A:$O,15,FALSE)</f>
        <v>0</v>
      </c>
      <c r="Q243" s="38">
        <f>VLOOKUP($A243,'[1]DOM A&amp;L'!$A:$P,16,FALSE)</f>
        <v>84644</v>
      </c>
      <c r="R243" s="38">
        <f>VLOOKUP($A243,'[1]DOM A&amp;L'!$A:$S,19,FALSE)</f>
        <v>157000</v>
      </c>
      <c r="S243" s="38">
        <f>VLOOKUP(A243,'[1]DOM A&amp;L'!A:T,20,FALSE)</f>
        <v>136727</v>
      </c>
      <c r="T243" s="38">
        <f>VLOOKUP($A243,'[1]DOM A&amp;L'!A:T,17,FALSE)</f>
        <v>61620</v>
      </c>
      <c r="U243" s="38">
        <f>VLOOKUP(A243,'[1]DOM A&amp;L'!A:R,18,FALSE)</f>
        <v>348560</v>
      </c>
      <c r="V243" s="38">
        <f>VLOOKUP($A243,'[1]DOM A&amp;L'!A:U,21,FALSE)</f>
        <v>0</v>
      </c>
      <c r="W243" s="38">
        <f>VLOOKUP($A243,'[1]DOM UAB'!$A:$D,4,FALSE)</f>
        <v>47926</v>
      </c>
      <c r="X243" s="38">
        <f>VLOOKUP($A243,'[1]DOM UAB'!$A:$D,3,FALSE)</f>
        <v>29952</v>
      </c>
      <c r="Y243" s="38">
        <f>VLOOKUP(A243,[1]ELI!A:F,6,FALSE)</f>
        <v>14660</v>
      </c>
      <c r="Z243" s="39">
        <f>VLOOKUP(A243,'[1]Title IA Del'!A:E,5,FALSE)</f>
        <v>122146</v>
      </c>
      <c r="AA243" s="40">
        <f>IFERROR(VLOOKUP(A243,'[1]Title ID2'!A:F,6,FALSE),0)</f>
        <v>0</v>
      </c>
      <c r="AB243" s="40">
        <f>IFERROR(VLOOKUP(A243,'[1]Title IC Mig'!A:G,7,FALSE),0)</f>
        <v>0</v>
      </c>
      <c r="AC243" s="38">
        <f>IFERROR(VLOOKUP(A243,[1]Sec1003!$I$2:$L$139,4,FALSE),0)</f>
        <v>0</v>
      </c>
      <c r="AD243" s="38">
        <f>VLOOKUP(A243,'[1]Title IIA'!A241:D566,3,FALSE)</f>
        <v>19698</v>
      </c>
      <c r="AE243" s="40">
        <f>IFERROR(VLOOKUP(A243,'[1]Title III EL'!A:D,4,FALSE),0)</f>
        <v>0</v>
      </c>
      <c r="AF243" s="40">
        <f>IFERROR(VLOOKUP(A243,'[1]Titlle III Imm'!A:D,4,FALSE),0)</f>
        <v>0</v>
      </c>
      <c r="AG243" s="38">
        <f>VLOOKUP(A243,'[1]Title IVA'!A:E,5,FALSE)</f>
        <v>10000</v>
      </c>
      <c r="AH243" s="40">
        <f>IFERROR(VLOOKUP(A243,'[1]Title IVB'!A:I,9,FALSE),0)</f>
        <v>0</v>
      </c>
      <c r="AI243" s="40">
        <f>IFERROR(VLOOKUP(A243,[1]SRSA!A:S,19,FALSE),0)</f>
        <v>19863</v>
      </c>
      <c r="AJ243" s="40">
        <f>IFERROR(VLOOKUP(A243,'[1]Title VB2'!A:E,5,FALSE),0)</f>
        <v>0</v>
      </c>
      <c r="AK243" s="40">
        <f>IFERROR(VLOOKUP(A243,'[1]McKinney Vento'!A:D,4,FALSE),0)</f>
        <v>0</v>
      </c>
      <c r="AL243" s="41">
        <f>VLOOKUP(A243,'[1]IDEA Pt B'!A241:C567,3,FALSE)</f>
        <v>15358</v>
      </c>
      <c r="AM243" s="39">
        <f t="shared" si="6"/>
        <v>4640617</v>
      </c>
      <c r="AN243" s="38">
        <f t="shared" si="7"/>
        <v>13910.722422062348</v>
      </c>
    </row>
    <row r="244" spans="1:40" x14ac:dyDescent="0.3">
      <c r="A244" s="42" t="s">
        <v>558</v>
      </c>
      <c r="B244" s="36" t="s">
        <v>559</v>
      </c>
      <c r="C244" s="37">
        <f>VLOOKUP($A244,'[1]DOM A&amp;L'!$A:$C,3,FALSE)</f>
        <v>685.2</v>
      </c>
      <c r="D244" s="38">
        <f>VLOOKUP($A244,'[1]DOM A&amp;L'!$A:$D,4,FALSE)</f>
        <v>4951940</v>
      </c>
      <c r="E244" s="38">
        <f>VLOOKUP($A244,[1]TAG!$A:$F,4,FALSE)</f>
        <v>45908</v>
      </c>
      <c r="F244" s="38">
        <f>VLOOKUP($A244,'[1]DOM A&amp;L'!$A:$E,5,FALSE)</f>
        <v>66588</v>
      </c>
      <c r="G244" s="38">
        <f>VLOOKUP($A244,'[1]DOM A&amp;L'!$A:$F,6,FALSE)</f>
        <v>218682</v>
      </c>
      <c r="H244" s="38">
        <f>VLOOKUP($A244,'[1]DOM A&amp;L'!$A:$G,7,FALSE)</f>
        <v>631929</v>
      </c>
      <c r="I244" s="38">
        <f>VLOOKUP($A244,'[1]DOM A&amp;L'!$A:$H,8,FALSE)</f>
        <v>428436</v>
      </c>
      <c r="J244" s="38">
        <f>VLOOKUP($A244,'[1]DOM A&amp;L'!$A:$I,9,FALSE)</f>
        <v>46481</v>
      </c>
      <c r="K244" s="38">
        <f>VLOOKUP($A244,'[1]DOM A&amp;L'!$A:$J,10,FALSE)</f>
        <v>43992</v>
      </c>
      <c r="L244" s="38">
        <f>VLOOKUP($A244,'[1]DOM A&amp;L'!$A:$K,11,FALSE)</f>
        <v>240327</v>
      </c>
      <c r="M244" s="38">
        <f>VLOOKUP($A244,'[1]DOM A&amp;L'!$A:$L,12,FALSE)</f>
        <v>133700</v>
      </c>
      <c r="N244" s="38">
        <f>VLOOKUP($A244,'[1]DOM A&amp;L'!$A:$M,13,FALSE)</f>
        <v>295114</v>
      </c>
      <c r="O244" s="38">
        <f>VLOOKUP($A244,'[1]DOM A&amp;L'!$A:$N,14,FALSE)</f>
        <v>117961</v>
      </c>
      <c r="P244" s="38">
        <f>VLOOKUP($A244,'[1]DOM A&amp;L'!$A:$O,15,FALSE)</f>
        <v>0</v>
      </c>
      <c r="Q244" s="38">
        <f>VLOOKUP($A244,'[1]DOM A&amp;L'!$A:$P,16,FALSE)</f>
        <v>234248</v>
      </c>
      <c r="R244" s="38">
        <f>VLOOKUP($A244,'[1]DOM A&amp;L'!$A:$S,19,FALSE)</f>
        <v>250000</v>
      </c>
      <c r="S244" s="38">
        <f>VLOOKUP(A244,'[1]DOM A&amp;L'!A:T,20,FALSE)</f>
        <v>127524</v>
      </c>
      <c r="T244" s="38">
        <f>VLOOKUP($A244,'[1]DOM A&amp;L'!A:T,17,FALSE)</f>
        <v>0</v>
      </c>
      <c r="U244" s="38">
        <f>VLOOKUP(A244,'[1]DOM A&amp;L'!A:R,18,FALSE)</f>
        <v>0</v>
      </c>
      <c r="V244" s="38">
        <f>VLOOKUP($A244,'[1]DOM A&amp;L'!A:U,21,FALSE)</f>
        <v>0</v>
      </c>
      <c r="W244" s="38">
        <f>VLOOKUP($A244,'[1]DOM UAB'!$A:$D,4,FALSE)</f>
        <v>84111</v>
      </c>
      <c r="X244" s="38">
        <f>VLOOKUP($A244,'[1]DOM UAB'!$A:$D,3,FALSE)</f>
        <v>697785</v>
      </c>
      <c r="Y244" s="38">
        <f>VLOOKUP(A244,[1]ELI!A:F,6,FALSE)</f>
        <v>17501</v>
      </c>
      <c r="Z244" s="39">
        <f>VLOOKUP(A244,'[1]Title IA Del'!A:E,5,FALSE)</f>
        <v>86163</v>
      </c>
      <c r="AA244" s="40">
        <f>IFERROR(VLOOKUP(A244,'[1]Title ID2'!A:F,6,FALSE),0)</f>
        <v>0</v>
      </c>
      <c r="AB244" s="40">
        <f>IFERROR(VLOOKUP(A244,'[1]Title IC Mig'!A:G,7,FALSE),0)</f>
        <v>0</v>
      </c>
      <c r="AC244" s="38">
        <f>IFERROR(VLOOKUP(A244,[1]Sec1003!$I$2:$L$139,4,FALSE),0)</f>
        <v>0</v>
      </c>
      <c r="AD244" s="38">
        <f>VLOOKUP(A244,'[1]Title IIA'!A242:D567,3,FALSE)</f>
        <v>14080</v>
      </c>
      <c r="AE244" s="40">
        <f>IFERROR(VLOOKUP(A244,'[1]Title III EL'!A:D,4,FALSE),0)</f>
        <v>0</v>
      </c>
      <c r="AF244" s="40">
        <f>IFERROR(VLOOKUP(A244,'[1]Titlle III Imm'!A:D,4,FALSE),0)</f>
        <v>0</v>
      </c>
      <c r="AG244" s="38">
        <f>VLOOKUP(A244,'[1]Title IVA'!A:E,5,FALSE)</f>
        <v>10000</v>
      </c>
      <c r="AH244" s="40">
        <f>IFERROR(VLOOKUP(A244,'[1]Title IVB'!A:I,9,FALSE),0)</f>
        <v>0</v>
      </c>
      <c r="AI244" s="40">
        <f>IFERROR(VLOOKUP(A244,[1]SRSA!A:S,19,FALSE),0)</f>
        <v>0</v>
      </c>
      <c r="AJ244" s="40">
        <f>IFERROR(VLOOKUP(A244,'[1]Title VB2'!A:E,5,FALSE),0)</f>
        <v>0</v>
      </c>
      <c r="AK244" s="40">
        <f>IFERROR(VLOOKUP(A244,'[1]McKinney Vento'!A:D,4,FALSE),0)</f>
        <v>0</v>
      </c>
      <c r="AL244" s="41">
        <f>VLOOKUP(A244,'[1]IDEA Pt B'!A242:C568,3,FALSE)</f>
        <v>32031</v>
      </c>
      <c r="AM244" s="39">
        <f t="shared" si="6"/>
        <v>8774501</v>
      </c>
      <c r="AN244" s="38">
        <f t="shared" si="7"/>
        <v>12805.751605370693</v>
      </c>
    </row>
    <row r="245" spans="1:40" x14ac:dyDescent="0.3">
      <c r="A245" s="36" t="s">
        <v>560</v>
      </c>
      <c r="B245" s="36" t="s">
        <v>561</v>
      </c>
      <c r="C245" s="37">
        <f>VLOOKUP($A245,'[1]DOM A&amp;L'!$A:$C,3,FALSE)</f>
        <v>823.8</v>
      </c>
      <c r="D245" s="38">
        <f>VLOOKUP($A245,'[1]DOM A&amp;L'!$A:$D,4,FALSE)</f>
        <v>5962664</v>
      </c>
      <c r="E245" s="38">
        <f>VLOOKUP($A245,[1]TAG!$A:$F,4,FALSE)</f>
        <v>55195</v>
      </c>
      <c r="F245" s="38">
        <f>VLOOKUP($A245,'[1]DOM A&amp;L'!$A:$E,5,FALSE)</f>
        <v>88937</v>
      </c>
      <c r="G245" s="38">
        <f>VLOOKUP($A245,'[1]DOM A&amp;L'!$A:$F,6,FALSE)</f>
        <v>331949</v>
      </c>
      <c r="H245" s="38">
        <f>VLOOKUP($A245,'[1]DOM A&amp;L'!$A:$G,7,FALSE)</f>
        <v>709758</v>
      </c>
      <c r="I245" s="38">
        <f>VLOOKUP($A245,'[1]DOM A&amp;L'!$A:$H,8,FALSE)</f>
        <v>524766</v>
      </c>
      <c r="J245" s="38">
        <f>VLOOKUP($A245,'[1]DOM A&amp;L'!$A:$I,9,FALSE)</f>
        <v>55721</v>
      </c>
      <c r="K245" s="38">
        <f>VLOOKUP($A245,'[1]DOM A&amp;L'!$A:$J,10,FALSE)</f>
        <v>72800</v>
      </c>
      <c r="L245" s="38">
        <f>VLOOKUP($A245,'[1]DOM A&amp;L'!$A:$K,11,FALSE)</f>
        <v>288938</v>
      </c>
      <c r="M245" s="38">
        <f>VLOOKUP($A245,'[1]DOM A&amp;L'!$A:$L,12,FALSE)</f>
        <v>285467</v>
      </c>
      <c r="N245" s="38">
        <f>VLOOKUP($A245,'[1]DOM A&amp;L'!$A:$M,13,FALSE)</f>
        <v>0</v>
      </c>
      <c r="O245" s="38">
        <f>VLOOKUP($A245,'[1]DOM A&amp;L'!$A:$N,14,FALSE)</f>
        <v>452236</v>
      </c>
      <c r="P245" s="38">
        <f>VLOOKUP($A245,'[1]DOM A&amp;L'!$A:$O,15,FALSE)</f>
        <v>0</v>
      </c>
      <c r="Q245" s="38">
        <f>VLOOKUP($A245,'[1]DOM A&amp;L'!$A:$P,16,FALSE)</f>
        <v>153613</v>
      </c>
      <c r="R245" s="38">
        <f>VLOOKUP($A245,'[1]DOM A&amp;L'!$A:$S,19,FALSE)</f>
        <v>125000</v>
      </c>
      <c r="S245" s="38">
        <f>VLOOKUP(A245,'[1]DOM A&amp;L'!A:T,20,FALSE)</f>
        <v>126496</v>
      </c>
      <c r="T245" s="38">
        <f>VLOOKUP($A245,'[1]DOM A&amp;L'!A:T,17,FALSE)</f>
        <v>0</v>
      </c>
      <c r="U245" s="38">
        <f>VLOOKUP(A245,'[1]DOM A&amp;L'!A:R,18,FALSE)</f>
        <v>383322</v>
      </c>
      <c r="V245" s="38">
        <f>VLOOKUP($A245,'[1]DOM A&amp;L'!A:U,21,FALSE)</f>
        <v>0</v>
      </c>
      <c r="W245" s="38">
        <f>VLOOKUP($A245,'[1]DOM UAB'!$A:$D,4,FALSE)</f>
        <v>135909</v>
      </c>
      <c r="X245" s="38">
        <f>VLOOKUP($A245,'[1]DOM UAB'!$A:$D,3,FALSE)</f>
        <v>78522</v>
      </c>
      <c r="Y245" s="38">
        <f>VLOOKUP(A245,[1]ELI!A:F,6,FALSE)</f>
        <v>18621</v>
      </c>
      <c r="Z245" s="39">
        <f>VLOOKUP(A245,'[1]Title IA Del'!A:E,5,FALSE)</f>
        <v>130472</v>
      </c>
      <c r="AA245" s="40">
        <f>IFERROR(VLOOKUP(A245,'[1]Title ID2'!A:F,6,FALSE),0)</f>
        <v>1861</v>
      </c>
      <c r="AB245" s="40">
        <f>IFERROR(VLOOKUP(A245,'[1]Title IC Mig'!A:G,7,FALSE),0)</f>
        <v>0</v>
      </c>
      <c r="AC245" s="38">
        <f>IFERROR(VLOOKUP(A245,[1]Sec1003!$I$2:$L$139,4,FALSE),0)</f>
        <v>0</v>
      </c>
      <c r="AD245" s="38">
        <f>VLOOKUP(A245,'[1]Title IIA'!A243:D568,3,FALSE)</f>
        <v>22036</v>
      </c>
      <c r="AE245" s="40">
        <f>IFERROR(VLOOKUP(A245,'[1]Title III EL'!A:D,4,FALSE),0)</f>
        <v>0</v>
      </c>
      <c r="AF245" s="40">
        <f>IFERROR(VLOOKUP(A245,'[1]Titlle III Imm'!A:D,4,FALSE),0)</f>
        <v>0</v>
      </c>
      <c r="AG245" s="38">
        <f>VLOOKUP(A245,'[1]Title IVA'!A:E,5,FALSE)</f>
        <v>5808</v>
      </c>
      <c r="AH245" s="40">
        <f>IFERROR(VLOOKUP(A245,'[1]Title IVB'!A:I,9,FALSE),0)</f>
        <v>0</v>
      </c>
      <c r="AI245" s="40">
        <f>IFERROR(VLOOKUP(A245,[1]SRSA!A:S,19,FALSE),0)</f>
        <v>0</v>
      </c>
      <c r="AJ245" s="40">
        <f>IFERROR(VLOOKUP(A245,'[1]Title VB2'!A:E,5,FALSE),0)</f>
        <v>0</v>
      </c>
      <c r="AK245" s="40">
        <f>IFERROR(VLOOKUP(A245,'[1]McKinney Vento'!A:D,4,FALSE),0)</f>
        <v>0</v>
      </c>
      <c r="AL245" s="41">
        <f>VLOOKUP(A245,'[1]IDEA Pt B'!A243:C569,3,FALSE)</f>
        <v>56685</v>
      </c>
      <c r="AM245" s="39">
        <f t="shared" si="6"/>
        <v>10066776</v>
      </c>
      <c r="AN245" s="38">
        <f t="shared" si="7"/>
        <v>12219.927166788057</v>
      </c>
    </row>
    <row r="246" spans="1:40" x14ac:dyDescent="0.3">
      <c r="A246" s="36" t="s">
        <v>562</v>
      </c>
      <c r="B246" s="36" t="s">
        <v>563</v>
      </c>
      <c r="C246" s="37">
        <f>VLOOKUP($A246,'[1]DOM A&amp;L'!$A:$C,3,FALSE)</f>
        <v>969</v>
      </c>
      <c r="D246" s="38">
        <f>VLOOKUP($A246,'[1]DOM A&amp;L'!$A:$D,4,FALSE)</f>
        <v>7002963</v>
      </c>
      <c r="E246" s="38">
        <f>VLOOKUP($A246,[1]TAG!$A:$F,4,FALSE)</f>
        <v>64923</v>
      </c>
      <c r="F246" s="38">
        <f>VLOOKUP($A246,'[1]DOM A&amp;L'!$A:$E,5,FALSE)</f>
        <v>150397</v>
      </c>
      <c r="G246" s="38">
        <f>VLOOKUP($A246,'[1]DOM A&amp;L'!$A:$F,6,FALSE)</f>
        <v>149794</v>
      </c>
      <c r="H246" s="38">
        <f>VLOOKUP($A246,'[1]DOM A&amp;L'!$A:$G,7,FALSE)</f>
        <v>531690</v>
      </c>
      <c r="I246" s="38">
        <f>VLOOKUP($A246,'[1]DOM A&amp;L'!$A:$H,8,FALSE)</f>
        <v>595001</v>
      </c>
      <c r="J246" s="38">
        <f>VLOOKUP($A246,'[1]DOM A&amp;L'!$A:$I,9,FALSE)</f>
        <v>73709</v>
      </c>
      <c r="K246" s="38">
        <f>VLOOKUP($A246,'[1]DOM A&amp;L'!$A:$J,10,FALSE)</f>
        <v>68233</v>
      </c>
      <c r="L246" s="38">
        <f>VLOOKUP($A246,'[1]DOM A&amp;L'!$A:$K,11,FALSE)</f>
        <v>342560</v>
      </c>
      <c r="M246" s="38">
        <f>VLOOKUP($A246,'[1]DOM A&amp;L'!$A:$L,12,FALSE)</f>
        <v>213197</v>
      </c>
      <c r="N246" s="38">
        <f>VLOOKUP($A246,'[1]DOM A&amp;L'!$A:$M,13,FALSE)</f>
        <v>454618</v>
      </c>
      <c r="O246" s="38">
        <f>VLOOKUP($A246,'[1]DOM A&amp;L'!$A:$N,14,FALSE)</f>
        <v>72871</v>
      </c>
      <c r="P246" s="38">
        <f>VLOOKUP($A246,'[1]DOM A&amp;L'!$A:$O,15,FALSE)</f>
        <v>0</v>
      </c>
      <c r="Q246" s="38">
        <f>VLOOKUP($A246,'[1]DOM A&amp;L'!$A:$P,16,FALSE)</f>
        <v>223417</v>
      </c>
      <c r="R246" s="38">
        <f>VLOOKUP($A246,'[1]DOM A&amp;L'!$A:$S,19,FALSE)</f>
        <v>450000</v>
      </c>
      <c r="S246" s="38">
        <f>VLOOKUP(A246,'[1]DOM A&amp;L'!A:T,20,FALSE)</f>
        <v>130735</v>
      </c>
      <c r="T246" s="38">
        <f>VLOOKUP($A246,'[1]DOM A&amp;L'!A:T,17,FALSE)</f>
        <v>227309</v>
      </c>
      <c r="U246" s="38">
        <f>VLOOKUP(A246,'[1]DOM A&amp;L'!A:R,18,FALSE)</f>
        <v>303555</v>
      </c>
      <c r="V246" s="38">
        <f>VLOOKUP($A246,'[1]DOM A&amp;L'!A:U,21,FALSE)</f>
        <v>0</v>
      </c>
      <c r="W246" s="38">
        <f>VLOOKUP($A246,'[1]DOM UAB'!$A:$D,4,FALSE)</f>
        <v>102522</v>
      </c>
      <c r="X246" s="38">
        <f>VLOOKUP($A246,'[1]DOM UAB'!$A:$D,3,FALSE)</f>
        <v>297912</v>
      </c>
      <c r="Y246" s="38">
        <f>VLOOKUP(A246,[1]ELI!A:F,6,FALSE)</f>
        <v>19795</v>
      </c>
      <c r="Z246" s="39">
        <f>VLOOKUP(A246,'[1]Title IA Del'!A:E,5,FALSE)</f>
        <v>79941</v>
      </c>
      <c r="AA246" s="40">
        <f>IFERROR(VLOOKUP(A246,'[1]Title ID2'!A:F,6,FALSE),0)</f>
        <v>0</v>
      </c>
      <c r="AB246" s="40">
        <f>IFERROR(VLOOKUP(A246,'[1]Title IC Mig'!A:G,7,FALSE),0)</f>
        <v>0</v>
      </c>
      <c r="AC246" s="38">
        <f>IFERROR(VLOOKUP(A246,[1]Sec1003!$I$2:$L$139,4,FALSE),0)</f>
        <v>0</v>
      </c>
      <c r="AD246" s="38">
        <f>VLOOKUP(A246,'[1]Title IIA'!A244:D569,3,FALSE)</f>
        <v>19641</v>
      </c>
      <c r="AE246" s="40">
        <f>IFERROR(VLOOKUP(A246,'[1]Title III EL'!A:D,4,FALSE),0)</f>
        <v>0</v>
      </c>
      <c r="AF246" s="40">
        <f>IFERROR(VLOOKUP(A246,'[1]Titlle III Imm'!A:D,4,FALSE),0)</f>
        <v>0</v>
      </c>
      <c r="AG246" s="38">
        <f>VLOOKUP(A246,'[1]Title IVA'!A:E,5,FALSE)</f>
        <v>10000</v>
      </c>
      <c r="AH246" s="40">
        <f>IFERROR(VLOOKUP(A246,'[1]Title IVB'!A:I,9,FALSE),0)</f>
        <v>0</v>
      </c>
      <c r="AI246" s="40">
        <f>IFERROR(VLOOKUP(A246,[1]SRSA!A:S,19,FALSE),0)</f>
        <v>0</v>
      </c>
      <c r="AJ246" s="40">
        <f>IFERROR(VLOOKUP(A246,'[1]Title VB2'!A:E,5,FALSE),0)</f>
        <v>0</v>
      </c>
      <c r="AK246" s="40">
        <f>IFERROR(VLOOKUP(A246,'[1]McKinney Vento'!A:D,4,FALSE),0)</f>
        <v>0</v>
      </c>
      <c r="AL246" s="41">
        <f>VLOOKUP(A246,'[1]IDEA Pt B'!A244:C570,3,FALSE)</f>
        <v>43396</v>
      </c>
      <c r="AM246" s="39">
        <f t="shared" si="6"/>
        <v>11628179</v>
      </c>
      <c r="AN246" s="38">
        <f t="shared" si="7"/>
        <v>12000.184726522188</v>
      </c>
    </row>
    <row r="247" spans="1:40" x14ac:dyDescent="0.3">
      <c r="A247" s="36" t="s">
        <v>564</v>
      </c>
      <c r="B247" s="36" t="s">
        <v>565</v>
      </c>
      <c r="C247" s="37">
        <f>VLOOKUP($A247,'[1]DOM A&amp;L'!$A:$C,3,FALSE)</f>
        <v>402</v>
      </c>
      <c r="D247" s="38">
        <f>VLOOKUP($A247,'[1]DOM A&amp;L'!$A:$D,4,FALSE)</f>
        <v>2905254</v>
      </c>
      <c r="E247" s="38">
        <f>VLOOKUP($A247,[1]TAG!$A:$F,4,FALSE)</f>
        <v>26934</v>
      </c>
      <c r="F247" s="38">
        <f>VLOOKUP($A247,'[1]DOM A&amp;L'!$A:$E,5,FALSE)</f>
        <v>0</v>
      </c>
      <c r="G247" s="38">
        <f>VLOOKUP($A247,'[1]DOM A&amp;L'!$A:$F,6,FALSE)</f>
        <v>182778</v>
      </c>
      <c r="H247" s="38">
        <f>VLOOKUP($A247,'[1]DOM A&amp;L'!$A:$G,7,FALSE)</f>
        <v>447785</v>
      </c>
      <c r="I247" s="38">
        <f>VLOOKUP($A247,'[1]DOM A&amp;L'!$A:$H,8,FALSE)</f>
        <v>259700</v>
      </c>
      <c r="J247" s="38">
        <f>VLOOKUP($A247,'[1]DOM A&amp;L'!$A:$I,9,FALSE)</f>
        <v>29318</v>
      </c>
      <c r="K247" s="38">
        <f>VLOOKUP($A247,'[1]DOM A&amp;L'!$A:$J,10,FALSE)</f>
        <v>27734</v>
      </c>
      <c r="L247" s="38">
        <f>VLOOKUP($A247,'[1]DOM A&amp;L'!$A:$K,11,FALSE)</f>
        <v>140326</v>
      </c>
      <c r="M247" s="38">
        <f>VLOOKUP($A247,'[1]DOM A&amp;L'!$A:$L,12,FALSE)</f>
        <v>86724</v>
      </c>
      <c r="N247" s="38">
        <f>VLOOKUP($A247,'[1]DOM A&amp;L'!$A:$M,13,FALSE)</f>
        <v>138363</v>
      </c>
      <c r="O247" s="38">
        <f>VLOOKUP($A247,'[1]DOM A&amp;L'!$A:$N,14,FALSE)</f>
        <v>105533</v>
      </c>
      <c r="P247" s="38">
        <f>VLOOKUP($A247,'[1]DOM A&amp;L'!$A:$O,15,FALSE)</f>
        <v>0</v>
      </c>
      <c r="Q247" s="38">
        <f>VLOOKUP($A247,'[1]DOM A&amp;L'!$A:$P,16,FALSE)</f>
        <v>70406</v>
      </c>
      <c r="R247" s="38">
        <f>VLOOKUP($A247,'[1]DOM A&amp;L'!$A:$S,19,FALSE)</f>
        <v>150000</v>
      </c>
      <c r="S247" s="38">
        <f>VLOOKUP(A247,'[1]DOM A&amp;L'!A:T,20,FALSE)</f>
        <v>83617</v>
      </c>
      <c r="T247" s="38">
        <f>VLOOKUP($A247,'[1]DOM A&amp;L'!A:T,17,FALSE)</f>
        <v>0</v>
      </c>
      <c r="U247" s="38">
        <f>VLOOKUP(A247,'[1]DOM A&amp;L'!A:R,18,FALSE)</f>
        <v>169768</v>
      </c>
      <c r="V247" s="38">
        <f>VLOOKUP($A247,'[1]DOM A&amp;L'!A:U,21,FALSE)</f>
        <v>0</v>
      </c>
      <c r="W247" s="38">
        <f>VLOOKUP($A247,'[1]DOM UAB'!$A:$D,4,FALSE)</f>
        <v>82560</v>
      </c>
      <c r="X247" s="38">
        <f>VLOOKUP($A247,'[1]DOM UAB'!$A:$D,3,FALSE)</f>
        <v>69116</v>
      </c>
      <c r="Y247" s="38">
        <f>VLOOKUP(A247,[1]ELI!A:F,6,FALSE)</f>
        <v>15213</v>
      </c>
      <c r="Z247" s="39">
        <f>VLOOKUP(A247,'[1]Title IA Del'!A:E,5,FALSE)</f>
        <v>64043</v>
      </c>
      <c r="AA247" s="40">
        <f>IFERROR(VLOOKUP(A247,'[1]Title ID2'!A:F,6,FALSE),0)</f>
        <v>0</v>
      </c>
      <c r="AB247" s="40">
        <f>IFERROR(VLOOKUP(A247,'[1]Title IC Mig'!A:G,7,FALSE),0)</f>
        <v>0</v>
      </c>
      <c r="AC247" s="38">
        <f>IFERROR(VLOOKUP(A247,[1]Sec1003!$I$2:$L$139,4,FALSE),0)</f>
        <v>0</v>
      </c>
      <c r="AD247" s="38">
        <f>VLOOKUP(A247,'[1]Title IIA'!A245:D570,3,FALSE)</f>
        <v>13543</v>
      </c>
      <c r="AE247" s="40">
        <f>IFERROR(VLOOKUP(A247,'[1]Title III EL'!A:D,4,FALSE),0)</f>
        <v>0</v>
      </c>
      <c r="AF247" s="40">
        <f>IFERROR(VLOOKUP(A247,'[1]Titlle III Imm'!A:D,4,FALSE),0)</f>
        <v>0</v>
      </c>
      <c r="AG247" s="38">
        <f>VLOOKUP(A247,'[1]Title IVA'!A:E,5,FALSE)</f>
        <v>10000</v>
      </c>
      <c r="AH247" s="40">
        <f>IFERROR(VLOOKUP(A247,'[1]Title IVB'!A:I,9,FALSE),0)</f>
        <v>0</v>
      </c>
      <c r="AI247" s="40">
        <f>IFERROR(VLOOKUP(A247,[1]SRSA!A:S,19,FALSE),0)</f>
        <v>33612</v>
      </c>
      <c r="AJ247" s="40">
        <f>IFERROR(VLOOKUP(A247,'[1]Title VB2'!A:E,5,FALSE),0)</f>
        <v>0</v>
      </c>
      <c r="AK247" s="40">
        <f>IFERROR(VLOOKUP(A247,'[1]McKinney Vento'!A:D,4,FALSE),0)</f>
        <v>0</v>
      </c>
      <c r="AL247" s="41">
        <f>VLOOKUP(A247,'[1]IDEA Pt B'!A245:C571,3,FALSE)</f>
        <v>19362</v>
      </c>
      <c r="AM247" s="39">
        <f t="shared" si="6"/>
        <v>5131689</v>
      </c>
      <c r="AN247" s="38">
        <f t="shared" si="7"/>
        <v>12765.39552238806</v>
      </c>
    </row>
    <row r="248" spans="1:40" x14ac:dyDescent="0.3">
      <c r="A248" s="36" t="s">
        <v>566</v>
      </c>
      <c r="B248" s="36" t="s">
        <v>567</v>
      </c>
      <c r="C248" s="37">
        <f>VLOOKUP($A248,'[1]DOM A&amp;L'!$A:$C,3,FALSE)</f>
        <v>224</v>
      </c>
      <c r="D248" s="38">
        <f>VLOOKUP($A248,'[1]DOM A&amp;L'!$A:$D,4,FALSE)</f>
        <v>1618848</v>
      </c>
      <c r="E248" s="38">
        <f>VLOOKUP($A248,[1]TAG!$A:$F,4,FALSE)</f>
        <v>15008</v>
      </c>
      <c r="F248" s="38">
        <f>VLOOKUP($A248,'[1]DOM A&amp;L'!$A:$E,5,FALSE)</f>
        <v>0</v>
      </c>
      <c r="G248" s="38">
        <f>VLOOKUP($A248,'[1]DOM A&amp;L'!$A:$F,6,FALSE)</f>
        <v>200361</v>
      </c>
      <c r="H248" s="38">
        <f>VLOOKUP($A248,'[1]DOM A&amp;L'!$A:$G,7,FALSE)</f>
        <v>296596</v>
      </c>
      <c r="I248" s="38">
        <f>VLOOKUP($A248,'[1]DOM A&amp;L'!$A:$H,8,FALSE)</f>
        <v>153377</v>
      </c>
      <c r="J248" s="38">
        <f>VLOOKUP($A248,'[1]DOM A&amp;L'!$A:$I,9,FALSE)</f>
        <v>16858</v>
      </c>
      <c r="K248" s="38">
        <f>VLOOKUP($A248,'[1]DOM A&amp;L'!$A:$J,10,FALSE)</f>
        <v>18368</v>
      </c>
      <c r="L248" s="38">
        <f>VLOOKUP($A248,'[1]DOM A&amp;L'!$A:$K,11,FALSE)</f>
        <v>78192</v>
      </c>
      <c r="M248" s="38">
        <f>VLOOKUP($A248,'[1]DOM A&amp;L'!$A:$L,12,FALSE)</f>
        <v>14454</v>
      </c>
      <c r="N248" s="38">
        <f>VLOOKUP($A248,'[1]DOM A&amp;L'!$A:$M,13,FALSE)</f>
        <v>110224</v>
      </c>
      <c r="O248" s="38">
        <f>VLOOKUP($A248,'[1]DOM A&amp;L'!$A:$N,14,FALSE)</f>
        <v>25727</v>
      </c>
      <c r="P248" s="38">
        <f>VLOOKUP($A248,'[1]DOM A&amp;L'!$A:$O,15,FALSE)</f>
        <v>0</v>
      </c>
      <c r="Q248" s="38">
        <f>VLOOKUP($A248,'[1]DOM A&amp;L'!$A:$P,16,FALSE)</f>
        <v>34876</v>
      </c>
      <c r="R248" s="38">
        <f>VLOOKUP($A248,'[1]DOM A&amp;L'!$A:$S,19,FALSE)</f>
        <v>225000</v>
      </c>
      <c r="S248" s="38">
        <f>VLOOKUP(A248,'[1]DOM A&amp;L'!A:T,20,FALSE)</f>
        <v>46745</v>
      </c>
      <c r="T248" s="38">
        <f>VLOOKUP($A248,'[1]DOM A&amp;L'!A:T,17,FALSE)</f>
        <v>0</v>
      </c>
      <c r="U248" s="38">
        <f>VLOOKUP(A248,'[1]DOM A&amp;L'!A:R,18,FALSE)</f>
        <v>94906</v>
      </c>
      <c r="V248" s="38">
        <f>VLOOKUP($A248,'[1]DOM A&amp;L'!A:U,21,FALSE)</f>
        <v>0</v>
      </c>
      <c r="W248" s="38">
        <f>VLOOKUP($A248,'[1]DOM UAB'!$A:$D,4,FALSE)</f>
        <v>75680</v>
      </c>
      <c r="X248" s="38">
        <f>VLOOKUP($A248,'[1]DOM UAB'!$A:$D,3,FALSE)</f>
        <v>19722</v>
      </c>
      <c r="Y248" s="38">
        <f>VLOOKUP(A248,[1]ELI!A:F,6,FALSE)</f>
        <v>13775</v>
      </c>
      <c r="Z248" s="39">
        <f>VLOOKUP(A248,'[1]Title IA Del'!A:E,5,FALSE)</f>
        <v>47193</v>
      </c>
      <c r="AA248" s="40">
        <f>IFERROR(VLOOKUP(A248,'[1]Title ID2'!A:F,6,FALSE),0)</f>
        <v>0</v>
      </c>
      <c r="AB248" s="40">
        <f>IFERROR(VLOOKUP(A248,'[1]Title IC Mig'!A:G,7,FALSE),0)</f>
        <v>0</v>
      </c>
      <c r="AC248" s="38">
        <f>IFERROR(VLOOKUP(A248,[1]Sec1003!$I$2:$L$139,4,FALSE),0)</f>
        <v>44522</v>
      </c>
      <c r="AD248" s="38">
        <f>VLOOKUP(A248,'[1]Title IIA'!A246:D571,3,FALSE)</f>
        <v>9249</v>
      </c>
      <c r="AE248" s="40">
        <f>IFERROR(VLOOKUP(A248,'[1]Title III EL'!A:D,4,FALSE),0)</f>
        <v>0</v>
      </c>
      <c r="AF248" s="40">
        <f>IFERROR(VLOOKUP(A248,'[1]Titlle III Imm'!A:D,4,FALSE),0)</f>
        <v>0</v>
      </c>
      <c r="AG248" s="38">
        <f>VLOOKUP(A248,'[1]Title IVA'!A:E,5,FALSE)</f>
        <v>10000</v>
      </c>
      <c r="AH248" s="40">
        <f>IFERROR(VLOOKUP(A248,'[1]Title IVB'!A:I,9,FALSE),0)</f>
        <v>0</v>
      </c>
      <c r="AI248" s="40">
        <f>IFERROR(VLOOKUP(A248,[1]SRSA!A:S,19,FALSE),0)</f>
        <v>17786</v>
      </c>
      <c r="AJ248" s="40">
        <f>IFERROR(VLOOKUP(A248,'[1]Title VB2'!A:E,5,FALSE),0)</f>
        <v>0</v>
      </c>
      <c r="AK248" s="40">
        <f>IFERROR(VLOOKUP(A248,'[1]McKinney Vento'!A:D,4,FALSE),0)</f>
        <v>0</v>
      </c>
      <c r="AL248" s="41">
        <f>VLOOKUP(A248,'[1]IDEA Pt B'!A246:C572,3,FALSE)</f>
        <v>11254</v>
      </c>
      <c r="AM248" s="39">
        <f t="shared" si="6"/>
        <v>3198721</v>
      </c>
      <c r="AN248" s="38">
        <f t="shared" si="7"/>
        <v>14280.004464285714</v>
      </c>
    </row>
    <row r="249" spans="1:40" x14ac:dyDescent="0.3">
      <c r="A249" s="36" t="s">
        <v>568</v>
      </c>
      <c r="B249" s="36" t="s">
        <v>569</v>
      </c>
      <c r="C249" s="37">
        <f>VLOOKUP($A249,'[1]DOM A&amp;L'!$A:$C,3,FALSE)</f>
        <v>585.6</v>
      </c>
      <c r="D249" s="38">
        <f>VLOOKUP($A249,'[1]DOM A&amp;L'!$A:$D,4,FALSE)</f>
        <v>4232131</v>
      </c>
      <c r="E249" s="38">
        <f>VLOOKUP($A249,[1]TAG!$A:$F,4,FALSE)</f>
        <v>39235</v>
      </c>
      <c r="F249" s="38">
        <f>VLOOKUP($A249,'[1]DOM A&amp;L'!$A:$E,5,FALSE)</f>
        <v>0</v>
      </c>
      <c r="G249" s="38">
        <f>VLOOKUP($A249,'[1]DOM A&amp;L'!$A:$F,6,FALSE)</f>
        <v>204676</v>
      </c>
      <c r="H249" s="38">
        <f>VLOOKUP($A249,'[1]DOM A&amp;L'!$A:$G,7,FALSE)</f>
        <v>398930</v>
      </c>
      <c r="I249" s="38">
        <f>VLOOKUP($A249,'[1]DOM A&amp;L'!$A:$H,8,FALSE)</f>
        <v>356771</v>
      </c>
      <c r="J249" s="38">
        <f>VLOOKUP($A249,'[1]DOM A&amp;L'!$A:$I,9,FALSE)</f>
        <v>41742</v>
      </c>
      <c r="K249" s="38">
        <f>VLOOKUP($A249,'[1]DOM A&amp;L'!$A:$J,10,FALSE)</f>
        <v>40032</v>
      </c>
      <c r="L249" s="38">
        <f>VLOOKUP($A249,'[1]DOM A&amp;L'!$A:$K,11,FALSE)</f>
        <v>204415</v>
      </c>
      <c r="M249" s="38">
        <f>VLOOKUP($A249,'[1]DOM A&amp;L'!$A:$L,12,FALSE)</f>
        <v>130086</v>
      </c>
      <c r="N249" s="38">
        <f>VLOOKUP($A249,'[1]DOM A&amp;L'!$A:$M,13,FALSE)</f>
        <v>244215</v>
      </c>
      <c r="O249" s="38">
        <f>VLOOKUP($A249,'[1]DOM A&amp;L'!$A:$N,14,FALSE)</f>
        <v>110564</v>
      </c>
      <c r="P249" s="38">
        <f>VLOOKUP($A249,'[1]DOM A&amp;L'!$A:$O,15,FALSE)</f>
        <v>0</v>
      </c>
      <c r="Q249" s="38">
        <f>VLOOKUP($A249,'[1]DOM A&amp;L'!$A:$P,16,FALSE)</f>
        <v>3254</v>
      </c>
      <c r="R249" s="38">
        <f>VLOOKUP($A249,'[1]DOM A&amp;L'!$A:$S,19,FALSE)</f>
        <v>620131</v>
      </c>
      <c r="S249" s="38">
        <f>VLOOKUP(A249,'[1]DOM A&amp;L'!A:T,20,FALSE)</f>
        <v>170368</v>
      </c>
      <c r="T249" s="38">
        <f>VLOOKUP($A249,'[1]DOM A&amp;L'!A:T,17,FALSE)</f>
        <v>0</v>
      </c>
      <c r="U249" s="38">
        <f>VLOOKUP(A249,'[1]DOM A&amp;L'!A:R,18,FALSE)</f>
        <v>345899</v>
      </c>
      <c r="V249" s="38">
        <f>VLOOKUP($A249,'[1]DOM A&amp;L'!A:U,21,FALSE)</f>
        <v>0</v>
      </c>
      <c r="W249" s="38">
        <f>VLOOKUP($A249,'[1]DOM UAB'!$A:$D,4,FALSE)</f>
        <v>74067</v>
      </c>
      <c r="X249" s="38">
        <f>VLOOKUP($A249,'[1]DOM UAB'!$A:$D,3,FALSE)</f>
        <v>240310</v>
      </c>
      <c r="Y249" s="38">
        <f>VLOOKUP(A249,[1]ELI!A:F,6,FALSE)</f>
        <v>16697</v>
      </c>
      <c r="Z249" s="39">
        <f>VLOOKUP(A249,'[1]Title IA Del'!A:E,5,FALSE)</f>
        <v>65397</v>
      </c>
      <c r="AA249" s="40">
        <f>IFERROR(VLOOKUP(A249,'[1]Title ID2'!A:F,6,FALSE),0)</f>
        <v>0</v>
      </c>
      <c r="AB249" s="40">
        <f>IFERROR(VLOOKUP(A249,'[1]Title IC Mig'!A:G,7,FALSE),0)</f>
        <v>0</v>
      </c>
      <c r="AC249" s="38">
        <f>IFERROR(VLOOKUP(A249,[1]Sec1003!$I$2:$L$139,4,FALSE),0)</f>
        <v>0</v>
      </c>
      <c r="AD249" s="38">
        <f>VLOOKUP(A249,'[1]Title IIA'!A247:D572,3,FALSE)</f>
        <v>17614</v>
      </c>
      <c r="AE249" s="40">
        <f>IFERROR(VLOOKUP(A249,'[1]Title III EL'!A:D,4,FALSE),0)</f>
        <v>0</v>
      </c>
      <c r="AF249" s="40">
        <f>IFERROR(VLOOKUP(A249,'[1]Titlle III Imm'!A:D,4,FALSE),0)</f>
        <v>0</v>
      </c>
      <c r="AG249" s="38">
        <f>VLOOKUP(A249,'[1]Title IVA'!A:E,5,FALSE)</f>
        <v>10000</v>
      </c>
      <c r="AH249" s="40">
        <f>IFERROR(VLOOKUP(A249,'[1]Title IVB'!A:I,9,FALSE),0)</f>
        <v>0</v>
      </c>
      <c r="AI249" s="40">
        <f>IFERROR(VLOOKUP(A249,[1]SRSA!A:S,19,FALSE),0)</f>
        <v>36272</v>
      </c>
      <c r="AJ249" s="40">
        <f>IFERROR(VLOOKUP(A249,'[1]Title VB2'!A:E,5,FALSE),0)</f>
        <v>0</v>
      </c>
      <c r="AK249" s="40">
        <f>IFERROR(VLOOKUP(A249,'[1]McKinney Vento'!A:D,4,FALSE),0)</f>
        <v>0</v>
      </c>
      <c r="AL249" s="41">
        <f>VLOOKUP(A249,'[1]IDEA Pt B'!A247:C573,3,FALSE)</f>
        <v>25651</v>
      </c>
      <c r="AM249" s="39">
        <f t="shared" si="6"/>
        <v>7628457</v>
      </c>
      <c r="AN249" s="38">
        <f t="shared" si="7"/>
        <v>13026.736680327869</v>
      </c>
    </row>
    <row r="250" spans="1:40" x14ac:dyDescent="0.3">
      <c r="A250" s="36" t="s">
        <v>570</v>
      </c>
      <c r="B250" s="36" t="s">
        <v>571</v>
      </c>
      <c r="C250" s="37">
        <f>VLOOKUP($A250,'[1]DOM A&amp;L'!$A:$C,3,FALSE)</f>
        <v>1075.4000000000001</v>
      </c>
      <c r="D250" s="38">
        <f>VLOOKUP($A250,'[1]DOM A&amp;L'!$A:$D,4,FALSE)</f>
        <v>7812781</v>
      </c>
      <c r="E250" s="38">
        <f>VLOOKUP($A250,[1]TAG!$A:$F,4,FALSE)</f>
        <v>72052</v>
      </c>
      <c r="F250" s="38">
        <f>VLOOKUP($A250,'[1]DOM A&amp;L'!$A:$E,5,FALSE)</f>
        <v>361854</v>
      </c>
      <c r="G250" s="38">
        <f>VLOOKUP($A250,'[1]DOM A&amp;L'!$A:$F,6,FALSE)</f>
        <v>260821</v>
      </c>
      <c r="H250" s="38">
        <f>VLOOKUP($A250,'[1]DOM A&amp;L'!$A:$G,7,FALSE)</f>
        <v>998429</v>
      </c>
      <c r="I250" s="38">
        <f>VLOOKUP($A250,'[1]DOM A&amp;L'!$A:$H,8,FALSE)</f>
        <v>739599</v>
      </c>
      <c r="J250" s="38">
        <f>VLOOKUP($A250,'[1]DOM A&amp;L'!$A:$I,9,FALSE)</f>
        <v>79443</v>
      </c>
      <c r="K250" s="38">
        <f>VLOOKUP($A250,'[1]DOM A&amp;L'!$A:$J,10,FALSE)</f>
        <v>94875</v>
      </c>
      <c r="L250" s="38">
        <f>VLOOKUP($A250,'[1]DOM A&amp;L'!$A:$K,11,FALSE)</f>
        <v>388819</v>
      </c>
      <c r="M250" s="38">
        <f>VLOOKUP($A250,'[1]DOM A&amp;L'!$A:$L,12,FALSE)</f>
        <v>191426</v>
      </c>
      <c r="N250" s="38">
        <f>VLOOKUP($A250,'[1]DOM A&amp;L'!$A:$M,13,FALSE)</f>
        <v>0</v>
      </c>
      <c r="O250" s="38">
        <f>VLOOKUP($A250,'[1]DOM A&amp;L'!$A:$N,14,FALSE)</f>
        <v>730895</v>
      </c>
      <c r="P250" s="38">
        <f>VLOOKUP($A250,'[1]DOM A&amp;L'!$A:$O,15,FALSE)</f>
        <v>0</v>
      </c>
      <c r="Q250" s="38">
        <f>VLOOKUP($A250,'[1]DOM A&amp;L'!$A:$P,16,FALSE)</f>
        <v>381552</v>
      </c>
      <c r="R250" s="38">
        <f>VLOOKUP($A250,'[1]DOM A&amp;L'!$A:$S,19,FALSE)</f>
        <v>215000</v>
      </c>
      <c r="S250" s="38">
        <f>VLOOKUP(A250,'[1]DOM A&amp;L'!A:T,20,FALSE)</f>
        <v>354656</v>
      </c>
      <c r="T250" s="38">
        <f>VLOOKUP($A250,'[1]DOM A&amp;L'!A:T,17,FALSE)</f>
        <v>0</v>
      </c>
      <c r="U250" s="38">
        <f>VLOOKUP(A250,'[1]DOM A&amp;L'!A:R,18,FALSE)</f>
        <v>1440119</v>
      </c>
      <c r="V250" s="38">
        <f>VLOOKUP($A250,'[1]DOM A&amp;L'!A:U,21,FALSE)</f>
        <v>134415</v>
      </c>
      <c r="W250" s="38">
        <f>VLOOKUP($A250,'[1]DOM UAB'!$A:$D,4,FALSE)</f>
        <v>397424</v>
      </c>
      <c r="X250" s="38">
        <f>VLOOKUP($A250,'[1]DOM UAB'!$A:$D,3,FALSE)</f>
        <v>554123</v>
      </c>
      <c r="Y250" s="38">
        <f>VLOOKUP(A250,[1]ELI!A:F,6,FALSE)</f>
        <v>20655</v>
      </c>
      <c r="Z250" s="39">
        <f>VLOOKUP(A250,'[1]Title IA Del'!A:E,5,FALSE)</f>
        <v>178413</v>
      </c>
      <c r="AA250" s="40">
        <f>IFERROR(VLOOKUP(A250,'[1]Title ID2'!A:F,6,FALSE),0)</f>
        <v>0</v>
      </c>
      <c r="AB250" s="40">
        <f>IFERROR(VLOOKUP(A250,'[1]Title IC Mig'!A:G,7,FALSE),0)</f>
        <v>0</v>
      </c>
      <c r="AC250" s="38">
        <f>IFERROR(VLOOKUP(A250,[1]Sec1003!$I$2:$L$139,4,FALSE),0)</f>
        <v>0</v>
      </c>
      <c r="AD250" s="38">
        <f>VLOOKUP(A250,'[1]Title IIA'!A248:D573,3,FALSE)</f>
        <v>33941</v>
      </c>
      <c r="AE250" s="40">
        <f>IFERROR(VLOOKUP(A250,'[1]Title III EL'!A:D,4,FALSE),0)</f>
        <v>0</v>
      </c>
      <c r="AF250" s="40">
        <f>IFERROR(VLOOKUP(A250,'[1]Titlle III Imm'!A:D,4,FALSE),0)</f>
        <v>0</v>
      </c>
      <c r="AG250" s="38">
        <f>VLOOKUP(A250,'[1]Title IVA'!A:E,5,FALSE)</f>
        <v>10443</v>
      </c>
      <c r="AH250" s="40">
        <f>IFERROR(VLOOKUP(A250,'[1]Title IVB'!A:I,9,FALSE),0)</f>
        <v>0</v>
      </c>
      <c r="AI250" s="40">
        <f>IFERROR(VLOOKUP(A250,[1]SRSA!A:S,19,FALSE),0)</f>
        <v>0</v>
      </c>
      <c r="AJ250" s="40">
        <f>IFERROR(VLOOKUP(A250,'[1]Title VB2'!A:E,5,FALSE),0)</f>
        <v>0</v>
      </c>
      <c r="AK250" s="40">
        <f>IFERROR(VLOOKUP(A250,'[1]McKinney Vento'!A:D,4,FALSE),0)</f>
        <v>39023</v>
      </c>
      <c r="AL250" s="41">
        <f>VLOOKUP(A250,'[1]IDEA Pt B'!A248:C574,3,FALSE)</f>
        <v>57817</v>
      </c>
      <c r="AM250" s="39">
        <f t="shared" si="6"/>
        <v>15548575</v>
      </c>
      <c r="AN250" s="38">
        <f t="shared" si="7"/>
        <v>14458.410823879485</v>
      </c>
    </row>
    <row r="251" spans="1:40" x14ac:dyDescent="0.3">
      <c r="A251" s="36" t="s">
        <v>572</v>
      </c>
      <c r="B251" s="36" t="s">
        <v>573</v>
      </c>
      <c r="C251" s="37">
        <f>VLOOKUP($A251,'[1]DOM A&amp;L'!$A:$C,3,FALSE)</f>
        <v>370</v>
      </c>
      <c r="D251" s="38">
        <f>VLOOKUP($A251,'[1]DOM A&amp;L'!$A:$D,4,FALSE)</f>
        <v>2687680</v>
      </c>
      <c r="E251" s="38">
        <f>VLOOKUP($A251,[1]TAG!$A:$F,4,FALSE)</f>
        <v>24790</v>
      </c>
      <c r="F251" s="38">
        <f>VLOOKUP($A251,'[1]DOM A&amp;L'!$A:$E,5,FALSE)</f>
        <v>0</v>
      </c>
      <c r="G251" s="38">
        <f>VLOOKUP($A251,'[1]DOM A&amp;L'!$A:$F,6,FALSE)</f>
        <v>202731</v>
      </c>
      <c r="H251" s="38">
        <f>VLOOKUP($A251,'[1]DOM A&amp;L'!$A:$G,7,FALSE)</f>
        <v>385500</v>
      </c>
      <c r="I251" s="38">
        <f>VLOOKUP($A251,'[1]DOM A&amp;L'!$A:$H,8,FALSE)</f>
        <v>244019</v>
      </c>
      <c r="J251" s="38">
        <f>VLOOKUP($A251,'[1]DOM A&amp;L'!$A:$I,9,FALSE)</f>
        <v>27473</v>
      </c>
      <c r="K251" s="38">
        <f>VLOOKUP($A251,'[1]DOM A&amp;L'!$A:$J,10,FALSE)</f>
        <v>24213</v>
      </c>
      <c r="L251" s="38">
        <f>VLOOKUP($A251,'[1]DOM A&amp;L'!$A:$K,11,FALSE)</f>
        <v>129156</v>
      </c>
      <c r="M251" s="38">
        <f>VLOOKUP($A251,'[1]DOM A&amp;L'!$A:$L,12,FALSE)</f>
        <v>75884</v>
      </c>
      <c r="N251" s="38">
        <f>VLOOKUP($A251,'[1]DOM A&amp;L'!$A:$M,13,FALSE)</f>
        <v>22630</v>
      </c>
      <c r="O251" s="38">
        <f>VLOOKUP($A251,'[1]DOM A&amp;L'!$A:$N,14,FALSE)</f>
        <v>205124</v>
      </c>
      <c r="P251" s="38">
        <f>VLOOKUP($A251,'[1]DOM A&amp;L'!$A:$O,15,FALSE)</f>
        <v>0</v>
      </c>
      <c r="Q251" s="38">
        <f>VLOOKUP($A251,'[1]DOM A&amp;L'!$A:$P,16,FALSE)</f>
        <v>25505</v>
      </c>
      <c r="R251" s="38">
        <f>VLOOKUP($A251,'[1]DOM A&amp;L'!$A:$S,19,FALSE)</f>
        <v>310000</v>
      </c>
      <c r="S251" s="38">
        <f>VLOOKUP(A251,'[1]DOM A&amp;L'!A:T,20,FALSE)</f>
        <v>78472</v>
      </c>
      <c r="T251" s="38">
        <f>VLOOKUP($A251,'[1]DOM A&amp;L'!A:T,17,FALSE)</f>
        <v>22630</v>
      </c>
      <c r="U251" s="38">
        <f>VLOOKUP(A251,'[1]DOM A&amp;L'!A:R,18,FALSE)</f>
        <v>296016</v>
      </c>
      <c r="V251" s="38">
        <f>VLOOKUP($A251,'[1]DOM A&amp;L'!A:U,21,FALSE)</f>
        <v>0</v>
      </c>
      <c r="W251" s="38">
        <f>VLOOKUP($A251,'[1]DOM UAB'!$A:$D,4,FALSE)</f>
        <v>148040</v>
      </c>
      <c r="X251" s="38">
        <f>VLOOKUP($A251,'[1]DOM UAB'!$A:$D,3,FALSE)</f>
        <v>12878</v>
      </c>
      <c r="Y251" s="38">
        <f>VLOOKUP(A251,[1]ELI!A:F,6,FALSE)</f>
        <v>14954</v>
      </c>
      <c r="Z251" s="39">
        <f>VLOOKUP(A251,'[1]Title IA Del'!A:E,5,FALSE)</f>
        <v>100084</v>
      </c>
      <c r="AA251" s="40">
        <f>IFERROR(VLOOKUP(A251,'[1]Title ID2'!A:F,6,FALSE),0)</f>
        <v>0</v>
      </c>
      <c r="AB251" s="40">
        <f>IFERROR(VLOOKUP(A251,'[1]Title IC Mig'!A:G,7,FALSE),0)</f>
        <v>0</v>
      </c>
      <c r="AC251" s="38">
        <f>IFERROR(VLOOKUP(A251,[1]Sec1003!$I$2:$L$139,4,FALSE),0)</f>
        <v>10495</v>
      </c>
      <c r="AD251" s="38">
        <f>VLOOKUP(A251,'[1]Title IIA'!A249:D574,3,FALSE)</f>
        <v>9560</v>
      </c>
      <c r="AE251" s="40">
        <f>IFERROR(VLOOKUP(A251,'[1]Title III EL'!A:D,4,FALSE),0)</f>
        <v>0</v>
      </c>
      <c r="AF251" s="40">
        <f>IFERROR(VLOOKUP(A251,'[1]Titlle III Imm'!A:D,4,FALSE),0)</f>
        <v>0</v>
      </c>
      <c r="AG251" s="38">
        <f>VLOOKUP(A251,'[1]Title IVA'!A:E,5,FALSE)</f>
        <v>10000</v>
      </c>
      <c r="AH251" s="40">
        <f>IFERROR(VLOOKUP(A251,'[1]Title IVB'!A:I,9,FALSE),0)</f>
        <v>0</v>
      </c>
      <c r="AI251" s="40">
        <f>IFERROR(VLOOKUP(A251,[1]SRSA!A:S,19,FALSE),0)</f>
        <v>31183</v>
      </c>
      <c r="AJ251" s="40">
        <f>IFERROR(VLOOKUP(A251,'[1]Title VB2'!A:E,5,FALSE),0)</f>
        <v>0</v>
      </c>
      <c r="AK251" s="40">
        <f>IFERROR(VLOOKUP(A251,'[1]McKinney Vento'!A:D,4,FALSE),0)</f>
        <v>0</v>
      </c>
      <c r="AL251" s="41">
        <f>VLOOKUP(A251,'[1]IDEA Pt B'!A249:C575,3,FALSE)</f>
        <v>19003</v>
      </c>
      <c r="AM251" s="39">
        <f t="shared" si="6"/>
        <v>5118020</v>
      </c>
      <c r="AN251" s="38">
        <f t="shared" si="7"/>
        <v>13832.486486486487</v>
      </c>
    </row>
    <row r="252" spans="1:40" x14ac:dyDescent="0.3">
      <c r="A252" s="36" t="s">
        <v>574</v>
      </c>
      <c r="B252" s="36" t="s">
        <v>575</v>
      </c>
      <c r="C252" s="37">
        <f>VLOOKUP($A252,'[1]DOM A&amp;L'!$A:$C,3,FALSE)</f>
        <v>249</v>
      </c>
      <c r="D252" s="38">
        <f>VLOOKUP($A252,'[1]DOM A&amp;L'!$A:$D,4,FALSE)</f>
        <v>1799523</v>
      </c>
      <c r="E252" s="38">
        <f>VLOOKUP($A252,[1]TAG!$A:$F,4,FALSE)</f>
        <v>16683</v>
      </c>
      <c r="F252" s="38">
        <f>VLOOKUP($A252,'[1]DOM A&amp;L'!$A:$E,5,FALSE)</f>
        <v>0</v>
      </c>
      <c r="G252" s="38">
        <f>VLOOKUP($A252,'[1]DOM A&amp;L'!$A:$F,6,FALSE)</f>
        <v>192339</v>
      </c>
      <c r="H252" s="38">
        <f>VLOOKUP($A252,'[1]DOM A&amp;L'!$A:$G,7,FALSE)</f>
        <v>301077</v>
      </c>
      <c r="I252" s="38">
        <f>VLOOKUP($A252,'[1]DOM A&amp;L'!$A:$H,8,FALSE)</f>
        <v>137652</v>
      </c>
      <c r="J252" s="38">
        <f>VLOOKUP($A252,'[1]DOM A&amp;L'!$A:$I,9,FALSE)</f>
        <v>12443</v>
      </c>
      <c r="K252" s="38">
        <f>VLOOKUP($A252,'[1]DOM A&amp;L'!$A:$J,10,FALSE)</f>
        <v>16486</v>
      </c>
      <c r="L252" s="38">
        <f>VLOOKUP($A252,'[1]DOM A&amp;L'!$A:$K,11,FALSE)</f>
        <v>86918</v>
      </c>
      <c r="M252" s="38">
        <f>VLOOKUP($A252,'[1]DOM A&amp;L'!$A:$L,12,FALSE)</f>
        <v>43362</v>
      </c>
      <c r="N252" s="38">
        <f>VLOOKUP($A252,'[1]DOM A&amp;L'!$A:$M,13,FALSE)</f>
        <v>14956</v>
      </c>
      <c r="O252" s="38">
        <f>VLOOKUP($A252,'[1]DOM A&amp;L'!$A:$N,14,FALSE)</f>
        <v>142664</v>
      </c>
      <c r="P252" s="38">
        <f>VLOOKUP($A252,'[1]DOM A&amp;L'!$A:$O,15,FALSE)</f>
        <v>0</v>
      </c>
      <c r="Q252" s="38">
        <f>VLOOKUP($A252,'[1]DOM A&amp;L'!$A:$P,16,FALSE)</f>
        <v>0</v>
      </c>
      <c r="R252" s="38">
        <f>VLOOKUP($A252,'[1]DOM A&amp;L'!$A:$S,19,FALSE)</f>
        <v>50000</v>
      </c>
      <c r="S252" s="38">
        <f>VLOOKUP(A252,'[1]DOM A&amp;L'!A:T,20,FALSE)</f>
        <v>65516</v>
      </c>
      <c r="T252" s="38">
        <f>VLOOKUP($A252,'[1]DOM A&amp;L'!A:T,17,FALSE)</f>
        <v>0</v>
      </c>
      <c r="U252" s="38">
        <f>VLOOKUP(A252,'[1]DOM A&amp;L'!A:R,18,FALSE)</f>
        <v>133018</v>
      </c>
      <c r="V252" s="38">
        <f>VLOOKUP($A252,'[1]DOM A&amp;L'!A:U,21,FALSE)</f>
        <v>0</v>
      </c>
      <c r="W252" s="38">
        <f>VLOOKUP($A252,'[1]DOM UAB'!$A:$D,4,FALSE)</f>
        <v>55040</v>
      </c>
      <c r="X252" s="38">
        <f>VLOOKUP($A252,'[1]DOM UAB'!$A:$D,3,FALSE)</f>
        <v>131379</v>
      </c>
      <c r="Y252" s="38">
        <f>VLOOKUP(A252,[1]ELI!A:F,6,FALSE)</f>
        <v>13977</v>
      </c>
      <c r="Z252" s="39">
        <f>VLOOKUP(A252,'[1]Title IA Del'!A:E,5,FALSE)</f>
        <v>53274</v>
      </c>
      <c r="AA252" s="40">
        <f>IFERROR(VLOOKUP(A252,'[1]Title ID2'!A:F,6,FALSE),0)</f>
        <v>0</v>
      </c>
      <c r="AB252" s="40">
        <f>IFERROR(VLOOKUP(A252,'[1]Title IC Mig'!A:G,7,FALSE),0)</f>
        <v>0</v>
      </c>
      <c r="AC252" s="38">
        <f>IFERROR(VLOOKUP(A252,[1]Sec1003!$I$2:$L$139,4,FALSE),0)</f>
        <v>0</v>
      </c>
      <c r="AD252" s="38">
        <f>VLOOKUP(A252,'[1]Title IIA'!A250:D575,3,FALSE)</f>
        <v>7905</v>
      </c>
      <c r="AE252" s="40">
        <f>IFERROR(VLOOKUP(A252,'[1]Title III EL'!A:D,4,FALSE),0)</f>
        <v>0</v>
      </c>
      <c r="AF252" s="40">
        <f>IFERROR(VLOOKUP(A252,'[1]Titlle III Imm'!A:D,4,FALSE),0)</f>
        <v>0</v>
      </c>
      <c r="AG252" s="38">
        <f>VLOOKUP(A252,'[1]Title IVA'!A:E,5,FALSE)</f>
        <v>10000</v>
      </c>
      <c r="AH252" s="40">
        <f>IFERROR(VLOOKUP(A252,'[1]Title IVB'!A:I,9,FALSE),0)</f>
        <v>0</v>
      </c>
      <c r="AI252" s="40">
        <f>IFERROR(VLOOKUP(A252,[1]SRSA!A:S,19,FALSE),0)</f>
        <v>16463</v>
      </c>
      <c r="AJ252" s="40">
        <f>IFERROR(VLOOKUP(A252,'[1]Title VB2'!A:E,5,FALSE),0)</f>
        <v>0</v>
      </c>
      <c r="AK252" s="40">
        <f>IFERROR(VLOOKUP(A252,'[1]McKinney Vento'!A:D,4,FALSE),0)</f>
        <v>0</v>
      </c>
      <c r="AL252" s="41">
        <f>VLOOKUP(A252,'[1]IDEA Pt B'!A250:C576,3,FALSE)</f>
        <v>11446</v>
      </c>
      <c r="AM252" s="39">
        <f t="shared" si="6"/>
        <v>3312121</v>
      </c>
      <c r="AN252" s="38">
        <f t="shared" si="7"/>
        <v>13301.690763052209</v>
      </c>
    </row>
    <row r="253" spans="1:40" x14ac:dyDescent="0.3">
      <c r="A253" s="36" t="s">
        <v>576</v>
      </c>
      <c r="B253" s="36" t="s">
        <v>577</v>
      </c>
      <c r="C253" s="37">
        <f>VLOOKUP($A253,'[1]DOM A&amp;L'!$A:$C,3,FALSE)</f>
        <v>1385.4</v>
      </c>
      <c r="D253" s="38">
        <f>VLOOKUP($A253,'[1]DOM A&amp;L'!$A:$D,4,FALSE)</f>
        <v>10012286</v>
      </c>
      <c r="E253" s="38">
        <f>VLOOKUP($A253,[1]TAG!$A:$F,4,FALSE)</f>
        <v>92822</v>
      </c>
      <c r="F253" s="38">
        <f>VLOOKUP($A253,'[1]DOM A&amp;L'!$A:$E,5,FALSE)</f>
        <v>115176</v>
      </c>
      <c r="G253" s="38">
        <f>VLOOKUP($A253,'[1]DOM A&amp;L'!$A:$F,6,FALSE)</f>
        <v>212980</v>
      </c>
      <c r="H253" s="38">
        <f>VLOOKUP($A253,'[1]DOM A&amp;L'!$A:$G,7,FALSE)</f>
        <v>1538339</v>
      </c>
      <c r="I253" s="38">
        <f>VLOOKUP($A253,'[1]DOM A&amp;L'!$A:$H,8,FALSE)</f>
        <v>872798</v>
      </c>
      <c r="J253" s="38">
        <f>VLOOKUP($A253,'[1]DOM A&amp;L'!$A:$I,9,FALSE)</f>
        <v>105351</v>
      </c>
      <c r="K253" s="38">
        <f>VLOOKUP($A253,'[1]DOM A&amp;L'!$A:$J,10,FALSE)</f>
        <v>103032</v>
      </c>
      <c r="L253" s="38">
        <f>VLOOKUP($A253,'[1]DOM A&amp;L'!$A:$K,11,FALSE)</f>
        <v>484984</v>
      </c>
      <c r="M253" s="38">
        <f>VLOOKUP($A253,'[1]DOM A&amp;L'!$A:$L,12,FALSE)</f>
        <v>249332</v>
      </c>
      <c r="N253" s="38">
        <f>VLOOKUP($A253,'[1]DOM A&amp;L'!$A:$M,13,FALSE)</f>
        <v>0</v>
      </c>
      <c r="O253" s="38">
        <f>VLOOKUP($A253,'[1]DOM A&amp;L'!$A:$N,14,FALSE)</f>
        <v>843820</v>
      </c>
      <c r="P253" s="38">
        <f>VLOOKUP($A253,'[1]DOM A&amp;L'!$A:$O,15,FALSE)</f>
        <v>0</v>
      </c>
      <c r="Q253" s="38">
        <f>VLOOKUP($A253,'[1]DOM A&amp;L'!$A:$P,16,FALSE)</f>
        <v>390572</v>
      </c>
      <c r="R253" s="38">
        <f>VLOOKUP($A253,'[1]DOM A&amp;L'!$A:$S,19,FALSE)</f>
        <v>1108571</v>
      </c>
      <c r="S253" s="38">
        <f>VLOOKUP(A253,'[1]DOM A&amp;L'!A:T,20,FALSE)</f>
        <v>328574</v>
      </c>
      <c r="T253" s="38">
        <f>VLOOKUP($A253,'[1]DOM A&amp;L'!A:T,17,FALSE)</f>
        <v>0</v>
      </c>
      <c r="U253" s="38">
        <f>VLOOKUP(A253,'[1]DOM A&amp;L'!A:R,18,FALSE)</f>
        <v>0</v>
      </c>
      <c r="V253" s="38">
        <f>VLOOKUP($A253,'[1]DOM A&amp;L'!A:U,21,FALSE)</f>
        <v>0</v>
      </c>
      <c r="W253" s="38">
        <f>VLOOKUP($A253,'[1]DOM UAB'!$A:$D,4,FALSE)</f>
        <v>203493</v>
      </c>
      <c r="X253" s="38">
        <f>VLOOKUP($A253,'[1]DOM UAB'!$A:$D,3,FALSE)</f>
        <v>246752</v>
      </c>
      <c r="Y253" s="38">
        <f>VLOOKUP(A253,[1]ELI!A:F,6,FALSE)</f>
        <v>23160</v>
      </c>
      <c r="Z253" s="39">
        <f>VLOOKUP(A253,'[1]Title IA Del'!A:E,5,FALSE)</f>
        <v>109646</v>
      </c>
      <c r="AA253" s="40">
        <f>IFERROR(VLOOKUP(A253,'[1]Title ID2'!A:F,6,FALSE),0)</f>
        <v>0</v>
      </c>
      <c r="AB253" s="40">
        <f>IFERROR(VLOOKUP(A253,'[1]Title IC Mig'!A:G,7,FALSE),0)</f>
        <v>0</v>
      </c>
      <c r="AC253" s="38">
        <f>IFERROR(VLOOKUP(A253,[1]Sec1003!$I$2:$L$139,4,FALSE),0)</f>
        <v>0</v>
      </c>
      <c r="AD253" s="38">
        <f>VLOOKUP(A253,'[1]Title IIA'!A251:D576,3,FALSE)</f>
        <v>39516</v>
      </c>
      <c r="AE253" s="40">
        <f>IFERROR(VLOOKUP(A253,'[1]Title III EL'!A:D,4,FALSE),0)</f>
        <v>0</v>
      </c>
      <c r="AF253" s="40">
        <f>IFERROR(VLOOKUP(A253,'[1]Titlle III Imm'!A:D,4,FALSE),0)</f>
        <v>0</v>
      </c>
      <c r="AG253" s="38">
        <f>VLOOKUP(A253,'[1]Title IVA'!A:E,5,FALSE)</f>
        <v>10000</v>
      </c>
      <c r="AH253" s="40">
        <f>IFERROR(VLOOKUP(A253,'[1]Title IVB'!A:I,9,FALSE),0)</f>
        <v>0</v>
      </c>
      <c r="AI253" s="40">
        <f>IFERROR(VLOOKUP(A253,[1]SRSA!A:S,19,FALSE),0)</f>
        <v>0</v>
      </c>
      <c r="AJ253" s="40">
        <f>IFERROR(VLOOKUP(A253,'[1]Title VB2'!A:E,5,FALSE),0)</f>
        <v>0</v>
      </c>
      <c r="AK253" s="40">
        <f>IFERROR(VLOOKUP(A253,'[1]McKinney Vento'!A:D,4,FALSE),0)</f>
        <v>0</v>
      </c>
      <c r="AL253" s="41">
        <f>VLOOKUP(A253,'[1]IDEA Pt B'!A251:C577,3,FALSE)</f>
        <v>64691</v>
      </c>
      <c r="AM253" s="39">
        <f t="shared" si="6"/>
        <v>17155895</v>
      </c>
      <c r="AN253" s="38">
        <f t="shared" si="7"/>
        <v>12383.351378663201</v>
      </c>
    </row>
    <row r="254" spans="1:40" x14ac:dyDescent="0.3">
      <c r="A254" s="36" t="s">
        <v>578</v>
      </c>
      <c r="B254" s="36" t="s">
        <v>579</v>
      </c>
      <c r="C254" s="37">
        <f>VLOOKUP($A254,'[1]DOM A&amp;L'!$A:$C,3,FALSE)</f>
        <v>255.6</v>
      </c>
      <c r="D254" s="38">
        <f>VLOOKUP($A254,'[1]DOM A&amp;L'!$A:$D,4,FALSE)</f>
        <v>1847221</v>
      </c>
      <c r="E254" s="38">
        <f>VLOOKUP($A254,[1]TAG!$A:$F,4,FALSE)</f>
        <v>17125</v>
      </c>
      <c r="F254" s="38">
        <f>VLOOKUP($A254,'[1]DOM A&amp;L'!$A:$E,5,FALSE)</f>
        <v>51989</v>
      </c>
      <c r="G254" s="38">
        <f>VLOOKUP($A254,'[1]DOM A&amp;L'!$A:$F,6,FALSE)</f>
        <v>58199</v>
      </c>
      <c r="H254" s="38">
        <f>VLOOKUP($A254,'[1]DOM A&amp;L'!$A:$G,7,FALSE)</f>
        <v>190142</v>
      </c>
      <c r="I254" s="38">
        <f>VLOOKUP($A254,'[1]DOM A&amp;L'!$A:$H,8,FALSE)</f>
        <v>197720</v>
      </c>
      <c r="J254" s="38">
        <f>VLOOKUP($A254,'[1]DOM A&amp;L'!$A:$I,9,FALSE)</f>
        <v>21808</v>
      </c>
      <c r="K254" s="38">
        <f>VLOOKUP($A254,'[1]DOM A&amp;L'!$A:$J,10,FALSE)</f>
        <v>22353</v>
      </c>
      <c r="L254" s="38">
        <f>VLOOKUP($A254,'[1]DOM A&amp;L'!$A:$K,11,FALSE)</f>
        <v>90949</v>
      </c>
      <c r="M254" s="38">
        <f>VLOOKUP($A254,'[1]DOM A&amp;L'!$A:$L,12,FALSE)</f>
        <v>39838</v>
      </c>
      <c r="N254" s="38">
        <f>VLOOKUP($A254,'[1]DOM A&amp;L'!$A:$M,13,FALSE)</f>
        <v>121081</v>
      </c>
      <c r="O254" s="38">
        <f>VLOOKUP($A254,'[1]DOM A&amp;L'!$A:$N,14,FALSE)</f>
        <v>31634</v>
      </c>
      <c r="P254" s="38">
        <f>VLOOKUP($A254,'[1]DOM A&amp;L'!$A:$O,15,FALSE)</f>
        <v>0</v>
      </c>
      <c r="Q254" s="38">
        <f>VLOOKUP($A254,'[1]DOM A&amp;L'!$A:$P,16,FALSE)</f>
        <v>45037</v>
      </c>
      <c r="R254" s="38">
        <f>VLOOKUP($A254,'[1]DOM A&amp;L'!$A:$S,19,FALSE)</f>
        <v>150000</v>
      </c>
      <c r="S254" s="38">
        <f>VLOOKUP(A254,'[1]DOM A&amp;L'!A:T,20,FALSE)</f>
        <v>42224</v>
      </c>
      <c r="T254" s="38">
        <f>VLOOKUP($A254,'[1]DOM A&amp;L'!A:T,17,FALSE)</f>
        <v>0</v>
      </c>
      <c r="U254" s="38">
        <f>VLOOKUP(A254,'[1]DOM A&amp;L'!A:R,18,FALSE)</f>
        <v>0</v>
      </c>
      <c r="V254" s="38">
        <f>VLOOKUP($A254,'[1]DOM A&amp;L'!A:U,21,FALSE)</f>
        <v>0</v>
      </c>
      <c r="W254" s="38">
        <f>VLOOKUP($A254,'[1]DOM UAB'!$A:$D,4,FALSE)</f>
        <v>46784</v>
      </c>
      <c r="X254" s="38">
        <f>VLOOKUP($A254,'[1]DOM UAB'!$A:$D,3,FALSE)</f>
        <v>0</v>
      </c>
      <c r="Y254" s="38">
        <f>VLOOKUP(A254,[1]ELI!A:F,6,FALSE)</f>
        <v>14030</v>
      </c>
      <c r="Z254" s="39">
        <f>VLOOKUP(A254,'[1]Title IA Del'!A:E,5,FALSE)</f>
        <v>186055</v>
      </c>
      <c r="AA254" s="40">
        <f>IFERROR(VLOOKUP(A254,'[1]Title ID2'!A:F,6,FALSE),0)</f>
        <v>0</v>
      </c>
      <c r="AB254" s="40">
        <f>IFERROR(VLOOKUP(A254,'[1]Title IC Mig'!A:G,7,FALSE),0)</f>
        <v>0</v>
      </c>
      <c r="AC254" s="38">
        <f>IFERROR(VLOOKUP(A254,[1]Sec1003!$I$2:$L$139,4,FALSE),0)</f>
        <v>9495</v>
      </c>
      <c r="AD254" s="38">
        <f>VLOOKUP(A254,'[1]Title IIA'!A252:D577,3,FALSE)</f>
        <v>40002</v>
      </c>
      <c r="AE254" s="40">
        <f>IFERROR(VLOOKUP(A254,'[1]Title III EL'!A:D,4,FALSE),0)</f>
        <v>0</v>
      </c>
      <c r="AF254" s="40">
        <f>IFERROR(VLOOKUP(A254,'[1]Titlle III Imm'!A:D,4,FALSE),0)</f>
        <v>0</v>
      </c>
      <c r="AG254" s="38">
        <f>VLOOKUP(A254,'[1]Title IVA'!A:E,5,FALSE)</f>
        <v>10672</v>
      </c>
      <c r="AH254" s="40">
        <f>IFERROR(VLOOKUP(A254,'[1]Title IVB'!A:I,9,FALSE),0)</f>
        <v>0</v>
      </c>
      <c r="AI254" s="40">
        <f>IFERROR(VLOOKUP(A254,[1]SRSA!A:S,19,FALSE),0)</f>
        <v>0</v>
      </c>
      <c r="AJ254" s="40">
        <f>IFERROR(VLOOKUP(A254,'[1]Title VB2'!A:E,5,FALSE),0)</f>
        <v>5617</v>
      </c>
      <c r="AK254" s="40">
        <f>IFERROR(VLOOKUP(A254,'[1]McKinney Vento'!A:D,4,FALSE),0)</f>
        <v>0</v>
      </c>
      <c r="AL254" s="41">
        <f>VLOOKUP(A254,'[1]IDEA Pt B'!A252:C578,3,FALSE)</f>
        <v>12339</v>
      </c>
      <c r="AM254" s="39">
        <f t="shared" si="6"/>
        <v>3252314</v>
      </c>
      <c r="AN254" s="38">
        <f t="shared" si="7"/>
        <v>12724.23317683881</v>
      </c>
    </row>
    <row r="255" spans="1:40" x14ac:dyDescent="0.3">
      <c r="A255" s="36" t="s">
        <v>580</v>
      </c>
      <c r="B255" s="36" t="s">
        <v>581</v>
      </c>
      <c r="C255" s="37">
        <f>VLOOKUP($A255,'[1]DOM A&amp;L'!$A:$C,3,FALSE)</f>
        <v>726.7</v>
      </c>
      <c r="D255" s="38">
        <f>VLOOKUP($A255,'[1]DOM A&amp;L'!$A:$D,4,FALSE)</f>
        <v>5270755</v>
      </c>
      <c r="E255" s="38">
        <f>VLOOKUP($A255,[1]TAG!$A:$F,4,FALSE)</f>
        <v>48689</v>
      </c>
      <c r="F255" s="38">
        <f>VLOOKUP($A255,'[1]DOM A&amp;L'!$A:$E,5,FALSE)</f>
        <v>0</v>
      </c>
      <c r="G255" s="38">
        <f>VLOOKUP($A255,'[1]DOM A&amp;L'!$A:$F,6,FALSE)</f>
        <v>113060</v>
      </c>
      <c r="H255" s="38">
        <f>VLOOKUP($A255,'[1]DOM A&amp;L'!$A:$G,7,FALSE)</f>
        <v>761783</v>
      </c>
      <c r="I255" s="38">
        <f>VLOOKUP($A255,'[1]DOM A&amp;L'!$A:$H,8,FALSE)</f>
        <v>494897</v>
      </c>
      <c r="J255" s="38">
        <f>VLOOKUP($A255,'[1]DOM A&amp;L'!$A:$I,9,FALSE)</f>
        <v>56733</v>
      </c>
      <c r="K255" s="38">
        <f>VLOOKUP($A255,'[1]DOM A&amp;L'!$A:$J,10,FALSE)</f>
        <v>46778</v>
      </c>
      <c r="L255" s="38">
        <f>VLOOKUP($A255,'[1]DOM A&amp;L'!$A:$K,11,FALSE)</f>
        <v>253669</v>
      </c>
      <c r="M255" s="38">
        <f>VLOOKUP($A255,'[1]DOM A&amp;L'!$A:$L,12,FALSE)</f>
        <v>187902</v>
      </c>
      <c r="N255" s="38">
        <f>VLOOKUP($A255,'[1]DOM A&amp;L'!$A:$M,13,FALSE)</f>
        <v>228897</v>
      </c>
      <c r="O255" s="38">
        <f>VLOOKUP($A255,'[1]DOM A&amp;L'!$A:$N,14,FALSE)</f>
        <v>209841</v>
      </c>
      <c r="P255" s="38">
        <f>VLOOKUP($A255,'[1]DOM A&amp;L'!$A:$O,15,FALSE)</f>
        <v>0</v>
      </c>
      <c r="Q255" s="38">
        <f>VLOOKUP($A255,'[1]DOM A&amp;L'!$A:$P,16,FALSE)</f>
        <v>162894</v>
      </c>
      <c r="R255" s="38">
        <f>VLOOKUP($A255,'[1]DOM A&amp;L'!$A:$S,19,FALSE)</f>
        <v>125000</v>
      </c>
      <c r="S255" s="38">
        <f>VLOOKUP(A255,'[1]DOM A&amp;L'!A:T,20,FALSE)</f>
        <v>142891</v>
      </c>
      <c r="T255" s="38">
        <f>VLOOKUP($A255,'[1]DOM A&amp;L'!A:T,17,FALSE)</f>
        <v>0</v>
      </c>
      <c r="U255" s="38">
        <f>VLOOKUP(A255,'[1]DOM A&amp;L'!A:R,18,FALSE)</f>
        <v>290112</v>
      </c>
      <c r="V255" s="38">
        <f>VLOOKUP($A255,'[1]DOM A&amp;L'!A:U,21,FALSE)</f>
        <v>0</v>
      </c>
      <c r="W255" s="38">
        <f>VLOOKUP($A255,'[1]DOM UAB'!$A:$D,4,FALSE)</f>
        <v>79135</v>
      </c>
      <c r="X255" s="38">
        <f>VLOOKUP($A255,'[1]DOM UAB'!$A:$D,3,FALSE)</f>
        <v>301903</v>
      </c>
      <c r="Y255" s="38">
        <f>VLOOKUP(A255,[1]ELI!A:F,6,FALSE)</f>
        <v>17837</v>
      </c>
      <c r="Z255" s="39">
        <f>VLOOKUP(A255,'[1]Title IA Del'!A:E,5,FALSE)</f>
        <v>105574</v>
      </c>
      <c r="AA255" s="40">
        <f>IFERROR(VLOOKUP(A255,'[1]Title ID2'!A:F,6,FALSE),0)</f>
        <v>0</v>
      </c>
      <c r="AB255" s="40">
        <f>IFERROR(VLOOKUP(A255,'[1]Title IC Mig'!A:G,7,FALSE),0)</f>
        <v>0</v>
      </c>
      <c r="AC255" s="38">
        <f>IFERROR(VLOOKUP(A255,[1]Sec1003!$I$2:$L$139,4,FALSE),0)</f>
        <v>0</v>
      </c>
      <c r="AD255" s="38">
        <f>VLOOKUP(A255,'[1]Title IIA'!A253:D578,3,FALSE)</f>
        <v>17897</v>
      </c>
      <c r="AE255" s="40">
        <f>IFERROR(VLOOKUP(A255,'[1]Title III EL'!A:D,4,FALSE),0)</f>
        <v>0</v>
      </c>
      <c r="AF255" s="40">
        <f>IFERROR(VLOOKUP(A255,'[1]Titlle III Imm'!A:D,4,FALSE),0)</f>
        <v>0</v>
      </c>
      <c r="AG255" s="38">
        <f>VLOOKUP(A255,'[1]Title IVA'!A:E,5,FALSE)</f>
        <v>10000</v>
      </c>
      <c r="AH255" s="40">
        <f>IFERROR(VLOOKUP(A255,'[1]Title IVB'!A:I,9,FALSE),0)</f>
        <v>0</v>
      </c>
      <c r="AI255" s="40">
        <f>IFERROR(VLOOKUP(A255,[1]SRSA!A:S,19,FALSE),0)</f>
        <v>0</v>
      </c>
      <c r="AJ255" s="40">
        <f>IFERROR(VLOOKUP(A255,'[1]Title VB2'!A:E,5,FALSE),0)</f>
        <v>0</v>
      </c>
      <c r="AK255" s="40">
        <f>IFERROR(VLOOKUP(A255,'[1]McKinney Vento'!A:D,4,FALSE),0)</f>
        <v>0</v>
      </c>
      <c r="AL255" s="41">
        <f>VLOOKUP(A255,'[1]IDEA Pt B'!A253:C579,3,FALSE)</f>
        <v>35000</v>
      </c>
      <c r="AM255" s="39">
        <f t="shared" si="6"/>
        <v>8961247</v>
      </c>
      <c r="AN255" s="38">
        <f t="shared" si="7"/>
        <v>12331.425622677858</v>
      </c>
    </row>
    <row r="256" spans="1:40" x14ac:dyDescent="0.3">
      <c r="A256" s="36" t="s">
        <v>582</v>
      </c>
      <c r="B256" s="36" t="s">
        <v>583</v>
      </c>
      <c r="C256" s="37">
        <f>VLOOKUP($A256,'[1]DOM A&amp;L'!$A:$C,3,FALSE)</f>
        <v>1096</v>
      </c>
      <c r="D256" s="38">
        <f>VLOOKUP($A256,'[1]DOM A&amp;L'!$A:$D,4,FALSE)</f>
        <v>7920792</v>
      </c>
      <c r="E256" s="38">
        <f>VLOOKUP($A256,[1]TAG!$A:$F,4,FALSE)</f>
        <v>73432</v>
      </c>
      <c r="F256" s="38">
        <f>VLOOKUP($A256,'[1]DOM A&amp;L'!$A:$E,5,FALSE)</f>
        <v>0</v>
      </c>
      <c r="G256" s="38">
        <f>VLOOKUP($A256,'[1]DOM A&amp;L'!$A:$F,6,FALSE)</f>
        <v>242603</v>
      </c>
      <c r="H256" s="38">
        <f>VLOOKUP($A256,'[1]DOM A&amp;L'!$A:$G,7,FALSE)</f>
        <v>1070608</v>
      </c>
      <c r="I256" s="38">
        <f>VLOOKUP($A256,'[1]DOM A&amp;L'!$A:$H,8,FALSE)</f>
        <v>657359</v>
      </c>
      <c r="J256" s="38">
        <f>VLOOKUP($A256,'[1]DOM A&amp;L'!$A:$I,9,FALSE)</f>
        <v>69837</v>
      </c>
      <c r="K256" s="38">
        <f>VLOOKUP($A256,'[1]DOM A&amp;L'!$A:$J,10,FALSE)</f>
        <v>81455</v>
      </c>
      <c r="L256" s="38">
        <f>VLOOKUP($A256,'[1]DOM A&amp;L'!$A:$K,11,FALSE)</f>
        <v>382581</v>
      </c>
      <c r="M256" s="38">
        <f>VLOOKUP($A256,'[1]DOM A&amp;L'!$A:$L,12,FALSE)</f>
        <v>285467</v>
      </c>
      <c r="N256" s="38">
        <f>VLOOKUP($A256,'[1]DOM A&amp;L'!$A:$M,13,FALSE)</f>
        <v>435979</v>
      </c>
      <c r="O256" s="38">
        <f>VLOOKUP($A256,'[1]DOM A&amp;L'!$A:$N,14,FALSE)</f>
        <v>145486</v>
      </c>
      <c r="P256" s="38">
        <f>VLOOKUP($A256,'[1]DOM A&amp;L'!$A:$O,15,FALSE)</f>
        <v>0</v>
      </c>
      <c r="Q256" s="38">
        <f>VLOOKUP($A256,'[1]DOM A&amp;L'!$A:$P,16,FALSE)</f>
        <v>347607</v>
      </c>
      <c r="R256" s="38">
        <f>VLOOKUP($A256,'[1]DOM A&amp;L'!$A:$S,19,FALSE)</f>
        <v>495000</v>
      </c>
      <c r="S256" s="38">
        <f>VLOOKUP(A256,'[1]DOM A&amp;L'!A:T,20,FALSE)</f>
        <v>173754</v>
      </c>
      <c r="T256" s="38">
        <f>VLOOKUP($A256,'[1]DOM A&amp;L'!A:T,17,FALSE)</f>
        <v>0</v>
      </c>
      <c r="U256" s="38">
        <f>VLOOKUP(A256,'[1]DOM A&amp;L'!A:R,18,FALSE)</f>
        <v>705548</v>
      </c>
      <c r="V256" s="38">
        <f>VLOOKUP($A256,'[1]DOM A&amp;L'!A:U,21,FALSE)</f>
        <v>0</v>
      </c>
      <c r="W256" s="38">
        <f>VLOOKUP($A256,'[1]DOM UAB'!$A:$D,4,FALSE)</f>
        <v>212568</v>
      </c>
      <c r="X256" s="38">
        <f>VLOOKUP($A256,'[1]DOM UAB'!$A:$D,3,FALSE)</f>
        <v>163880</v>
      </c>
      <c r="Y256" s="38">
        <f>VLOOKUP(A256,[1]ELI!A:F,6,FALSE)</f>
        <v>20821</v>
      </c>
      <c r="Z256" s="39">
        <f>VLOOKUP(A256,'[1]Title IA Del'!A:E,5,FALSE)</f>
        <v>164743</v>
      </c>
      <c r="AA256" s="40">
        <f>IFERROR(VLOOKUP(A256,'[1]Title ID2'!A:F,6,FALSE),0)</f>
        <v>0</v>
      </c>
      <c r="AB256" s="40">
        <f>IFERROR(VLOOKUP(A256,'[1]Title IC Mig'!A:G,7,FALSE),0)</f>
        <v>0</v>
      </c>
      <c r="AC256" s="38">
        <f>IFERROR(VLOOKUP(A256,[1]Sec1003!$I$2:$L$139,4,FALSE),0)</f>
        <v>10495</v>
      </c>
      <c r="AD256" s="38">
        <f>VLOOKUP(A256,'[1]Title IIA'!A254:D579,3,FALSE)</f>
        <v>35062</v>
      </c>
      <c r="AE256" s="40">
        <f>IFERROR(VLOOKUP(A256,'[1]Title III EL'!A:D,4,FALSE),0)</f>
        <v>0</v>
      </c>
      <c r="AF256" s="40">
        <f>IFERROR(VLOOKUP(A256,'[1]Titlle III Imm'!A:D,4,FALSE),0)</f>
        <v>0</v>
      </c>
      <c r="AG256" s="38">
        <f>VLOOKUP(A256,'[1]Title IVA'!A:E,5,FALSE)</f>
        <v>8801</v>
      </c>
      <c r="AH256" s="40">
        <f>IFERROR(VLOOKUP(A256,'[1]Title IVB'!A:I,9,FALSE),0)</f>
        <v>0</v>
      </c>
      <c r="AI256" s="40">
        <f>IFERROR(VLOOKUP(A256,[1]SRSA!A:S,19,FALSE),0)</f>
        <v>0</v>
      </c>
      <c r="AJ256" s="40">
        <f>IFERROR(VLOOKUP(A256,'[1]Title VB2'!A:E,5,FALSE),0)</f>
        <v>0</v>
      </c>
      <c r="AK256" s="40">
        <f>IFERROR(VLOOKUP(A256,'[1]McKinney Vento'!A:D,4,FALSE),0)</f>
        <v>0</v>
      </c>
      <c r="AL256" s="41">
        <f>VLOOKUP(A256,'[1]IDEA Pt B'!A254:C580,3,FALSE)</f>
        <v>58075</v>
      </c>
      <c r="AM256" s="39">
        <f t="shared" si="6"/>
        <v>13761953</v>
      </c>
      <c r="AN256" s="38">
        <f t="shared" si="7"/>
        <v>12556.526459854014</v>
      </c>
    </row>
    <row r="257" spans="1:40" x14ac:dyDescent="0.3">
      <c r="A257" s="36" t="s">
        <v>584</v>
      </c>
      <c r="B257" s="36" t="s">
        <v>585</v>
      </c>
      <c r="C257" s="37">
        <f>VLOOKUP($A257,'[1]DOM A&amp;L'!$A:$C,3,FALSE)</f>
        <v>1016.3</v>
      </c>
      <c r="D257" s="38">
        <f>VLOOKUP($A257,'[1]DOM A&amp;L'!$A:$D,4,FALSE)</f>
        <v>7344800</v>
      </c>
      <c r="E257" s="38">
        <f>VLOOKUP($A257,[1]TAG!$A:$F,4,FALSE)</f>
        <v>68092</v>
      </c>
      <c r="F257" s="38">
        <f>VLOOKUP($A257,'[1]DOM A&amp;L'!$A:$E,5,FALSE)</f>
        <v>189399</v>
      </c>
      <c r="G257" s="38">
        <f>VLOOKUP($A257,'[1]DOM A&amp;L'!$A:$F,6,FALSE)</f>
        <v>150271</v>
      </c>
      <c r="H257" s="38">
        <f>VLOOKUP($A257,'[1]DOM A&amp;L'!$A:$G,7,FALSE)</f>
        <v>957939</v>
      </c>
      <c r="I257" s="38">
        <f>VLOOKUP($A257,'[1]DOM A&amp;L'!$A:$H,8,FALSE)</f>
        <v>674095</v>
      </c>
      <c r="J257" s="38">
        <f>VLOOKUP($A257,'[1]DOM A&amp;L'!$A:$I,9,FALSE)</f>
        <v>73061</v>
      </c>
      <c r="K257" s="38">
        <f>VLOOKUP($A257,'[1]DOM A&amp;L'!$A:$J,10,FALSE)</f>
        <v>85540</v>
      </c>
      <c r="L257" s="38">
        <f>VLOOKUP($A257,'[1]DOM A&amp;L'!$A:$K,11,FALSE)</f>
        <v>360798</v>
      </c>
      <c r="M257" s="38">
        <f>VLOOKUP($A257,'[1]DOM A&amp;L'!$A:$L,12,FALSE)</f>
        <v>216810</v>
      </c>
      <c r="N257" s="38">
        <f>VLOOKUP($A257,'[1]DOM A&amp;L'!$A:$M,13,FALSE)</f>
        <v>211546</v>
      </c>
      <c r="O257" s="38">
        <f>VLOOKUP($A257,'[1]DOM A&amp;L'!$A:$N,14,FALSE)</f>
        <v>345005</v>
      </c>
      <c r="P257" s="38">
        <f>VLOOKUP($A257,'[1]DOM A&amp;L'!$A:$O,15,FALSE)</f>
        <v>0</v>
      </c>
      <c r="Q257" s="38">
        <f>VLOOKUP($A257,'[1]DOM A&amp;L'!$A:$P,16,FALSE)</f>
        <v>191628</v>
      </c>
      <c r="R257" s="38">
        <f>VLOOKUP($A257,'[1]DOM A&amp;L'!$A:$S,19,FALSE)</f>
        <v>525000</v>
      </c>
      <c r="S257" s="38">
        <f>VLOOKUP(A257,'[1]DOM A&amp;L'!A:T,20,FALSE)</f>
        <v>127885</v>
      </c>
      <c r="T257" s="38">
        <f>VLOOKUP($A257,'[1]DOM A&amp;L'!A:T,17,FALSE)</f>
        <v>211546</v>
      </c>
      <c r="U257" s="38">
        <f>VLOOKUP(A257,'[1]DOM A&amp;L'!A:R,18,FALSE)</f>
        <v>307743</v>
      </c>
      <c r="V257" s="38">
        <f>VLOOKUP($A257,'[1]DOM A&amp;L'!A:U,21,FALSE)</f>
        <v>0</v>
      </c>
      <c r="W257" s="38">
        <f>VLOOKUP($A257,'[1]DOM UAB'!$A:$D,4,FALSE)</f>
        <v>168221</v>
      </c>
      <c r="X257" s="38">
        <f>VLOOKUP($A257,'[1]DOM UAB'!$A:$D,3,FALSE)</f>
        <v>263953</v>
      </c>
      <c r="Y257" s="38">
        <f>VLOOKUP(A257,[1]ELI!A:F,6,FALSE)</f>
        <v>20177</v>
      </c>
      <c r="Z257" s="39">
        <f>VLOOKUP(A257,'[1]Title IA Del'!A:E,5,FALSE)</f>
        <v>263414</v>
      </c>
      <c r="AA257" s="40">
        <f>IFERROR(VLOOKUP(A257,'[1]Title ID2'!A:F,6,FALSE),0)</f>
        <v>0</v>
      </c>
      <c r="AB257" s="40">
        <f>IFERROR(VLOOKUP(A257,'[1]Title IC Mig'!A:G,7,FALSE),0)</f>
        <v>0</v>
      </c>
      <c r="AC257" s="38">
        <f>IFERROR(VLOOKUP(A257,[1]Sec1003!$I$2:$L$139,4,FALSE),0)</f>
        <v>0</v>
      </c>
      <c r="AD257" s="38">
        <f>VLOOKUP(A257,'[1]Title IIA'!A255:D580,3,FALSE)</f>
        <v>40387</v>
      </c>
      <c r="AE257" s="40">
        <f>IFERROR(VLOOKUP(A257,'[1]Title III EL'!A:D,4,FALSE),0)</f>
        <v>0</v>
      </c>
      <c r="AF257" s="40">
        <f>IFERROR(VLOOKUP(A257,'[1]Titlle III Imm'!A:D,4,FALSE),0)</f>
        <v>0</v>
      </c>
      <c r="AG257" s="38">
        <f>VLOOKUP(A257,'[1]Title IVA'!A:E,5,FALSE)</f>
        <v>16390</v>
      </c>
      <c r="AH257" s="40">
        <f>IFERROR(VLOOKUP(A257,'[1]Title IVB'!A:I,9,FALSE),0)</f>
        <v>0</v>
      </c>
      <c r="AI257" s="40">
        <f>IFERROR(VLOOKUP(A257,[1]SRSA!A:S,19,FALSE),0)</f>
        <v>0</v>
      </c>
      <c r="AJ257" s="40">
        <f>IFERROR(VLOOKUP(A257,'[1]Title VB2'!A:E,5,FALSE),0)</f>
        <v>0</v>
      </c>
      <c r="AK257" s="40">
        <f>IFERROR(VLOOKUP(A257,'[1]McKinney Vento'!A:D,4,FALSE),0)</f>
        <v>0</v>
      </c>
      <c r="AL257" s="41">
        <f>VLOOKUP(A257,'[1]IDEA Pt B'!A255:C581,3,FALSE)</f>
        <v>50414</v>
      </c>
      <c r="AM257" s="39">
        <f t="shared" si="6"/>
        <v>12864114</v>
      </c>
      <c r="AN257" s="38">
        <f t="shared" si="7"/>
        <v>12657.791990553971</v>
      </c>
    </row>
    <row r="258" spans="1:40" x14ac:dyDescent="0.3">
      <c r="A258" s="36" t="s">
        <v>586</v>
      </c>
      <c r="B258" s="36" t="s">
        <v>587</v>
      </c>
      <c r="C258" s="37">
        <f>VLOOKUP($A258,'[1]DOM A&amp;L'!$A:$C,3,FALSE)</f>
        <v>708.7</v>
      </c>
      <c r="D258" s="38">
        <f>VLOOKUP($A258,'[1]DOM A&amp;L'!$A:$D,4,FALSE)</f>
        <v>5121775</v>
      </c>
      <c r="E258" s="38">
        <f>VLOOKUP($A258,[1]TAG!$A:$F,4,FALSE)</f>
        <v>47483</v>
      </c>
      <c r="F258" s="38">
        <f>VLOOKUP($A258,'[1]DOM A&amp;L'!$A:$E,5,FALSE)</f>
        <v>119869</v>
      </c>
      <c r="G258" s="38">
        <f>VLOOKUP($A258,'[1]DOM A&amp;L'!$A:$F,6,FALSE)</f>
        <v>246274</v>
      </c>
      <c r="H258" s="38">
        <f>VLOOKUP($A258,'[1]DOM A&amp;L'!$A:$G,7,FALSE)</f>
        <v>457614</v>
      </c>
      <c r="I258" s="38">
        <f>VLOOKUP($A258,'[1]DOM A&amp;L'!$A:$H,8,FALSE)</f>
        <v>465636</v>
      </c>
      <c r="J258" s="38">
        <f>VLOOKUP($A258,'[1]DOM A&amp;L'!$A:$I,9,FALSE)</f>
        <v>47640</v>
      </c>
      <c r="K258" s="38">
        <f>VLOOKUP($A258,'[1]DOM A&amp;L'!$A:$J,10,FALSE)</f>
        <v>54508</v>
      </c>
      <c r="L258" s="38">
        <f>VLOOKUP($A258,'[1]DOM A&amp;L'!$A:$K,11,FALSE)</f>
        <v>250656</v>
      </c>
      <c r="M258" s="38">
        <f>VLOOKUP($A258,'[1]DOM A&amp;L'!$A:$L,12,FALSE)</f>
        <v>169835</v>
      </c>
      <c r="N258" s="38">
        <f>VLOOKUP($A258,'[1]DOM A&amp;L'!$A:$M,13,FALSE)</f>
        <v>155620</v>
      </c>
      <c r="O258" s="38">
        <f>VLOOKUP($A258,'[1]DOM A&amp;L'!$A:$N,14,FALSE)</f>
        <v>260357</v>
      </c>
      <c r="P258" s="38">
        <f>VLOOKUP($A258,'[1]DOM A&amp;L'!$A:$O,15,FALSE)</f>
        <v>0</v>
      </c>
      <c r="Q258" s="38">
        <f>VLOOKUP($A258,'[1]DOM A&amp;L'!$A:$P,16,FALSE)</f>
        <v>229170</v>
      </c>
      <c r="R258" s="38">
        <f>VLOOKUP($A258,'[1]DOM A&amp;L'!$A:$S,19,FALSE)</f>
        <v>200000</v>
      </c>
      <c r="S258" s="38">
        <f>VLOOKUP(A258,'[1]DOM A&amp;L'!A:T,20,FALSE)</f>
        <v>123563</v>
      </c>
      <c r="T258" s="38">
        <f>VLOOKUP($A258,'[1]DOM A&amp;L'!A:T,17,FALSE)</f>
        <v>155620</v>
      </c>
      <c r="U258" s="38">
        <f>VLOOKUP(A258,'[1]DOM A&amp;L'!A:R,18,FALSE)</f>
        <v>95250</v>
      </c>
      <c r="V258" s="38">
        <f>VLOOKUP($A258,'[1]DOM A&amp;L'!A:U,21,FALSE)</f>
        <v>0</v>
      </c>
      <c r="W258" s="38">
        <f>VLOOKUP($A258,'[1]DOM UAB'!$A:$D,4,FALSE)</f>
        <v>74556</v>
      </c>
      <c r="X258" s="38">
        <f>VLOOKUP($A258,'[1]DOM UAB'!$A:$D,3,FALSE)</f>
        <v>88505</v>
      </c>
      <c r="Y258" s="38">
        <f>VLOOKUP(A258,[1]ELI!A:F,6,FALSE)</f>
        <v>17691</v>
      </c>
      <c r="Z258" s="39">
        <f>VLOOKUP(A258,'[1]Title IA Del'!A:E,5,FALSE)</f>
        <v>138900</v>
      </c>
      <c r="AA258" s="40">
        <f>IFERROR(VLOOKUP(A258,'[1]Title ID2'!A:F,6,FALSE),0)</f>
        <v>0</v>
      </c>
      <c r="AB258" s="40">
        <f>IFERROR(VLOOKUP(A258,'[1]Title IC Mig'!A:G,7,FALSE),0)</f>
        <v>0</v>
      </c>
      <c r="AC258" s="38">
        <f>IFERROR(VLOOKUP(A258,[1]Sec1003!$I$2:$L$139,4,FALSE),0)</f>
        <v>9495</v>
      </c>
      <c r="AD258" s="38">
        <f>VLOOKUP(A258,'[1]Title IIA'!A256:D581,3,FALSE)</f>
        <v>24119</v>
      </c>
      <c r="AE258" s="40">
        <f>IFERROR(VLOOKUP(A258,'[1]Title III EL'!A:D,4,FALSE),0)</f>
        <v>0</v>
      </c>
      <c r="AF258" s="40">
        <f>IFERROR(VLOOKUP(A258,'[1]Titlle III Imm'!A:D,4,FALSE),0)</f>
        <v>0</v>
      </c>
      <c r="AG258" s="38">
        <f>VLOOKUP(A258,'[1]Title IVA'!A:E,5,FALSE)</f>
        <v>10000</v>
      </c>
      <c r="AH258" s="40">
        <f>IFERROR(VLOOKUP(A258,'[1]Title IVB'!A:I,9,FALSE),0)</f>
        <v>0</v>
      </c>
      <c r="AI258" s="40">
        <f>IFERROR(VLOOKUP(A258,[1]SRSA!A:S,19,FALSE),0)</f>
        <v>0</v>
      </c>
      <c r="AJ258" s="40">
        <f>IFERROR(VLOOKUP(A258,'[1]Title VB2'!A:E,5,FALSE),0)</f>
        <v>0</v>
      </c>
      <c r="AK258" s="40">
        <f>IFERROR(VLOOKUP(A258,'[1]McKinney Vento'!A:D,4,FALSE),0)</f>
        <v>0</v>
      </c>
      <c r="AL258" s="41">
        <f>VLOOKUP(A258,'[1]IDEA Pt B'!A256:C582,3,FALSE)</f>
        <v>33978</v>
      </c>
      <c r="AM258" s="39">
        <f t="shared" si="6"/>
        <v>8598114</v>
      </c>
      <c r="AN258" s="38">
        <f t="shared" si="7"/>
        <v>12132.233667278115</v>
      </c>
    </row>
    <row r="259" spans="1:40" x14ac:dyDescent="0.3">
      <c r="A259" s="36" t="s">
        <v>588</v>
      </c>
      <c r="B259" s="36" t="s">
        <v>589</v>
      </c>
      <c r="C259" s="37">
        <f>VLOOKUP($A259,'[1]DOM A&amp;L'!$A:$C,3,FALSE)</f>
        <v>369.8</v>
      </c>
      <c r="D259" s="38">
        <f>VLOOKUP($A259,'[1]DOM A&amp;L'!$A:$D,4,FALSE)</f>
        <v>2672545</v>
      </c>
      <c r="E259" s="38">
        <f>VLOOKUP($A259,[1]TAG!$A:$F,4,FALSE)</f>
        <v>24777</v>
      </c>
      <c r="F259" s="38">
        <f>VLOOKUP($A259,'[1]DOM A&amp;L'!$A:$E,5,FALSE)</f>
        <v>0</v>
      </c>
      <c r="G259" s="38">
        <f>VLOOKUP($A259,'[1]DOM A&amp;L'!$A:$F,6,FALSE)</f>
        <v>194963</v>
      </c>
      <c r="H259" s="38">
        <f>VLOOKUP($A259,'[1]DOM A&amp;L'!$A:$G,7,FALSE)</f>
        <v>289514</v>
      </c>
      <c r="I259" s="38">
        <f>VLOOKUP($A259,'[1]DOM A&amp;L'!$A:$H,8,FALSE)</f>
        <v>255635</v>
      </c>
      <c r="J259" s="38">
        <f>VLOOKUP($A259,'[1]DOM A&amp;L'!$A:$I,9,FALSE)</f>
        <v>27080</v>
      </c>
      <c r="K259" s="38">
        <f>VLOOKUP($A259,'[1]DOM A&amp;L'!$A:$J,10,FALSE)</f>
        <v>28852</v>
      </c>
      <c r="L259" s="38">
        <f>VLOOKUP($A259,'[1]DOM A&amp;L'!$A:$K,11,FALSE)</f>
        <v>129086</v>
      </c>
      <c r="M259" s="38">
        <f>VLOOKUP($A259,'[1]DOM A&amp;L'!$A:$L,12,FALSE)</f>
        <v>83111</v>
      </c>
      <c r="N259" s="38">
        <f>VLOOKUP($A259,'[1]DOM A&amp;L'!$A:$M,13,FALSE)</f>
        <v>161828</v>
      </c>
      <c r="O259" s="38">
        <f>VLOOKUP($A259,'[1]DOM A&amp;L'!$A:$N,14,FALSE)</f>
        <v>52083</v>
      </c>
      <c r="P259" s="38">
        <f>VLOOKUP($A259,'[1]DOM A&amp;L'!$A:$O,15,FALSE)</f>
        <v>0</v>
      </c>
      <c r="Q259" s="38">
        <f>VLOOKUP($A259,'[1]DOM A&amp;L'!$A:$P,16,FALSE)</f>
        <v>130318</v>
      </c>
      <c r="R259" s="38">
        <f>VLOOKUP($A259,'[1]DOM A&amp;L'!$A:$S,19,FALSE)</f>
        <v>182500</v>
      </c>
      <c r="S259" s="38">
        <f>VLOOKUP(A259,'[1]DOM A&amp;L'!A:T,20,FALSE)</f>
        <v>59943</v>
      </c>
      <c r="T259" s="38">
        <f>VLOOKUP($A259,'[1]DOM A&amp;L'!A:T,17,FALSE)</f>
        <v>161828</v>
      </c>
      <c r="U259" s="38">
        <f>VLOOKUP(A259,'[1]DOM A&amp;L'!A:R,18,FALSE)</f>
        <v>81576</v>
      </c>
      <c r="V259" s="38">
        <f>VLOOKUP($A259,'[1]DOM A&amp;L'!A:U,21,FALSE)</f>
        <v>0</v>
      </c>
      <c r="W259" s="38">
        <f>VLOOKUP($A259,'[1]DOM UAB'!$A:$D,4,FALSE)</f>
        <v>75680</v>
      </c>
      <c r="X259" s="38">
        <f>VLOOKUP($A259,'[1]DOM UAB'!$A:$D,3,FALSE)</f>
        <v>54398</v>
      </c>
      <c r="Y259" s="38">
        <f>VLOOKUP(A259,[1]ELI!A:F,6,FALSE)</f>
        <v>14953</v>
      </c>
      <c r="Z259" s="39">
        <f>VLOOKUP(A259,'[1]Title IA Del'!A:E,5,FALSE)</f>
        <v>83355</v>
      </c>
      <c r="AA259" s="40">
        <f>IFERROR(VLOOKUP(A259,'[1]Title ID2'!A:F,6,FALSE),0)</f>
        <v>0</v>
      </c>
      <c r="AB259" s="40">
        <f>IFERROR(VLOOKUP(A259,'[1]Title IC Mig'!A:G,7,FALSE),0)</f>
        <v>0</v>
      </c>
      <c r="AC259" s="38">
        <f>IFERROR(VLOOKUP(A259,[1]Sec1003!$I$2:$L$139,4,FALSE),0)</f>
        <v>0</v>
      </c>
      <c r="AD259" s="38">
        <f>VLOOKUP(A259,'[1]Title IIA'!A257:D582,3,FALSE)</f>
        <v>10871</v>
      </c>
      <c r="AE259" s="40">
        <f>IFERROR(VLOOKUP(A259,'[1]Title III EL'!A:D,4,FALSE),0)</f>
        <v>0</v>
      </c>
      <c r="AF259" s="40">
        <f>IFERROR(VLOOKUP(A259,'[1]Titlle III Imm'!A:D,4,FALSE),0)</f>
        <v>0</v>
      </c>
      <c r="AG259" s="38">
        <f>VLOOKUP(A259,'[1]Title IVA'!A:E,5,FALSE)</f>
        <v>10000</v>
      </c>
      <c r="AH259" s="40">
        <f>IFERROR(VLOOKUP(A259,'[1]Title IVB'!A:I,9,FALSE),0)</f>
        <v>0</v>
      </c>
      <c r="AI259" s="40">
        <f>IFERROR(VLOOKUP(A259,[1]SRSA!A:S,19,FALSE),0)</f>
        <v>40057</v>
      </c>
      <c r="AJ259" s="40">
        <f>IFERROR(VLOOKUP(A259,'[1]Title VB2'!A:E,5,FALSE),0)</f>
        <v>0</v>
      </c>
      <c r="AK259" s="40">
        <f>IFERROR(VLOOKUP(A259,'[1]McKinney Vento'!A:D,4,FALSE),0)</f>
        <v>0</v>
      </c>
      <c r="AL259" s="41">
        <f>VLOOKUP(A259,'[1]IDEA Pt B'!A257:C583,3,FALSE)</f>
        <v>18276</v>
      </c>
      <c r="AM259" s="39">
        <f t="shared" si="6"/>
        <v>4843229</v>
      </c>
      <c r="AN259" s="38">
        <f t="shared" si="7"/>
        <v>13096.887506760411</v>
      </c>
    </row>
    <row r="260" spans="1:40" x14ac:dyDescent="0.3">
      <c r="A260" s="36" t="s">
        <v>590</v>
      </c>
      <c r="B260" s="36" t="s">
        <v>591</v>
      </c>
      <c r="C260" s="37">
        <f>VLOOKUP($A260,'[1]DOM A&amp;L'!$A:$C,3,FALSE)</f>
        <v>550.4</v>
      </c>
      <c r="D260" s="38">
        <f>VLOOKUP($A260,'[1]DOM A&amp;L'!$A:$D,4,FALSE)</f>
        <v>3977741</v>
      </c>
      <c r="E260" s="38">
        <f>VLOOKUP($A260,[1]TAG!$A:$F,4,FALSE)</f>
        <v>36877</v>
      </c>
      <c r="F260" s="38">
        <f>VLOOKUP($A260,'[1]DOM A&amp;L'!$A:$E,5,FALSE)</f>
        <v>0</v>
      </c>
      <c r="G260" s="38">
        <f>VLOOKUP($A260,'[1]DOM A&amp;L'!$A:$F,6,FALSE)</f>
        <v>269538</v>
      </c>
      <c r="H260" s="38">
        <f>VLOOKUP($A260,'[1]DOM A&amp;L'!$A:$G,7,FALSE)</f>
        <v>352750</v>
      </c>
      <c r="I260" s="38">
        <f>VLOOKUP($A260,'[1]DOM A&amp;L'!$A:$H,8,FALSE)</f>
        <v>364904</v>
      </c>
      <c r="J260" s="38">
        <f>VLOOKUP($A260,'[1]DOM A&amp;L'!$A:$I,9,FALSE)</f>
        <v>38352</v>
      </c>
      <c r="K260" s="38">
        <f>VLOOKUP($A260,'[1]DOM A&amp;L'!$A:$J,10,FALSE)</f>
        <v>39987</v>
      </c>
      <c r="L260" s="38">
        <f>VLOOKUP($A260,'[1]DOM A&amp;L'!$A:$K,11,FALSE)</f>
        <v>192128</v>
      </c>
      <c r="M260" s="38">
        <f>VLOOKUP($A260,'[1]DOM A&amp;L'!$A:$L,12,FALSE)</f>
        <v>79497</v>
      </c>
      <c r="N260" s="38">
        <f>VLOOKUP($A260,'[1]DOM A&amp;L'!$A:$M,13,FALSE)</f>
        <v>30320</v>
      </c>
      <c r="O260" s="38">
        <f>VLOOKUP($A260,'[1]DOM A&amp;L'!$A:$N,14,FALSE)</f>
        <v>263595</v>
      </c>
      <c r="P260" s="38">
        <f>VLOOKUP($A260,'[1]DOM A&amp;L'!$A:$O,15,FALSE)</f>
        <v>0</v>
      </c>
      <c r="Q260" s="38">
        <f>VLOOKUP($A260,'[1]DOM A&amp;L'!$A:$P,16,FALSE)</f>
        <v>145411</v>
      </c>
      <c r="R260" s="38">
        <f>VLOOKUP($A260,'[1]DOM A&amp;L'!$A:$S,19,FALSE)</f>
        <v>75000</v>
      </c>
      <c r="S260" s="38">
        <f>VLOOKUP(A260,'[1]DOM A&amp;L'!A:T,20,FALSE)</f>
        <v>69114</v>
      </c>
      <c r="T260" s="38">
        <f>VLOOKUP($A260,'[1]DOM A&amp;L'!A:T,17,FALSE)</f>
        <v>0</v>
      </c>
      <c r="U260" s="38">
        <f>VLOOKUP(A260,'[1]DOM A&amp;L'!A:R,18,FALSE)</f>
        <v>280643</v>
      </c>
      <c r="V260" s="38">
        <f>VLOOKUP($A260,'[1]DOM A&amp;L'!A:U,21,FALSE)</f>
        <v>0</v>
      </c>
      <c r="W260" s="38">
        <f>VLOOKUP($A260,'[1]DOM UAB'!$A:$D,4,FALSE)</f>
        <v>81872</v>
      </c>
      <c r="X260" s="38">
        <f>VLOOKUP($A260,'[1]DOM UAB'!$A:$D,3,FALSE)</f>
        <v>18951</v>
      </c>
      <c r="Y260" s="38">
        <f>VLOOKUP(A260,[1]ELI!A:F,6,FALSE)</f>
        <v>16412</v>
      </c>
      <c r="Z260" s="39">
        <f>VLOOKUP(A260,'[1]Title IA Del'!A:E,5,FALSE)</f>
        <v>111783</v>
      </c>
      <c r="AA260" s="40">
        <f>IFERROR(VLOOKUP(A260,'[1]Title ID2'!A:F,6,FALSE),0)</f>
        <v>0</v>
      </c>
      <c r="AB260" s="40">
        <f>IFERROR(VLOOKUP(A260,'[1]Title IC Mig'!A:G,7,FALSE),0)</f>
        <v>0</v>
      </c>
      <c r="AC260" s="38">
        <f>IFERROR(VLOOKUP(A260,[1]Sec1003!$I$2:$L$139,4,FALSE),0)</f>
        <v>0</v>
      </c>
      <c r="AD260" s="38">
        <f>VLOOKUP(A260,'[1]Title IIA'!A258:D583,3,FALSE)</f>
        <v>21237</v>
      </c>
      <c r="AE260" s="40">
        <f>IFERROR(VLOOKUP(A260,'[1]Title III EL'!A:D,4,FALSE),0)</f>
        <v>0</v>
      </c>
      <c r="AF260" s="40">
        <f>IFERROR(VLOOKUP(A260,'[1]Titlle III Imm'!A:D,4,FALSE),0)</f>
        <v>0</v>
      </c>
      <c r="AG260" s="38">
        <f>VLOOKUP(A260,'[1]Title IVA'!A:E,5,FALSE)</f>
        <v>10000</v>
      </c>
      <c r="AH260" s="40">
        <f>IFERROR(VLOOKUP(A260,'[1]Title IVB'!A:I,9,FALSE),0)</f>
        <v>0</v>
      </c>
      <c r="AI260" s="40">
        <f>IFERROR(VLOOKUP(A260,[1]SRSA!A:S,19,FALSE),0)</f>
        <v>34724</v>
      </c>
      <c r="AJ260" s="40">
        <f>IFERROR(VLOOKUP(A260,'[1]Title VB2'!A:E,5,FALSE),0)</f>
        <v>0</v>
      </c>
      <c r="AK260" s="40">
        <f>IFERROR(VLOOKUP(A260,'[1]McKinney Vento'!A:D,4,FALSE),0)</f>
        <v>0</v>
      </c>
      <c r="AL260" s="41">
        <f>VLOOKUP(A260,'[1]IDEA Pt B'!A258:C584,3,FALSE)</f>
        <v>25270</v>
      </c>
      <c r="AM260" s="39">
        <f t="shared" ref="AM260:AM323" si="8">SUM(D260:AL260)</f>
        <v>6536106</v>
      </c>
      <c r="AN260" s="38">
        <f t="shared" ref="AN260:AN323" si="9">AM260/C260</f>
        <v>11875.192587209303</v>
      </c>
    </row>
    <row r="261" spans="1:40" x14ac:dyDescent="0.3">
      <c r="A261" s="36" t="s">
        <v>592</v>
      </c>
      <c r="B261" s="36" t="s">
        <v>593</v>
      </c>
      <c r="C261" s="37">
        <f>VLOOKUP($A261,'[1]DOM A&amp;L'!$A:$C,3,FALSE)</f>
        <v>1418.8</v>
      </c>
      <c r="D261" s="38">
        <f>VLOOKUP($A261,'[1]DOM A&amp;L'!$A:$D,4,FALSE)</f>
        <v>10253668</v>
      </c>
      <c r="E261" s="38">
        <f>VLOOKUP($A261,[1]TAG!$A:$F,4,FALSE)</f>
        <v>95060</v>
      </c>
      <c r="F261" s="38">
        <f>VLOOKUP($A261,'[1]DOM A&amp;L'!$A:$E,5,FALSE)</f>
        <v>0</v>
      </c>
      <c r="G261" s="38">
        <f>VLOOKUP($A261,'[1]DOM A&amp;L'!$A:$F,6,FALSE)</f>
        <v>473658</v>
      </c>
      <c r="H261" s="38">
        <f>VLOOKUP($A261,'[1]DOM A&amp;L'!$A:$G,7,FALSE)</f>
        <v>1212040</v>
      </c>
      <c r="I261" s="38">
        <f>VLOOKUP($A261,'[1]DOM A&amp;L'!$A:$H,8,FALSE)</f>
        <v>887615</v>
      </c>
      <c r="J261" s="38">
        <f>VLOOKUP($A261,'[1]DOM A&amp;L'!$A:$I,9,FALSE)</f>
        <v>113291</v>
      </c>
      <c r="K261" s="38">
        <f>VLOOKUP($A261,'[1]DOM A&amp;L'!$A:$J,10,FALSE)</f>
        <v>119364</v>
      </c>
      <c r="L261" s="38">
        <f>VLOOKUP($A261,'[1]DOM A&amp;L'!$A:$K,11,FALSE)</f>
        <v>495261</v>
      </c>
      <c r="M261" s="38">
        <f>VLOOKUP($A261,'[1]DOM A&amp;L'!$A:$L,12,FALSE)</f>
        <v>426393</v>
      </c>
      <c r="N261" s="38">
        <f>VLOOKUP($A261,'[1]DOM A&amp;L'!$A:$M,13,FALSE)</f>
        <v>656145</v>
      </c>
      <c r="O261" s="38">
        <f>VLOOKUP($A261,'[1]DOM A&amp;L'!$A:$N,14,FALSE)</f>
        <v>107343</v>
      </c>
      <c r="P261" s="38">
        <f>VLOOKUP($A261,'[1]DOM A&amp;L'!$A:$O,15,FALSE)</f>
        <v>0</v>
      </c>
      <c r="Q261" s="38">
        <f>VLOOKUP($A261,'[1]DOM A&amp;L'!$A:$P,16,FALSE)</f>
        <v>499985</v>
      </c>
      <c r="R261" s="38">
        <f>VLOOKUP($A261,'[1]DOM A&amp;L'!$A:$S,19,FALSE)</f>
        <v>250000</v>
      </c>
      <c r="S261" s="38">
        <f>VLOOKUP(A261,'[1]DOM A&amp;L'!A:T,20,FALSE)</f>
        <v>213996</v>
      </c>
      <c r="T261" s="38">
        <f>VLOOKUP($A261,'[1]DOM A&amp;L'!A:T,17,FALSE)</f>
        <v>0</v>
      </c>
      <c r="U261" s="38">
        <f>VLOOKUP(A261,'[1]DOM A&amp;L'!A:R,18,FALSE)</f>
        <v>667926</v>
      </c>
      <c r="V261" s="38">
        <f>VLOOKUP($A261,'[1]DOM A&amp;L'!A:U,21,FALSE)</f>
        <v>0</v>
      </c>
      <c r="W261" s="38">
        <f>VLOOKUP($A261,'[1]DOM UAB'!$A:$D,4,FALSE)</f>
        <v>133440</v>
      </c>
      <c r="X261" s="38">
        <f>VLOOKUP($A261,'[1]DOM UAB'!$A:$D,3,FALSE)</f>
        <v>32183</v>
      </c>
      <c r="Y261" s="38">
        <f>VLOOKUP(A261,[1]ELI!A:F,6,FALSE)</f>
        <v>23430</v>
      </c>
      <c r="Z261" s="39">
        <f>VLOOKUP(A261,'[1]Title IA Del'!A:E,5,FALSE)</f>
        <v>203973</v>
      </c>
      <c r="AA261" s="40">
        <f>IFERROR(VLOOKUP(A261,'[1]Title ID2'!A:F,6,FALSE),0)</f>
        <v>0</v>
      </c>
      <c r="AB261" s="40">
        <f>IFERROR(VLOOKUP(A261,'[1]Title IC Mig'!A:G,7,FALSE),0)</f>
        <v>0</v>
      </c>
      <c r="AC261" s="38">
        <f>IFERROR(VLOOKUP(A261,[1]Sec1003!$I$2:$L$139,4,FALSE),0)</f>
        <v>0</v>
      </c>
      <c r="AD261" s="38">
        <f>VLOOKUP(A261,'[1]Title IIA'!A259:D584,3,FALSE)</f>
        <v>30093</v>
      </c>
      <c r="AE261" s="40">
        <f>IFERROR(VLOOKUP(A261,'[1]Title III EL'!A:D,4,FALSE),0)</f>
        <v>0</v>
      </c>
      <c r="AF261" s="40">
        <f>IFERROR(VLOOKUP(A261,'[1]Titlle III Imm'!A:D,4,FALSE),0)</f>
        <v>0</v>
      </c>
      <c r="AG261" s="38">
        <f>VLOOKUP(A261,'[1]Title IVA'!A:E,5,FALSE)</f>
        <v>9892</v>
      </c>
      <c r="AH261" s="40">
        <f>IFERROR(VLOOKUP(A261,'[1]Title IVB'!A:I,9,FALSE),0)</f>
        <v>0</v>
      </c>
      <c r="AI261" s="40">
        <f>IFERROR(VLOOKUP(A261,[1]SRSA!A:S,19,FALSE),0)</f>
        <v>0</v>
      </c>
      <c r="AJ261" s="40">
        <f>IFERROR(VLOOKUP(A261,'[1]Title VB2'!A:E,5,FALSE),0)</f>
        <v>0</v>
      </c>
      <c r="AK261" s="40">
        <f>IFERROR(VLOOKUP(A261,'[1]McKinney Vento'!A:D,4,FALSE),0)</f>
        <v>0</v>
      </c>
      <c r="AL261" s="41">
        <f>VLOOKUP(A261,'[1]IDEA Pt B'!A259:C585,3,FALSE)</f>
        <v>95673</v>
      </c>
      <c r="AM261" s="39">
        <f t="shared" si="8"/>
        <v>17000429</v>
      </c>
      <c r="AN261" s="38">
        <f t="shared" si="9"/>
        <v>11982.258951226389</v>
      </c>
    </row>
    <row r="262" spans="1:40" x14ac:dyDescent="0.3">
      <c r="A262" s="42" t="s">
        <v>594</v>
      </c>
      <c r="B262" s="36" t="s">
        <v>595</v>
      </c>
      <c r="C262" s="37">
        <f>VLOOKUP($A262,'[1]DOM A&amp;L'!$A:$C,3,FALSE)</f>
        <v>463.1</v>
      </c>
      <c r="D262" s="38">
        <f>VLOOKUP($A262,'[1]DOM A&amp;L'!$A:$D,4,FALSE)</f>
        <v>3346824</v>
      </c>
      <c r="E262" s="38">
        <f>VLOOKUP($A262,[1]TAG!$A:$F,4,FALSE)</f>
        <v>31028</v>
      </c>
      <c r="F262" s="38">
        <f>VLOOKUP($A262,'[1]DOM A&amp;L'!$A:$E,5,FALSE)</f>
        <v>80012</v>
      </c>
      <c r="G262" s="38">
        <f>VLOOKUP($A262,'[1]DOM A&amp;L'!$A:$F,6,FALSE)</f>
        <v>233085</v>
      </c>
      <c r="H262" s="38">
        <f>VLOOKUP($A262,'[1]DOM A&amp;L'!$A:$G,7,FALSE)</f>
        <v>411505</v>
      </c>
      <c r="I262" s="38">
        <f>VLOOKUP($A262,'[1]DOM A&amp;L'!$A:$H,8,FALSE)</f>
        <v>349487</v>
      </c>
      <c r="J262" s="38">
        <f>VLOOKUP($A262,'[1]DOM A&amp;L'!$A:$I,9,FALSE)</f>
        <v>40014</v>
      </c>
      <c r="K262" s="38">
        <f>VLOOKUP($A262,'[1]DOM A&amp;L'!$A:$J,10,FALSE)</f>
        <v>36630</v>
      </c>
      <c r="L262" s="38">
        <f>VLOOKUP($A262,'[1]DOM A&amp;L'!$A:$K,11,FALSE)</f>
        <v>164104</v>
      </c>
      <c r="M262" s="38">
        <f>VLOOKUP($A262,'[1]DOM A&amp;L'!$A:$L,12,FALSE)</f>
        <v>79497</v>
      </c>
      <c r="N262" s="38">
        <f>VLOOKUP($A262,'[1]DOM A&amp;L'!$A:$M,13,FALSE)</f>
        <v>141515</v>
      </c>
      <c r="O262" s="38">
        <f>VLOOKUP($A262,'[1]DOM A&amp;L'!$A:$N,14,FALSE)</f>
        <v>147745</v>
      </c>
      <c r="P262" s="38">
        <f>VLOOKUP($A262,'[1]DOM A&amp;L'!$A:$O,15,FALSE)</f>
        <v>0</v>
      </c>
      <c r="Q262" s="38">
        <f>VLOOKUP($A262,'[1]DOM A&amp;L'!$A:$P,16,FALSE)</f>
        <v>155693</v>
      </c>
      <c r="R262" s="38">
        <f>VLOOKUP($A262,'[1]DOM A&amp;L'!$A:$S,19,FALSE)</f>
        <v>370000</v>
      </c>
      <c r="S262" s="38">
        <f>VLOOKUP(A262,'[1]DOM A&amp;L'!A:T,20,FALSE)</f>
        <v>96107</v>
      </c>
      <c r="T262" s="38">
        <f>VLOOKUP($A262,'[1]DOM A&amp;L'!A:T,17,FALSE)</f>
        <v>0</v>
      </c>
      <c r="U262" s="38">
        <f>VLOOKUP(A262,'[1]DOM A&amp;L'!A:R,18,FALSE)</f>
        <v>0</v>
      </c>
      <c r="V262" s="38">
        <f>VLOOKUP($A262,'[1]DOM A&amp;L'!A:U,21,FALSE)</f>
        <v>0</v>
      </c>
      <c r="W262" s="38">
        <f>VLOOKUP($A262,'[1]DOM UAB'!$A:$D,4,FALSE)</f>
        <v>42153</v>
      </c>
      <c r="X262" s="38">
        <f>VLOOKUP($A262,'[1]DOM UAB'!$A:$D,3,FALSE)</f>
        <v>0</v>
      </c>
      <c r="Y262" s="38">
        <f>VLOOKUP(A262,[1]ELI!A:F,6,FALSE)</f>
        <v>15707</v>
      </c>
      <c r="Z262" s="39">
        <f>VLOOKUP(A262,'[1]Title IA Del'!A:E,5,FALSE)</f>
        <v>76234</v>
      </c>
      <c r="AA262" s="40">
        <f>IFERROR(VLOOKUP(A262,'[1]Title ID2'!A:F,6,FALSE),0)</f>
        <v>59404</v>
      </c>
      <c r="AB262" s="40">
        <f>IFERROR(VLOOKUP(A262,'[1]Title IC Mig'!A:G,7,FALSE),0)</f>
        <v>0</v>
      </c>
      <c r="AC262" s="38">
        <f>IFERROR(VLOOKUP(A262,[1]Sec1003!$I$2:$L$139,4,FALSE),0)</f>
        <v>0</v>
      </c>
      <c r="AD262" s="38">
        <f>VLOOKUP(A262,'[1]Title IIA'!A260:D585,3,FALSE)</f>
        <v>12442</v>
      </c>
      <c r="AE262" s="40">
        <f>IFERROR(VLOOKUP(A262,'[1]Title III EL'!A:D,4,FALSE),0)</f>
        <v>0</v>
      </c>
      <c r="AF262" s="40">
        <f>IFERROR(VLOOKUP(A262,'[1]Titlle III Imm'!A:D,4,FALSE),0)</f>
        <v>0</v>
      </c>
      <c r="AG262" s="38">
        <f>VLOOKUP(A262,'[1]Title IVA'!A:E,5,FALSE)</f>
        <v>10000</v>
      </c>
      <c r="AH262" s="40">
        <f>IFERROR(VLOOKUP(A262,'[1]Title IVB'!A:I,9,FALSE),0)</f>
        <v>0</v>
      </c>
      <c r="AI262" s="40">
        <f>IFERROR(VLOOKUP(A262,[1]SRSA!A:S,19,FALSE),0)</f>
        <v>0</v>
      </c>
      <c r="AJ262" s="40">
        <f>IFERROR(VLOOKUP(A262,'[1]Title VB2'!A:E,5,FALSE),0)</f>
        <v>0</v>
      </c>
      <c r="AK262" s="40">
        <f>IFERROR(VLOOKUP(A262,'[1]McKinney Vento'!A:D,4,FALSE),0)</f>
        <v>0</v>
      </c>
      <c r="AL262" s="41">
        <f>VLOOKUP(A262,'[1]IDEA Pt B'!A260:C586,3,FALSE)</f>
        <v>21439</v>
      </c>
      <c r="AM262" s="39">
        <f t="shared" si="8"/>
        <v>5920625</v>
      </c>
      <c r="AN262" s="38">
        <f t="shared" si="9"/>
        <v>12784.765709350031</v>
      </c>
    </row>
    <row r="263" spans="1:40" x14ac:dyDescent="0.3">
      <c r="A263" s="36" t="s">
        <v>596</v>
      </c>
      <c r="B263" s="36" t="s">
        <v>597</v>
      </c>
      <c r="C263" s="37">
        <f>VLOOKUP($A263,'[1]DOM A&amp;L'!$A:$C,3,FALSE)</f>
        <v>14815.2</v>
      </c>
      <c r="D263" s="38">
        <f>VLOOKUP($A263,'[1]DOM A&amp;L'!$A:$D,4,FALSE)</f>
        <v>107069450</v>
      </c>
      <c r="E263" s="38">
        <f>VLOOKUP($A263,[1]TAG!$A:$F,4,FALSE)</f>
        <v>992618</v>
      </c>
      <c r="F263" s="38">
        <f>VLOOKUP($A263,'[1]DOM A&amp;L'!$A:$E,5,FALSE)</f>
        <v>0</v>
      </c>
      <c r="G263" s="38">
        <f>VLOOKUP($A263,'[1]DOM A&amp;L'!$A:$F,6,FALSE)</f>
        <v>4919802</v>
      </c>
      <c r="H263" s="38">
        <f>VLOOKUP($A263,'[1]DOM A&amp;L'!$A:$G,7,FALSE)</f>
        <v>17351593</v>
      </c>
      <c r="I263" s="38">
        <f>VLOOKUP($A263,'[1]DOM A&amp;L'!$A:$H,8,FALSE)</f>
        <v>8940677</v>
      </c>
      <c r="J263" s="38">
        <f>VLOOKUP($A263,'[1]DOM A&amp;L'!$A:$I,9,FALSE)</f>
        <v>1062546</v>
      </c>
      <c r="K263" s="38">
        <f>VLOOKUP($A263,'[1]DOM A&amp;L'!$A:$J,10,FALSE)</f>
        <v>1319738</v>
      </c>
      <c r="L263" s="38">
        <f>VLOOKUP($A263,'[1]DOM A&amp;L'!$A:$K,11,FALSE)</f>
        <v>5171542</v>
      </c>
      <c r="M263" s="38">
        <f>VLOOKUP($A263,'[1]DOM A&amp;L'!$A:$L,12,FALSE)</f>
        <v>2312090</v>
      </c>
      <c r="N263" s="38">
        <f>VLOOKUP($A263,'[1]DOM A&amp;L'!$A:$M,13,FALSE)</f>
        <v>1995013</v>
      </c>
      <c r="O263" s="38">
        <f>VLOOKUP($A263,'[1]DOM A&amp;L'!$A:$N,14,FALSE)</f>
        <v>1879691</v>
      </c>
      <c r="P263" s="38">
        <f>VLOOKUP($A263,'[1]DOM A&amp;L'!$A:$O,15,FALSE)</f>
        <v>0</v>
      </c>
      <c r="Q263" s="38">
        <f>VLOOKUP($A263,'[1]DOM A&amp;L'!$A:$P,16,FALSE)</f>
        <v>5220876</v>
      </c>
      <c r="R263" s="38">
        <f>VLOOKUP($A263,'[1]DOM A&amp;L'!$A:$S,19,FALSE)</f>
        <v>2903375</v>
      </c>
      <c r="S263" s="38">
        <f>VLOOKUP(A263,'[1]DOM A&amp;L'!A:T,20,FALSE)</f>
        <v>1074808</v>
      </c>
      <c r="T263" s="38">
        <f>VLOOKUP($A263,'[1]DOM A&amp;L'!A:T,17,FALSE)</f>
        <v>0</v>
      </c>
      <c r="U263" s="38">
        <f>VLOOKUP(A263,'[1]DOM A&amp;L'!A:R,18,FALSE)</f>
        <v>0</v>
      </c>
      <c r="V263" s="38">
        <f>VLOOKUP($A263,'[1]DOM A&amp;L'!A:U,21,FALSE)</f>
        <v>0</v>
      </c>
      <c r="W263" s="38">
        <f>VLOOKUP($A263,'[1]DOM UAB'!$A:$D,4,FALSE)</f>
        <v>1866117</v>
      </c>
      <c r="X263" s="38">
        <f>VLOOKUP($A263,'[1]DOM UAB'!$A:$D,3,FALSE)</f>
        <v>1187495</v>
      </c>
      <c r="Y263" s="38">
        <f>VLOOKUP(A263,[1]ELI!A:F,6,FALSE)</f>
        <v>131683</v>
      </c>
      <c r="Z263" s="39">
        <f>VLOOKUP(A263,'[1]Title IA Del'!A:E,5,FALSE)</f>
        <v>4758152</v>
      </c>
      <c r="AA263" s="40">
        <f>IFERROR(VLOOKUP(A263,'[1]Title ID2'!A:F,6,FALSE),0)</f>
        <v>69306</v>
      </c>
      <c r="AB263" s="40">
        <f>IFERROR(VLOOKUP(A263,'[1]Title IC Mig'!A:G,7,FALSE),0)</f>
        <v>294645.5</v>
      </c>
      <c r="AC263" s="38">
        <f>IFERROR(VLOOKUP(A263,[1]Sec1003!$I$2:$L$139,4,FALSE),0)</f>
        <v>77970</v>
      </c>
      <c r="AD263" s="38">
        <f>VLOOKUP(A263,'[1]Title IIA'!A261:D586,3,FALSE)</f>
        <v>597513</v>
      </c>
      <c r="AE263" s="40">
        <f>IFERROR(VLOOKUP(A263,'[1]Title III EL'!A:D,4,FALSE),0)</f>
        <v>0</v>
      </c>
      <c r="AF263" s="40">
        <f>IFERROR(VLOOKUP(A263,'[1]Titlle III Imm'!A:D,4,FALSE),0)</f>
        <v>0</v>
      </c>
      <c r="AG263" s="38">
        <f>VLOOKUP(A263,'[1]Title IVA'!A:E,5,FALSE)</f>
        <v>299952</v>
      </c>
      <c r="AH263" s="40">
        <f>IFERROR(VLOOKUP(A263,'[1]Title IVB'!A:I,9,FALSE),0)</f>
        <v>0</v>
      </c>
      <c r="AI263" s="40">
        <f>IFERROR(VLOOKUP(A263,[1]SRSA!A:S,19,FALSE),0)</f>
        <v>0</v>
      </c>
      <c r="AJ263" s="40">
        <f>IFERROR(VLOOKUP(A263,'[1]Title VB2'!A:E,5,FALSE),0)</f>
        <v>0</v>
      </c>
      <c r="AK263" s="40">
        <f>IFERROR(VLOOKUP(A263,'[1]McKinney Vento'!A:D,4,FALSE),0)</f>
        <v>39023</v>
      </c>
      <c r="AL263" s="41">
        <f>VLOOKUP(A263,'[1]IDEA Pt B'!A261:C587,3,FALSE)</f>
        <v>770280</v>
      </c>
      <c r="AM263" s="39">
        <f t="shared" si="8"/>
        <v>172305955.5</v>
      </c>
      <c r="AN263" s="38">
        <f t="shared" si="9"/>
        <v>11630.349607160213</v>
      </c>
    </row>
    <row r="264" spans="1:40" x14ac:dyDescent="0.3">
      <c r="A264" s="36" t="s">
        <v>598</v>
      </c>
      <c r="B264" s="36" t="s">
        <v>599</v>
      </c>
      <c r="C264" s="37">
        <f>VLOOKUP($A264,'[1]DOM A&amp;L'!$A:$C,3,FALSE)</f>
        <v>930.9</v>
      </c>
      <c r="D264" s="38">
        <f>VLOOKUP($A264,'[1]DOM A&amp;L'!$A:$D,4,FALSE)</f>
        <v>6730407</v>
      </c>
      <c r="E264" s="38">
        <f>VLOOKUP($A264,[1]TAG!$A:$F,4,FALSE)</f>
        <v>62370</v>
      </c>
      <c r="F264" s="38">
        <f>VLOOKUP($A264,'[1]DOM A&amp;L'!$A:$E,5,FALSE)</f>
        <v>0</v>
      </c>
      <c r="G264" s="38">
        <f>VLOOKUP($A264,'[1]DOM A&amp;L'!$A:$F,6,FALSE)</f>
        <v>189036</v>
      </c>
      <c r="H264" s="38">
        <f>VLOOKUP($A264,'[1]DOM A&amp;L'!$A:$G,7,FALSE)</f>
        <v>824654</v>
      </c>
      <c r="I264" s="38">
        <f>VLOOKUP($A264,'[1]DOM A&amp;L'!$A:$H,8,FALSE)</f>
        <v>636764</v>
      </c>
      <c r="J264" s="38">
        <f>VLOOKUP($A264,'[1]DOM A&amp;L'!$A:$I,9,FALSE)</f>
        <v>65442</v>
      </c>
      <c r="K264" s="38">
        <f>VLOOKUP($A264,'[1]DOM A&amp;L'!$A:$J,10,FALSE)</f>
        <v>69240</v>
      </c>
      <c r="L264" s="38">
        <f>VLOOKUP($A264,'[1]DOM A&amp;L'!$A:$K,11,FALSE)</f>
        <v>324949</v>
      </c>
      <c r="M264" s="38">
        <f>VLOOKUP($A264,'[1]DOM A&amp;L'!$A:$L,12,FALSE)</f>
        <v>158994</v>
      </c>
      <c r="N264" s="38">
        <f>VLOOKUP($A264,'[1]DOM A&amp;L'!$A:$M,13,FALSE)</f>
        <v>54553</v>
      </c>
      <c r="O264" s="38">
        <f>VLOOKUP($A264,'[1]DOM A&amp;L'!$A:$N,14,FALSE)</f>
        <v>505417</v>
      </c>
      <c r="P264" s="38">
        <f>VLOOKUP($A264,'[1]DOM A&amp;L'!$A:$O,15,FALSE)</f>
        <v>0</v>
      </c>
      <c r="Q264" s="38">
        <f>VLOOKUP($A264,'[1]DOM A&amp;L'!$A:$P,16,FALSE)</f>
        <v>328654</v>
      </c>
      <c r="R264" s="38">
        <f>VLOOKUP($A264,'[1]DOM A&amp;L'!$A:$S,19,FALSE)</f>
        <v>475000</v>
      </c>
      <c r="S264" s="38">
        <f>VLOOKUP(A264,'[1]DOM A&amp;L'!A:T,20,FALSE)</f>
        <v>179763</v>
      </c>
      <c r="T264" s="38">
        <f>VLOOKUP($A264,'[1]DOM A&amp;L'!A:T,17,FALSE)</f>
        <v>0</v>
      </c>
      <c r="U264" s="38">
        <f>VLOOKUP(A264,'[1]DOM A&amp;L'!A:R,18,FALSE)</f>
        <v>729947</v>
      </c>
      <c r="V264" s="38">
        <f>VLOOKUP($A264,'[1]DOM A&amp;L'!A:U,21,FALSE)</f>
        <v>0</v>
      </c>
      <c r="W264" s="38">
        <f>VLOOKUP($A264,'[1]DOM UAB'!$A:$D,4,FALSE)</f>
        <v>166496</v>
      </c>
      <c r="X264" s="38">
        <f>VLOOKUP($A264,'[1]DOM UAB'!$A:$D,3,FALSE)</f>
        <v>181435</v>
      </c>
      <c r="Y264" s="38">
        <f>VLOOKUP(A264,[1]ELI!A:F,6,FALSE)</f>
        <v>19487</v>
      </c>
      <c r="Z264" s="39">
        <f>VLOOKUP(A264,'[1]Title IA Del'!A:E,5,FALSE)</f>
        <v>161349</v>
      </c>
      <c r="AA264" s="40">
        <f>IFERROR(VLOOKUP(A264,'[1]Title ID2'!A:F,6,FALSE),0)</f>
        <v>0</v>
      </c>
      <c r="AB264" s="40">
        <f>IFERROR(VLOOKUP(A264,'[1]Title IC Mig'!A:G,7,FALSE),0)</f>
        <v>0</v>
      </c>
      <c r="AC264" s="38">
        <f>IFERROR(VLOOKUP(A264,[1]Sec1003!$I$2:$L$139,4,FALSE),0)</f>
        <v>0</v>
      </c>
      <c r="AD264" s="38">
        <f>VLOOKUP(A264,'[1]Title IIA'!A262:D587,3,FALSE)</f>
        <v>33280</v>
      </c>
      <c r="AE264" s="40">
        <f>IFERROR(VLOOKUP(A264,'[1]Title III EL'!A:D,4,FALSE),0)</f>
        <v>0</v>
      </c>
      <c r="AF264" s="40">
        <f>IFERROR(VLOOKUP(A264,'[1]Titlle III Imm'!A:D,4,FALSE),0)</f>
        <v>0</v>
      </c>
      <c r="AG264" s="38">
        <f>VLOOKUP(A264,'[1]Title IVA'!A:E,5,FALSE)</f>
        <v>10108</v>
      </c>
      <c r="AH264" s="40">
        <f>IFERROR(VLOOKUP(A264,'[1]Title IVB'!A:I,9,FALSE),0)</f>
        <v>0</v>
      </c>
      <c r="AI264" s="40">
        <f>IFERROR(VLOOKUP(A264,[1]SRSA!A:S,19,FALSE),0)</f>
        <v>0</v>
      </c>
      <c r="AJ264" s="40">
        <f>IFERROR(VLOOKUP(A264,'[1]Title VB2'!A:E,5,FALSE),0)</f>
        <v>0</v>
      </c>
      <c r="AK264" s="40">
        <f>IFERROR(VLOOKUP(A264,'[1]McKinney Vento'!A:D,4,FALSE),0)</f>
        <v>0</v>
      </c>
      <c r="AL264" s="41">
        <f>VLOOKUP(A264,'[1]IDEA Pt B'!A262:C588,3,FALSE)</f>
        <v>43943</v>
      </c>
      <c r="AM264" s="39">
        <f t="shared" si="8"/>
        <v>11951288</v>
      </c>
      <c r="AN264" s="38">
        <f t="shared" si="9"/>
        <v>12838.423031474917</v>
      </c>
    </row>
    <row r="265" spans="1:40" x14ac:dyDescent="0.3">
      <c r="A265" s="36" t="s">
        <v>600</v>
      </c>
      <c r="B265" s="36" t="s">
        <v>601</v>
      </c>
      <c r="C265" s="37">
        <f>VLOOKUP($A265,'[1]DOM A&amp;L'!$A:$C,3,FALSE)</f>
        <v>1414.1</v>
      </c>
      <c r="D265" s="38">
        <f>VLOOKUP($A265,'[1]DOM A&amp;L'!$A:$D,4,FALSE)</f>
        <v>10219701</v>
      </c>
      <c r="E265" s="38">
        <f>VLOOKUP($A265,[1]TAG!$A:$F,4,FALSE)</f>
        <v>94745</v>
      </c>
      <c r="F265" s="38">
        <f>VLOOKUP($A265,'[1]DOM A&amp;L'!$A:$E,5,FALSE)</f>
        <v>0</v>
      </c>
      <c r="G265" s="38">
        <f>VLOOKUP($A265,'[1]DOM A&amp;L'!$A:$F,6,FALSE)</f>
        <v>96162</v>
      </c>
      <c r="H265" s="38">
        <f>VLOOKUP($A265,'[1]DOM A&amp;L'!$A:$G,7,FALSE)</f>
        <v>658307</v>
      </c>
      <c r="I265" s="38">
        <f>VLOOKUP($A265,'[1]DOM A&amp;L'!$A:$H,8,FALSE)</f>
        <v>841333</v>
      </c>
      <c r="J265" s="38">
        <f>VLOOKUP($A265,'[1]DOM A&amp;L'!$A:$I,9,FALSE)</f>
        <v>87589</v>
      </c>
      <c r="K265" s="38">
        <f>VLOOKUP($A265,'[1]DOM A&amp;L'!$A:$J,10,FALSE)</f>
        <v>81070</v>
      </c>
      <c r="L265" s="38">
        <f>VLOOKUP($A265,'[1]DOM A&amp;L'!$A:$K,11,FALSE)</f>
        <v>493620</v>
      </c>
      <c r="M265" s="38">
        <f>VLOOKUP($A265,'[1]DOM A&amp;L'!$A:$L,12,FALSE)</f>
        <v>155381</v>
      </c>
      <c r="N265" s="38">
        <f>VLOOKUP($A265,'[1]DOM A&amp;L'!$A:$M,13,FALSE)</f>
        <v>707317</v>
      </c>
      <c r="O265" s="38">
        <f>VLOOKUP($A265,'[1]DOM A&amp;L'!$A:$N,14,FALSE)</f>
        <v>40765</v>
      </c>
      <c r="P265" s="38">
        <f>VLOOKUP($A265,'[1]DOM A&amp;L'!$A:$O,15,FALSE)</f>
        <v>0</v>
      </c>
      <c r="Q265" s="38">
        <f>VLOOKUP($A265,'[1]DOM A&amp;L'!$A:$P,16,FALSE)</f>
        <v>155562</v>
      </c>
      <c r="R265" s="38">
        <f>VLOOKUP($A265,'[1]DOM A&amp;L'!$A:$S,19,FALSE)</f>
        <v>413275</v>
      </c>
      <c r="S265" s="38">
        <f>VLOOKUP(A265,'[1]DOM A&amp;L'!A:T,20,FALSE)</f>
        <v>178292</v>
      </c>
      <c r="T265" s="38">
        <f>VLOOKUP($A265,'[1]DOM A&amp;L'!A:T,17,FALSE)</f>
        <v>0</v>
      </c>
      <c r="U265" s="38">
        <f>VLOOKUP(A265,'[1]DOM A&amp;L'!A:R,18,FALSE)</f>
        <v>723972</v>
      </c>
      <c r="V265" s="38">
        <f>VLOOKUP($A265,'[1]DOM A&amp;L'!A:U,21,FALSE)</f>
        <v>0</v>
      </c>
      <c r="W265" s="38">
        <f>VLOOKUP($A265,'[1]DOM UAB'!$A:$D,4,FALSE)</f>
        <v>128274</v>
      </c>
      <c r="X265" s="38">
        <f>VLOOKUP($A265,'[1]DOM UAB'!$A:$D,3,FALSE)</f>
        <v>207718</v>
      </c>
      <c r="Y265" s="38">
        <f>VLOOKUP(A265,[1]ELI!A:F,6,FALSE)</f>
        <v>23392</v>
      </c>
      <c r="Z265" s="39">
        <f>VLOOKUP(A265,'[1]Title IA Del'!A:E,5,FALSE)</f>
        <v>32465</v>
      </c>
      <c r="AA265" s="40">
        <f>IFERROR(VLOOKUP(A265,'[1]Title ID2'!A:F,6,FALSE),0)</f>
        <v>0</v>
      </c>
      <c r="AB265" s="40">
        <f>IFERROR(VLOOKUP(A265,'[1]Title IC Mig'!A:G,7,FALSE),0)</f>
        <v>0</v>
      </c>
      <c r="AC265" s="38">
        <f>IFERROR(VLOOKUP(A265,[1]Sec1003!$I$2:$L$139,4,FALSE),0)</f>
        <v>0</v>
      </c>
      <c r="AD265" s="38">
        <f>VLOOKUP(A265,'[1]Title IIA'!A263:D588,3,FALSE)</f>
        <v>17094</v>
      </c>
      <c r="AE265" s="40">
        <f>IFERROR(VLOOKUP(A265,'[1]Title III EL'!A:D,4,FALSE),0)</f>
        <v>0</v>
      </c>
      <c r="AF265" s="40">
        <f>IFERROR(VLOOKUP(A265,'[1]Titlle III Imm'!A:D,4,FALSE),0)</f>
        <v>0</v>
      </c>
      <c r="AG265" s="38">
        <f>VLOOKUP(A265,'[1]Title IVA'!A:E,5,FALSE)</f>
        <v>10000</v>
      </c>
      <c r="AH265" s="40">
        <f>IFERROR(VLOOKUP(A265,'[1]Title IVB'!A:I,9,FALSE),0)</f>
        <v>0</v>
      </c>
      <c r="AI265" s="40">
        <f>IFERROR(VLOOKUP(A265,[1]SRSA!A:S,19,FALSE),0)</f>
        <v>0</v>
      </c>
      <c r="AJ265" s="40">
        <f>IFERROR(VLOOKUP(A265,'[1]Title VB2'!A:E,5,FALSE),0)</f>
        <v>0</v>
      </c>
      <c r="AK265" s="40">
        <f>IFERROR(VLOOKUP(A265,'[1]McKinney Vento'!A:D,4,FALSE),0)</f>
        <v>0</v>
      </c>
      <c r="AL265" s="41">
        <f>VLOOKUP(A265,'[1]IDEA Pt B'!A263:C589,3,FALSE)</f>
        <v>59205</v>
      </c>
      <c r="AM265" s="39">
        <f t="shared" si="8"/>
        <v>15425239</v>
      </c>
      <c r="AN265" s="38">
        <f t="shared" si="9"/>
        <v>10908.167032034511</v>
      </c>
    </row>
    <row r="266" spans="1:40" x14ac:dyDescent="0.3">
      <c r="A266" s="36" t="s">
        <v>602</v>
      </c>
      <c r="B266" s="36" t="s">
        <v>603</v>
      </c>
      <c r="C266" s="37">
        <f>VLOOKUP($A266,'[1]DOM A&amp;L'!$A:$C,3,FALSE)</f>
        <v>536.79999999999995</v>
      </c>
      <c r="D266" s="38">
        <f>VLOOKUP($A266,'[1]DOM A&amp;L'!$A:$D,4,FALSE)</f>
        <v>3879454</v>
      </c>
      <c r="E266" s="38">
        <f>VLOOKUP($A266,[1]TAG!$A:$F,4,FALSE)</f>
        <v>35966</v>
      </c>
      <c r="F266" s="38">
        <f>VLOOKUP($A266,'[1]DOM A&amp;L'!$A:$E,5,FALSE)</f>
        <v>0</v>
      </c>
      <c r="G266" s="38">
        <f>VLOOKUP($A266,'[1]DOM A&amp;L'!$A:$F,6,FALSE)</f>
        <v>196069</v>
      </c>
      <c r="H266" s="38">
        <f>VLOOKUP($A266,'[1]DOM A&amp;L'!$A:$G,7,FALSE)</f>
        <v>533208</v>
      </c>
      <c r="I266" s="38">
        <f>VLOOKUP($A266,'[1]DOM A&amp;L'!$A:$H,8,FALSE)</f>
        <v>339172</v>
      </c>
      <c r="J266" s="38">
        <f>VLOOKUP($A266,'[1]DOM A&amp;L'!$A:$I,9,FALSE)</f>
        <v>35982</v>
      </c>
      <c r="K266" s="38">
        <f>VLOOKUP($A266,'[1]DOM A&amp;L'!$A:$J,10,FALSE)</f>
        <v>34956</v>
      </c>
      <c r="L266" s="38">
        <f>VLOOKUP($A266,'[1]DOM A&amp;L'!$A:$K,11,FALSE)</f>
        <v>187381</v>
      </c>
      <c r="M266" s="38">
        <f>VLOOKUP($A266,'[1]DOM A&amp;L'!$A:$L,12,FALSE)</f>
        <v>79497</v>
      </c>
      <c r="N266" s="38">
        <f>VLOOKUP($A266,'[1]DOM A&amp;L'!$A:$M,13,FALSE)</f>
        <v>139462</v>
      </c>
      <c r="O266" s="38">
        <f>VLOOKUP($A266,'[1]DOM A&amp;L'!$A:$N,14,FALSE)</f>
        <v>130393</v>
      </c>
      <c r="P266" s="38">
        <f>VLOOKUP($A266,'[1]DOM A&amp;L'!$A:$O,15,FALSE)</f>
        <v>0</v>
      </c>
      <c r="Q266" s="38">
        <f>VLOOKUP($A266,'[1]DOM A&amp;L'!$A:$P,16,FALSE)</f>
        <v>189168</v>
      </c>
      <c r="R266" s="38">
        <f>VLOOKUP($A266,'[1]DOM A&amp;L'!$A:$S,19,FALSE)</f>
        <v>200000</v>
      </c>
      <c r="S266" s="38">
        <f>VLOOKUP(A266,'[1]DOM A&amp;L'!A:T,20,FALSE)</f>
        <v>57052</v>
      </c>
      <c r="T266" s="38">
        <f>VLOOKUP($A266,'[1]DOM A&amp;L'!A:T,17,FALSE)</f>
        <v>0</v>
      </c>
      <c r="U266" s="38">
        <f>VLOOKUP(A266,'[1]DOM A&amp;L'!A:R,18,FALSE)</f>
        <v>231666</v>
      </c>
      <c r="V266" s="38">
        <f>VLOOKUP($A266,'[1]DOM A&amp;L'!A:U,21,FALSE)</f>
        <v>0</v>
      </c>
      <c r="W266" s="38">
        <f>VLOOKUP($A266,'[1]DOM UAB'!$A:$D,4,FALSE)</f>
        <v>198823</v>
      </c>
      <c r="X266" s="38">
        <f>VLOOKUP($A266,'[1]DOM UAB'!$A:$D,3,FALSE)</f>
        <v>133059</v>
      </c>
      <c r="Y266" s="38">
        <f>VLOOKUP(A266,[1]ELI!A:F,6,FALSE)</f>
        <v>16302</v>
      </c>
      <c r="Z266" s="39">
        <f>VLOOKUP(A266,'[1]Title IA Del'!A:E,5,FALSE)</f>
        <v>44119</v>
      </c>
      <c r="AA266" s="40">
        <f>IFERROR(VLOOKUP(A266,'[1]Title ID2'!A:F,6,FALSE),0)</f>
        <v>0</v>
      </c>
      <c r="AB266" s="40">
        <f>IFERROR(VLOOKUP(A266,'[1]Title IC Mig'!A:G,7,FALSE),0)</f>
        <v>0</v>
      </c>
      <c r="AC266" s="38">
        <f>IFERROR(VLOOKUP(A266,[1]Sec1003!$I$2:$L$139,4,FALSE),0)</f>
        <v>0</v>
      </c>
      <c r="AD266" s="38">
        <f>VLOOKUP(A266,'[1]Title IIA'!A264:D589,3,FALSE)</f>
        <v>9804</v>
      </c>
      <c r="AE266" s="40">
        <f>IFERROR(VLOOKUP(A266,'[1]Title III EL'!A:D,4,FALSE),0)</f>
        <v>0</v>
      </c>
      <c r="AF266" s="40">
        <f>IFERROR(VLOOKUP(A266,'[1]Titlle III Imm'!A:D,4,FALSE),0)</f>
        <v>0</v>
      </c>
      <c r="AG266" s="38">
        <f>VLOOKUP(A266,'[1]Title IVA'!A:E,5,FALSE)</f>
        <v>10000</v>
      </c>
      <c r="AH266" s="40">
        <f>IFERROR(VLOOKUP(A266,'[1]Title IVB'!A:I,9,FALSE),0)</f>
        <v>0</v>
      </c>
      <c r="AI266" s="40">
        <f>IFERROR(VLOOKUP(A266,[1]SRSA!A:S,19,FALSE),0)</f>
        <v>45699</v>
      </c>
      <c r="AJ266" s="40">
        <f>IFERROR(VLOOKUP(A266,'[1]Title VB2'!A:E,5,FALSE),0)</f>
        <v>0</v>
      </c>
      <c r="AK266" s="40">
        <f>IFERROR(VLOOKUP(A266,'[1]McKinney Vento'!A:D,4,FALSE),0)</f>
        <v>0</v>
      </c>
      <c r="AL266" s="41">
        <f>VLOOKUP(A266,'[1]IDEA Pt B'!A264:C590,3,FALSE)</f>
        <v>24285</v>
      </c>
      <c r="AM266" s="39">
        <f t="shared" si="8"/>
        <v>6751517</v>
      </c>
      <c r="AN266" s="38">
        <f t="shared" si="9"/>
        <v>12577.341654247393</v>
      </c>
    </row>
    <row r="267" spans="1:40" x14ac:dyDescent="0.3">
      <c r="A267" s="36" t="s">
        <v>604</v>
      </c>
      <c r="B267" s="36" t="s">
        <v>605</v>
      </c>
      <c r="C267" s="37">
        <f>VLOOKUP($A267,'[1]DOM A&amp;L'!$A:$C,3,FALSE)</f>
        <v>620.6</v>
      </c>
      <c r="D267" s="38">
        <f>VLOOKUP($A267,'[1]DOM A&amp;L'!$A:$D,4,FALSE)</f>
        <v>4504935</v>
      </c>
      <c r="E267" s="38">
        <f>VLOOKUP($A267,[1]TAG!$A:$F,4,FALSE)</f>
        <v>41580</v>
      </c>
      <c r="F267" s="38">
        <f>VLOOKUP($A267,'[1]DOM A&amp;L'!$A:$E,5,FALSE)</f>
        <v>73744</v>
      </c>
      <c r="G267" s="38">
        <f>VLOOKUP($A267,'[1]DOM A&amp;L'!$A:$F,6,FALSE)</f>
        <v>86985</v>
      </c>
      <c r="H267" s="38">
        <f>VLOOKUP($A267,'[1]DOM A&amp;L'!$A:$G,7,FALSE)</f>
        <v>405270</v>
      </c>
      <c r="I267" s="38">
        <f>VLOOKUP($A267,'[1]DOM A&amp;L'!$A:$H,8,FALSE)</f>
        <v>428852</v>
      </c>
      <c r="J267" s="38">
        <f>VLOOKUP($A267,'[1]DOM A&amp;L'!$A:$I,9,FALSE)</f>
        <v>50621</v>
      </c>
      <c r="K267" s="38">
        <f>VLOOKUP($A267,'[1]DOM A&amp;L'!$A:$J,10,FALSE)</f>
        <v>48454</v>
      </c>
      <c r="L267" s="38">
        <f>VLOOKUP($A267,'[1]DOM A&amp;L'!$A:$K,11,FALSE)</f>
        <v>217965</v>
      </c>
      <c r="M267" s="38">
        <f>VLOOKUP($A267,'[1]DOM A&amp;L'!$A:$L,12,FALSE)</f>
        <v>137313</v>
      </c>
      <c r="N267" s="38">
        <f>VLOOKUP($A267,'[1]DOM A&amp;L'!$A:$M,13,FALSE)</f>
        <v>294642</v>
      </c>
      <c r="O267" s="38">
        <f>VLOOKUP($A267,'[1]DOM A&amp;L'!$A:$N,14,FALSE)</f>
        <v>77101</v>
      </c>
      <c r="P267" s="38">
        <f>VLOOKUP($A267,'[1]DOM A&amp;L'!$A:$O,15,FALSE)</f>
        <v>0</v>
      </c>
      <c r="Q267" s="38">
        <f>VLOOKUP($A267,'[1]DOM A&amp;L'!$A:$P,16,FALSE)</f>
        <v>188803</v>
      </c>
      <c r="R267" s="38">
        <f>VLOOKUP($A267,'[1]DOM A&amp;L'!$A:$S,19,FALSE)</f>
        <v>340000</v>
      </c>
      <c r="S267" s="38">
        <f>VLOOKUP(A267,'[1]DOM A&amp;L'!A:T,20,FALSE)</f>
        <v>109538</v>
      </c>
      <c r="T267" s="38">
        <f>VLOOKUP($A267,'[1]DOM A&amp;L'!A:T,17,FALSE)</f>
        <v>0</v>
      </c>
      <c r="U267" s="38">
        <f>VLOOKUP(A267,'[1]DOM A&amp;L'!A:R,18,FALSE)</f>
        <v>331933</v>
      </c>
      <c r="V267" s="38">
        <f>VLOOKUP($A267,'[1]DOM A&amp;L'!A:U,21,FALSE)</f>
        <v>0</v>
      </c>
      <c r="W267" s="38">
        <f>VLOOKUP($A267,'[1]DOM UAB'!$A:$D,4,FALSE)</f>
        <v>151454</v>
      </c>
      <c r="X267" s="38">
        <f>VLOOKUP($A267,'[1]DOM UAB'!$A:$D,3,FALSE)</f>
        <v>109255</v>
      </c>
      <c r="Y267" s="38">
        <f>VLOOKUP(A267,[1]ELI!A:F,6,FALSE)</f>
        <v>16979</v>
      </c>
      <c r="Z267" s="39">
        <f>VLOOKUP(A267,'[1]Title IA Del'!A:E,5,FALSE)</f>
        <v>76089</v>
      </c>
      <c r="AA267" s="40">
        <f>IFERROR(VLOOKUP(A267,'[1]Title ID2'!A:F,6,FALSE),0)</f>
        <v>0</v>
      </c>
      <c r="AB267" s="40">
        <f>IFERROR(VLOOKUP(A267,'[1]Title IC Mig'!A:G,7,FALSE),0)</f>
        <v>0</v>
      </c>
      <c r="AC267" s="38">
        <f>IFERROR(VLOOKUP(A267,[1]Sec1003!$I$2:$L$139,4,FALSE),0)</f>
        <v>0</v>
      </c>
      <c r="AD267" s="38">
        <f>VLOOKUP(A267,'[1]Title IIA'!A265:D590,3,FALSE)</f>
        <v>13145</v>
      </c>
      <c r="AE267" s="40">
        <f>IFERROR(VLOOKUP(A267,'[1]Title III EL'!A:D,4,FALSE),0)</f>
        <v>0</v>
      </c>
      <c r="AF267" s="40">
        <f>IFERROR(VLOOKUP(A267,'[1]Titlle III Imm'!A:D,4,FALSE),0)</f>
        <v>0</v>
      </c>
      <c r="AG267" s="38">
        <f>VLOOKUP(A267,'[1]Title IVA'!A:E,5,FALSE)</f>
        <v>10000</v>
      </c>
      <c r="AH267" s="40">
        <f>IFERROR(VLOOKUP(A267,'[1]Title IVB'!A:I,9,FALSE),0)</f>
        <v>0</v>
      </c>
      <c r="AI267" s="40">
        <f>IFERROR(VLOOKUP(A267,[1]SRSA!A:S,19,FALSE),0)</f>
        <v>0</v>
      </c>
      <c r="AJ267" s="40">
        <f>IFERROR(VLOOKUP(A267,'[1]Title VB2'!A:E,5,FALSE),0)</f>
        <v>0</v>
      </c>
      <c r="AK267" s="40">
        <f>IFERROR(VLOOKUP(A267,'[1]McKinney Vento'!A:D,4,FALSE),0)</f>
        <v>0</v>
      </c>
      <c r="AL267" s="41">
        <f>VLOOKUP(A267,'[1]IDEA Pt B'!A265:C591,3,FALSE)</f>
        <v>27865</v>
      </c>
      <c r="AM267" s="39">
        <f t="shared" si="8"/>
        <v>7742523</v>
      </c>
      <c r="AN267" s="38">
        <f t="shared" si="9"/>
        <v>12475.866902997099</v>
      </c>
    </row>
    <row r="268" spans="1:40" x14ac:dyDescent="0.3">
      <c r="A268" s="36" t="s">
        <v>606</v>
      </c>
      <c r="B268" s="36" t="s">
        <v>607</v>
      </c>
      <c r="C268" s="37">
        <f>VLOOKUP($A268,'[1]DOM A&amp;L'!$A:$C,3,FALSE)</f>
        <v>524.1</v>
      </c>
      <c r="D268" s="38">
        <f>VLOOKUP($A268,'[1]DOM A&amp;L'!$A:$D,4,FALSE)</f>
        <v>3839557</v>
      </c>
      <c r="E268" s="38">
        <f>VLOOKUP($A268,[1]TAG!$A:$F,4,FALSE)</f>
        <v>35115</v>
      </c>
      <c r="F268" s="38">
        <f>VLOOKUP($A268,'[1]DOM A&amp;L'!$A:$E,5,FALSE)</f>
        <v>38571</v>
      </c>
      <c r="G268" s="38">
        <f>VLOOKUP($A268,'[1]DOM A&amp;L'!$A:$F,6,FALSE)</f>
        <v>192337</v>
      </c>
      <c r="H268" s="38">
        <f>VLOOKUP($A268,'[1]DOM A&amp;L'!$A:$G,7,FALSE)</f>
        <v>534212</v>
      </c>
      <c r="I268" s="38">
        <f>VLOOKUP($A268,'[1]DOM A&amp;L'!$A:$H,8,FALSE)</f>
        <v>358033</v>
      </c>
      <c r="J268" s="38">
        <f>VLOOKUP($A268,'[1]DOM A&amp;L'!$A:$I,9,FALSE)</f>
        <v>41589</v>
      </c>
      <c r="K268" s="38">
        <f>VLOOKUP($A268,'[1]DOM A&amp;L'!$A:$J,10,FALSE)</f>
        <v>43387</v>
      </c>
      <c r="L268" s="38">
        <f>VLOOKUP($A268,'[1]DOM A&amp;L'!$A:$K,11,FALSE)</f>
        <v>182948</v>
      </c>
      <c r="M268" s="38">
        <f>VLOOKUP($A268,'[1]DOM A&amp;L'!$A:$L,12,FALSE)</f>
        <v>57816</v>
      </c>
      <c r="N268" s="38">
        <f>VLOOKUP($A268,'[1]DOM A&amp;L'!$A:$M,13,FALSE)</f>
        <v>128376</v>
      </c>
      <c r="O268" s="38">
        <f>VLOOKUP($A268,'[1]DOM A&amp;L'!$A:$N,14,FALSE)</f>
        <v>200489</v>
      </c>
      <c r="P268" s="38">
        <f>VLOOKUP($A268,'[1]DOM A&amp;L'!$A:$O,15,FALSE)</f>
        <v>0</v>
      </c>
      <c r="Q268" s="38">
        <f>VLOOKUP($A268,'[1]DOM A&amp;L'!$A:$P,16,FALSE)</f>
        <v>131284</v>
      </c>
      <c r="R268" s="38">
        <f>VLOOKUP($A268,'[1]DOM A&amp;L'!$A:$S,19,FALSE)</f>
        <v>250000</v>
      </c>
      <c r="S268" s="38">
        <f>VLOOKUP(A268,'[1]DOM A&amp;L'!A:T,20,FALSE)</f>
        <v>117961</v>
      </c>
      <c r="T268" s="38">
        <f>VLOOKUP($A268,'[1]DOM A&amp;L'!A:T,17,FALSE)</f>
        <v>25675</v>
      </c>
      <c r="U268" s="38">
        <f>VLOOKUP(A268,'[1]DOM A&amp;L'!A:R,18,FALSE)</f>
        <v>331784</v>
      </c>
      <c r="V268" s="38">
        <f>VLOOKUP($A268,'[1]DOM A&amp;L'!A:U,21,FALSE)</f>
        <v>0</v>
      </c>
      <c r="W268" s="38">
        <f>VLOOKUP($A268,'[1]DOM UAB'!$A:$D,4,FALSE)</f>
        <v>96320</v>
      </c>
      <c r="X268" s="38">
        <f>VLOOKUP($A268,'[1]DOM UAB'!$A:$D,3,FALSE)</f>
        <v>256085</v>
      </c>
      <c r="Y268" s="38">
        <f>VLOOKUP(A268,[1]ELI!A:F,6,FALSE)</f>
        <v>16200</v>
      </c>
      <c r="Z268" s="39">
        <f>VLOOKUP(A268,'[1]Title IA Del'!A:E,5,FALSE)</f>
        <v>86390</v>
      </c>
      <c r="AA268" s="40">
        <f>IFERROR(VLOOKUP(A268,'[1]Title ID2'!A:F,6,FALSE),0)</f>
        <v>0</v>
      </c>
      <c r="AB268" s="40">
        <f>IFERROR(VLOOKUP(A268,'[1]Title IC Mig'!A:G,7,FALSE),0)</f>
        <v>0</v>
      </c>
      <c r="AC268" s="38">
        <f>IFERROR(VLOOKUP(A268,[1]Sec1003!$I$2:$L$139,4,FALSE),0)</f>
        <v>10495</v>
      </c>
      <c r="AD268" s="38">
        <f>VLOOKUP(A268,'[1]Title IIA'!A266:D591,3,FALSE)</f>
        <v>15036</v>
      </c>
      <c r="AE268" s="40">
        <f>IFERROR(VLOOKUP(A268,'[1]Title III EL'!A:D,4,FALSE),0)</f>
        <v>0</v>
      </c>
      <c r="AF268" s="40">
        <f>IFERROR(VLOOKUP(A268,'[1]Titlle III Imm'!A:D,4,FALSE),0)</f>
        <v>0</v>
      </c>
      <c r="AG268" s="38">
        <f>VLOOKUP(A268,'[1]Title IVA'!A:E,5,FALSE)</f>
        <v>10000</v>
      </c>
      <c r="AH268" s="40">
        <f>IFERROR(VLOOKUP(A268,'[1]Title IVB'!A:I,9,FALSE),0)</f>
        <v>0</v>
      </c>
      <c r="AI268" s="40">
        <f>IFERROR(VLOOKUP(A268,[1]SRSA!A:S,19,FALSE),0)</f>
        <v>40370</v>
      </c>
      <c r="AJ268" s="40">
        <f>IFERROR(VLOOKUP(A268,'[1]Title VB2'!A:E,5,FALSE),0)</f>
        <v>0</v>
      </c>
      <c r="AK268" s="40">
        <f>IFERROR(VLOOKUP(A268,'[1]McKinney Vento'!A:D,4,FALSE),0)</f>
        <v>0</v>
      </c>
      <c r="AL268" s="41">
        <f>VLOOKUP(A268,'[1]IDEA Pt B'!A266:C592,3,FALSE)</f>
        <v>25125</v>
      </c>
      <c r="AM268" s="39">
        <f t="shared" si="8"/>
        <v>7065155</v>
      </c>
      <c r="AN268" s="38">
        <f t="shared" si="9"/>
        <v>13480.547605418813</v>
      </c>
    </row>
    <row r="269" spans="1:40" x14ac:dyDescent="0.3">
      <c r="A269" s="36" t="s">
        <v>608</v>
      </c>
      <c r="B269" s="36" t="s">
        <v>609</v>
      </c>
      <c r="C269" s="37">
        <f>VLOOKUP($A269,'[1]DOM A&amp;L'!$A:$C,3,FALSE)</f>
        <v>214.1</v>
      </c>
      <c r="D269" s="38">
        <f>VLOOKUP($A269,'[1]DOM A&amp;L'!$A:$D,4,FALSE)</f>
        <v>1547301</v>
      </c>
      <c r="E269" s="38">
        <f>VLOOKUP($A269,[1]TAG!$A:$F,4,FALSE)</f>
        <v>14345</v>
      </c>
      <c r="F269" s="38">
        <f>VLOOKUP($A269,'[1]DOM A&amp;L'!$A:$E,5,FALSE)</f>
        <v>0</v>
      </c>
      <c r="G269" s="38">
        <f>VLOOKUP($A269,'[1]DOM A&amp;L'!$A:$F,6,FALSE)</f>
        <v>199762</v>
      </c>
      <c r="H269" s="38">
        <f>VLOOKUP($A269,'[1]DOM A&amp;L'!$A:$G,7,FALSE)</f>
        <v>275349</v>
      </c>
      <c r="I269" s="38">
        <f>VLOOKUP($A269,'[1]DOM A&amp;L'!$A:$H,8,FALSE)</f>
        <v>153214</v>
      </c>
      <c r="J269" s="38">
        <f>VLOOKUP($A269,'[1]DOM A&amp;L'!$A:$I,9,FALSE)</f>
        <v>15529</v>
      </c>
      <c r="K269" s="38">
        <f>VLOOKUP($A269,'[1]DOM A&amp;L'!$A:$J,10,FALSE)</f>
        <v>13052</v>
      </c>
      <c r="L269" s="38">
        <f>VLOOKUP($A269,'[1]DOM A&amp;L'!$A:$K,11,FALSE)</f>
        <v>74736</v>
      </c>
      <c r="M269" s="38">
        <f>VLOOKUP($A269,'[1]DOM A&amp;L'!$A:$L,12,FALSE)</f>
        <v>18068</v>
      </c>
      <c r="N269" s="38">
        <f>VLOOKUP($A269,'[1]DOM A&amp;L'!$A:$M,13,FALSE)</f>
        <v>121658</v>
      </c>
      <c r="O269" s="38">
        <f>VLOOKUP($A269,'[1]DOM A&amp;L'!$A:$N,14,FALSE)</f>
        <v>6350</v>
      </c>
      <c r="P269" s="38">
        <f>VLOOKUP($A269,'[1]DOM A&amp;L'!$A:$O,15,FALSE)</f>
        <v>0</v>
      </c>
      <c r="Q269" s="38">
        <f>VLOOKUP($A269,'[1]DOM A&amp;L'!$A:$P,16,FALSE)</f>
        <v>51219</v>
      </c>
      <c r="R269" s="38">
        <f>VLOOKUP($A269,'[1]DOM A&amp;L'!$A:$S,19,FALSE)</f>
        <v>225000</v>
      </c>
      <c r="S269" s="38">
        <f>VLOOKUP(A269,'[1]DOM A&amp;L'!A:T,20,FALSE)</f>
        <v>40119</v>
      </c>
      <c r="T269" s="38">
        <f>VLOOKUP($A269,'[1]DOM A&amp;L'!A:T,17,FALSE)</f>
        <v>0</v>
      </c>
      <c r="U269" s="38">
        <f>VLOOKUP(A269,'[1]DOM A&amp;L'!A:R,18,FALSE)</f>
        <v>0</v>
      </c>
      <c r="V269" s="38">
        <f>VLOOKUP($A269,'[1]DOM A&amp;L'!A:U,21,FALSE)</f>
        <v>0</v>
      </c>
      <c r="W269" s="38">
        <f>VLOOKUP($A269,'[1]DOM UAB'!$A:$D,4,FALSE)</f>
        <v>98201</v>
      </c>
      <c r="X269" s="38">
        <f>VLOOKUP($A269,'[1]DOM UAB'!$A:$D,3,FALSE)</f>
        <v>27431</v>
      </c>
      <c r="Y269" s="38">
        <f>VLOOKUP(A269,[1]ELI!A:F,6,FALSE)</f>
        <v>13695</v>
      </c>
      <c r="Z269" s="39">
        <f>VLOOKUP(A269,'[1]Title IA Del'!A:E,5,FALSE)</f>
        <v>52864</v>
      </c>
      <c r="AA269" s="40">
        <f>IFERROR(VLOOKUP(A269,'[1]Title ID2'!A:F,6,FALSE),0)</f>
        <v>0</v>
      </c>
      <c r="AB269" s="40">
        <f>IFERROR(VLOOKUP(A269,'[1]Title IC Mig'!A:G,7,FALSE),0)</f>
        <v>0</v>
      </c>
      <c r="AC269" s="38">
        <f>IFERROR(VLOOKUP(A269,[1]Sec1003!$I$2:$L$139,4,FALSE),0)</f>
        <v>85017</v>
      </c>
      <c r="AD269" s="38">
        <f>VLOOKUP(A269,'[1]Title IIA'!A267:D592,3,FALSE)</f>
        <v>6622</v>
      </c>
      <c r="AE269" s="40">
        <f>IFERROR(VLOOKUP(A269,'[1]Title III EL'!A:D,4,FALSE),0)</f>
        <v>0</v>
      </c>
      <c r="AF269" s="40">
        <f>IFERROR(VLOOKUP(A269,'[1]Titlle III Imm'!A:D,4,FALSE),0)</f>
        <v>0</v>
      </c>
      <c r="AG269" s="38">
        <f>VLOOKUP(A269,'[1]Title IVA'!A:E,5,FALSE)</f>
        <v>10000</v>
      </c>
      <c r="AH269" s="40">
        <f>IFERROR(VLOOKUP(A269,'[1]Title IVB'!A:I,9,FALSE),0)</f>
        <v>0</v>
      </c>
      <c r="AI269" s="40">
        <f>IFERROR(VLOOKUP(A269,[1]SRSA!A:S,19,FALSE),0)</f>
        <v>7098</v>
      </c>
      <c r="AJ269" s="40">
        <f>IFERROR(VLOOKUP(A269,'[1]Title VB2'!A:E,5,FALSE),0)</f>
        <v>0</v>
      </c>
      <c r="AK269" s="40">
        <f>IFERROR(VLOOKUP(A269,'[1]McKinney Vento'!A:D,4,FALSE),0)</f>
        <v>0</v>
      </c>
      <c r="AL269" s="41">
        <f>VLOOKUP(A269,'[1]IDEA Pt B'!A267:C593,3,FALSE)</f>
        <v>9627</v>
      </c>
      <c r="AM269" s="39">
        <f t="shared" si="8"/>
        <v>3066257</v>
      </c>
      <c r="AN269" s="38">
        <f t="shared" si="9"/>
        <v>14321.611396543671</v>
      </c>
    </row>
    <row r="270" spans="1:40" x14ac:dyDescent="0.3">
      <c r="A270" s="36" t="s">
        <v>610</v>
      </c>
      <c r="B270" s="36" t="s">
        <v>611</v>
      </c>
      <c r="C270" s="37">
        <f>VLOOKUP($A270,'[1]DOM A&amp;L'!$A:$C,3,FALSE)</f>
        <v>1512.6</v>
      </c>
      <c r="D270" s="38">
        <f>VLOOKUP($A270,'[1]DOM A&amp;L'!$A:$D,4,FALSE)</f>
        <v>10931560</v>
      </c>
      <c r="E270" s="38">
        <f>VLOOKUP($A270,[1]TAG!$A:$F,4,FALSE)</f>
        <v>101344</v>
      </c>
      <c r="F270" s="38">
        <f>VLOOKUP($A270,'[1]DOM A&amp;L'!$A:$E,5,FALSE)</f>
        <v>0</v>
      </c>
      <c r="G270" s="38">
        <f>VLOOKUP($A270,'[1]DOM A&amp;L'!$A:$F,6,FALSE)</f>
        <v>377813</v>
      </c>
      <c r="H270" s="38">
        <f>VLOOKUP($A270,'[1]DOM A&amp;L'!$A:$G,7,FALSE)</f>
        <v>1757028</v>
      </c>
      <c r="I270" s="38">
        <f>VLOOKUP($A270,'[1]DOM A&amp;L'!$A:$H,8,FALSE)</f>
        <v>966521</v>
      </c>
      <c r="J270" s="38">
        <f>VLOOKUP($A270,'[1]DOM A&amp;L'!$A:$I,9,FALSE)</f>
        <v>101223</v>
      </c>
      <c r="K270" s="38">
        <f>VLOOKUP($A270,'[1]DOM A&amp;L'!$A:$J,10,FALSE)</f>
        <v>125682</v>
      </c>
      <c r="L270" s="38">
        <f>VLOOKUP($A270,'[1]DOM A&amp;L'!$A:$K,11,FALSE)</f>
        <v>528003</v>
      </c>
      <c r="M270" s="38">
        <f>VLOOKUP($A270,'[1]DOM A&amp;L'!$A:$L,12,FALSE)</f>
        <v>292694</v>
      </c>
      <c r="N270" s="38">
        <f>VLOOKUP($A270,'[1]DOM A&amp;L'!$A:$M,13,FALSE)</f>
        <v>186411</v>
      </c>
      <c r="O270" s="38">
        <f>VLOOKUP($A270,'[1]DOM A&amp;L'!$A:$N,14,FALSE)</f>
        <v>502168</v>
      </c>
      <c r="P270" s="38">
        <f>VLOOKUP($A270,'[1]DOM A&amp;L'!$A:$O,15,FALSE)</f>
        <v>0</v>
      </c>
      <c r="Q270" s="38">
        <f>VLOOKUP($A270,'[1]DOM A&amp;L'!$A:$P,16,FALSE)</f>
        <v>155969</v>
      </c>
      <c r="R270" s="38">
        <f>VLOOKUP($A270,'[1]DOM A&amp;L'!$A:$S,19,FALSE)</f>
        <v>775000</v>
      </c>
      <c r="S270" s="38">
        <f>VLOOKUP(A270,'[1]DOM A&amp;L'!A:T,20,FALSE)</f>
        <v>133820</v>
      </c>
      <c r="T270" s="38">
        <f>VLOOKUP($A270,'[1]DOM A&amp;L'!A:T,17,FALSE)</f>
        <v>0</v>
      </c>
      <c r="U270" s="38">
        <f>VLOOKUP(A270,'[1]DOM A&amp;L'!A:R,18,FALSE)</f>
        <v>0</v>
      </c>
      <c r="V270" s="38">
        <f>VLOOKUP($A270,'[1]DOM A&amp;L'!A:U,21,FALSE)</f>
        <v>0</v>
      </c>
      <c r="W270" s="38">
        <f>VLOOKUP($A270,'[1]DOM UAB'!$A:$D,4,FALSE)</f>
        <v>211749</v>
      </c>
      <c r="X270" s="38">
        <f>VLOOKUP($A270,'[1]DOM UAB'!$A:$D,3,FALSE)</f>
        <v>0</v>
      </c>
      <c r="Y270" s="38">
        <f>VLOOKUP(A270,[1]ELI!A:F,6,FALSE)</f>
        <v>24188</v>
      </c>
      <c r="Z270" s="39">
        <f>VLOOKUP(A270,'[1]Title IA Del'!A:E,5,FALSE)</f>
        <v>416542</v>
      </c>
      <c r="AA270" s="40">
        <f>IFERROR(VLOOKUP(A270,'[1]Title ID2'!A:F,6,FALSE),0)</f>
        <v>0</v>
      </c>
      <c r="AB270" s="40">
        <f>IFERROR(VLOOKUP(A270,'[1]Title IC Mig'!A:G,7,FALSE),0)</f>
        <v>46349</v>
      </c>
      <c r="AC270" s="38">
        <f>IFERROR(VLOOKUP(A270,[1]Sec1003!$I$2:$L$139,4,FALSE),0)</f>
        <v>12995</v>
      </c>
      <c r="AD270" s="38">
        <f>VLOOKUP(A270,'[1]Title IIA'!A268:D593,3,FALSE)</f>
        <v>64190</v>
      </c>
      <c r="AE270" s="40">
        <f>IFERROR(VLOOKUP(A270,'[1]Title III EL'!A:D,4,FALSE),0)</f>
        <v>0</v>
      </c>
      <c r="AF270" s="40">
        <f>IFERROR(VLOOKUP(A270,'[1]Titlle III Imm'!A:D,4,FALSE),0)</f>
        <v>0</v>
      </c>
      <c r="AG270" s="38">
        <f>VLOOKUP(A270,'[1]Title IVA'!A:E,5,FALSE)</f>
        <v>25267</v>
      </c>
      <c r="AH270" s="40">
        <f>IFERROR(VLOOKUP(A270,'[1]Title IVB'!A:I,9,FALSE),0)</f>
        <v>0</v>
      </c>
      <c r="AI270" s="40">
        <f>IFERROR(VLOOKUP(A270,[1]SRSA!A:S,19,FALSE),0)</f>
        <v>0</v>
      </c>
      <c r="AJ270" s="40">
        <f>IFERROR(VLOOKUP(A270,'[1]Title VB2'!A:E,5,FALSE),0)</f>
        <v>0</v>
      </c>
      <c r="AK270" s="40">
        <f>IFERROR(VLOOKUP(A270,'[1]McKinney Vento'!A:D,4,FALSE),0)</f>
        <v>0</v>
      </c>
      <c r="AL270" s="41">
        <f>VLOOKUP(A270,'[1]IDEA Pt B'!A268:C594,3,FALSE)</f>
        <v>75828</v>
      </c>
      <c r="AM270" s="39">
        <f t="shared" si="8"/>
        <v>17812344</v>
      </c>
      <c r="AN270" s="38">
        <f t="shared" si="9"/>
        <v>11775.977786592623</v>
      </c>
    </row>
    <row r="271" spans="1:40" x14ac:dyDescent="0.3">
      <c r="A271" s="42" t="s">
        <v>612</v>
      </c>
      <c r="B271" s="36" t="s">
        <v>613</v>
      </c>
      <c r="C271" s="37">
        <f>VLOOKUP($A271,'[1]DOM A&amp;L'!$A:$C,3,FALSE)</f>
        <v>584.1</v>
      </c>
      <c r="D271" s="38">
        <f>VLOOKUP($A271,'[1]DOM A&amp;L'!$A:$D,4,FALSE)</f>
        <v>4234725</v>
      </c>
      <c r="E271" s="38">
        <f>VLOOKUP($A271,[1]TAG!$A:$F,4,FALSE)</f>
        <v>39135</v>
      </c>
      <c r="F271" s="38">
        <f>VLOOKUP($A271,'[1]DOM A&amp;L'!$A:$E,5,FALSE)</f>
        <v>99987</v>
      </c>
      <c r="G271" s="38">
        <f>VLOOKUP($A271,'[1]DOM A&amp;L'!$A:$F,6,FALSE)</f>
        <v>46386</v>
      </c>
      <c r="H271" s="38">
        <f>VLOOKUP($A271,'[1]DOM A&amp;L'!$A:$G,7,FALSE)</f>
        <v>796050</v>
      </c>
      <c r="I271" s="38">
        <f>VLOOKUP($A271,'[1]DOM A&amp;L'!$A:$H,8,FALSE)</f>
        <v>377522</v>
      </c>
      <c r="J271" s="38">
        <f>VLOOKUP($A271,'[1]DOM A&amp;L'!$A:$I,9,FALSE)</f>
        <v>44342</v>
      </c>
      <c r="K271" s="38">
        <f>VLOOKUP($A271,'[1]DOM A&amp;L'!$A:$J,10,FALSE)</f>
        <v>38215</v>
      </c>
      <c r="L271" s="38">
        <f>VLOOKUP($A271,'[1]DOM A&amp;L'!$A:$K,11,FALSE)</f>
        <v>206613</v>
      </c>
      <c r="M271" s="38">
        <f>VLOOKUP($A271,'[1]DOM A&amp;L'!$A:$L,12,FALSE)</f>
        <v>101178</v>
      </c>
      <c r="N271" s="38">
        <f>VLOOKUP($A271,'[1]DOM A&amp;L'!$A:$M,13,FALSE)</f>
        <v>261728</v>
      </c>
      <c r="O271" s="38">
        <f>VLOOKUP($A271,'[1]DOM A&amp;L'!$A:$N,14,FALSE)</f>
        <v>130173</v>
      </c>
      <c r="P271" s="38">
        <f>VLOOKUP($A271,'[1]DOM A&amp;L'!$A:$O,15,FALSE)</f>
        <v>0</v>
      </c>
      <c r="Q271" s="38">
        <f>VLOOKUP($A271,'[1]DOM A&amp;L'!$A:$P,16,FALSE)</f>
        <v>206801</v>
      </c>
      <c r="R271" s="38">
        <f>VLOOKUP($A271,'[1]DOM A&amp;L'!$A:$S,19,FALSE)</f>
        <v>380000</v>
      </c>
      <c r="S271" s="38">
        <f>VLOOKUP(A271,'[1]DOM A&amp;L'!A:T,20,FALSE)</f>
        <v>200492</v>
      </c>
      <c r="T271" s="38">
        <f>VLOOKUP($A271,'[1]DOM A&amp;L'!A:T,17,FALSE)</f>
        <v>174486</v>
      </c>
      <c r="U271" s="38">
        <f>VLOOKUP(A271,'[1]DOM A&amp;L'!A:R,18,FALSE)</f>
        <v>639634</v>
      </c>
      <c r="V271" s="38">
        <f>VLOOKUP($A271,'[1]DOM A&amp;L'!A:U,21,FALSE)</f>
        <v>0</v>
      </c>
      <c r="W271" s="38">
        <f>VLOOKUP($A271,'[1]DOM UAB'!$A:$D,4,FALSE)</f>
        <v>62283</v>
      </c>
      <c r="X271" s="38">
        <f>VLOOKUP($A271,'[1]DOM UAB'!$A:$D,3,FALSE)</f>
        <v>220844</v>
      </c>
      <c r="Y271" s="38">
        <f>VLOOKUP(A271,[1]ELI!A:F,6,FALSE)</f>
        <v>16684</v>
      </c>
      <c r="Z271" s="39">
        <f>VLOOKUP(A271,'[1]Title IA Del'!A:E,5,FALSE)</f>
        <v>98929</v>
      </c>
      <c r="AA271" s="40">
        <f>IFERROR(VLOOKUP(A271,'[1]Title ID2'!A:F,6,FALSE),0)</f>
        <v>0</v>
      </c>
      <c r="AB271" s="40">
        <f>IFERROR(VLOOKUP(A271,'[1]Title IC Mig'!A:G,7,FALSE),0)</f>
        <v>0</v>
      </c>
      <c r="AC271" s="38">
        <f>IFERROR(VLOOKUP(A271,[1]Sec1003!$I$2:$L$139,4,FALSE),0)</f>
        <v>9495</v>
      </c>
      <c r="AD271" s="38">
        <f>VLOOKUP(A271,'[1]Title IIA'!A269:D594,3,FALSE)</f>
        <v>20684</v>
      </c>
      <c r="AE271" s="40">
        <f>IFERROR(VLOOKUP(A271,'[1]Title III EL'!A:D,4,FALSE),0)</f>
        <v>0</v>
      </c>
      <c r="AF271" s="40">
        <f>IFERROR(VLOOKUP(A271,'[1]Titlle III Imm'!A:D,4,FALSE),0)</f>
        <v>0</v>
      </c>
      <c r="AG271" s="38">
        <f>VLOOKUP(A271,'[1]Title IVA'!A:E,5,FALSE)</f>
        <v>9372</v>
      </c>
      <c r="AH271" s="40">
        <f>IFERROR(VLOOKUP(A271,'[1]Title IVB'!A:I,9,FALSE),0)</f>
        <v>0</v>
      </c>
      <c r="AI271" s="40">
        <f>IFERROR(VLOOKUP(A271,[1]SRSA!A:S,19,FALSE),0)</f>
        <v>37407</v>
      </c>
      <c r="AJ271" s="40">
        <f>IFERROR(VLOOKUP(A271,'[1]Title VB2'!A:E,5,FALSE),0)</f>
        <v>0</v>
      </c>
      <c r="AK271" s="40">
        <f>IFERROR(VLOOKUP(A271,'[1]McKinney Vento'!A:D,4,FALSE),0)</f>
        <v>0</v>
      </c>
      <c r="AL271" s="41">
        <f>VLOOKUP(A271,'[1]IDEA Pt B'!A269:C595,3,FALSE)</f>
        <v>27984</v>
      </c>
      <c r="AM271" s="39">
        <f t="shared" si="8"/>
        <v>8481149</v>
      </c>
      <c r="AN271" s="38">
        <f t="shared" si="9"/>
        <v>14520.029104605375</v>
      </c>
    </row>
    <row r="272" spans="1:40" x14ac:dyDescent="0.3">
      <c r="A272" s="36" t="s">
        <v>614</v>
      </c>
      <c r="B272" s="36" t="s">
        <v>615</v>
      </c>
      <c r="C272" s="37">
        <f>VLOOKUP($A272,'[1]DOM A&amp;L'!$A:$C,3,FALSE)</f>
        <v>507.1</v>
      </c>
      <c r="D272" s="38">
        <f>VLOOKUP($A272,'[1]DOM A&amp;L'!$A:$D,4,FALSE)</f>
        <v>3664812</v>
      </c>
      <c r="E272" s="38">
        <f>VLOOKUP($A272,[1]TAG!$A:$F,4,FALSE)</f>
        <v>33976</v>
      </c>
      <c r="F272" s="38">
        <f>VLOOKUP($A272,'[1]DOM A&amp;L'!$A:$E,5,FALSE)</f>
        <v>63136</v>
      </c>
      <c r="G272" s="38">
        <f>VLOOKUP($A272,'[1]DOM A&amp;L'!$A:$F,6,FALSE)</f>
        <v>237985</v>
      </c>
      <c r="H272" s="38">
        <f>VLOOKUP($A272,'[1]DOM A&amp;L'!$A:$G,7,FALSE)</f>
        <v>797283</v>
      </c>
      <c r="I272" s="38">
        <f>VLOOKUP($A272,'[1]DOM A&amp;L'!$A:$H,8,FALSE)</f>
        <v>327621</v>
      </c>
      <c r="J272" s="38">
        <f>VLOOKUP($A272,'[1]DOM A&amp;L'!$A:$I,9,FALSE)</f>
        <v>37685</v>
      </c>
      <c r="K272" s="38">
        <f>VLOOKUP($A272,'[1]DOM A&amp;L'!$A:$J,10,FALSE)</f>
        <v>29102</v>
      </c>
      <c r="L272" s="38">
        <f>VLOOKUP($A272,'[1]DOM A&amp;L'!$A:$K,11,FALSE)</f>
        <v>178524</v>
      </c>
      <c r="M272" s="38">
        <f>VLOOKUP($A272,'[1]DOM A&amp;L'!$A:$L,12,FALSE)</f>
        <v>166221</v>
      </c>
      <c r="N272" s="38">
        <f>VLOOKUP($A272,'[1]DOM A&amp;L'!$A:$M,13,FALSE)</f>
        <v>109239</v>
      </c>
      <c r="O272" s="38">
        <f>VLOOKUP($A272,'[1]DOM A&amp;L'!$A:$N,14,FALSE)</f>
        <v>197161</v>
      </c>
      <c r="P272" s="38">
        <f>VLOOKUP($A272,'[1]DOM A&amp;L'!$A:$O,15,FALSE)</f>
        <v>0</v>
      </c>
      <c r="Q272" s="38">
        <f>VLOOKUP($A272,'[1]DOM A&amp;L'!$A:$P,16,FALSE)</f>
        <v>178702</v>
      </c>
      <c r="R272" s="38">
        <f>VLOOKUP($A272,'[1]DOM A&amp;L'!$A:$S,19,FALSE)</f>
        <v>325000</v>
      </c>
      <c r="S272" s="38">
        <f>VLOOKUP(A272,'[1]DOM A&amp;L'!A:T,20,FALSE)</f>
        <v>92498</v>
      </c>
      <c r="T272" s="38">
        <f>VLOOKUP($A272,'[1]DOM A&amp;L'!A:T,17,FALSE)</f>
        <v>109239</v>
      </c>
      <c r="U272" s="38">
        <f>VLOOKUP(A272,'[1]DOM A&amp;L'!A:R,18,FALSE)</f>
        <v>78559</v>
      </c>
      <c r="V272" s="38">
        <f>VLOOKUP($A272,'[1]DOM A&amp;L'!A:U,21,FALSE)</f>
        <v>0</v>
      </c>
      <c r="W272" s="38">
        <f>VLOOKUP($A272,'[1]DOM UAB'!$A:$D,4,FALSE)</f>
        <v>61242</v>
      </c>
      <c r="X272" s="38">
        <f>VLOOKUP($A272,'[1]DOM UAB'!$A:$D,3,FALSE)</f>
        <v>231692</v>
      </c>
      <c r="Y272" s="38">
        <f>VLOOKUP(A272,[1]ELI!A:F,6,FALSE)</f>
        <v>16062</v>
      </c>
      <c r="Z272" s="39">
        <f>VLOOKUP(A272,'[1]Title IA Del'!A:E,5,FALSE)</f>
        <v>72479</v>
      </c>
      <c r="AA272" s="40">
        <f>IFERROR(VLOOKUP(A272,'[1]Title ID2'!A:F,6,FALSE),0)</f>
        <v>0</v>
      </c>
      <c r="AB272" s="40">
        <f>IFERROR(VLOOKUP(A272,'[1]Title IC Mig'!A:G,7,FALSE),0)</f>
        <v>0</v>
      </c>
      <c r="AC272" s="38">
        <f>IFERROR(VLOOKUP(A272,[1]Sec1003!$I$2:$L$139,4,FALSE),0)</f>
        <v>0</v>
      </c>
      <c r="AD272" s="38">
        <f>VLOOKUP(A272,'[1]Title IIA'!A270:D595,3,FALSE)</f>
        <v>14158</v>
      </c>
      <c r="AE272" s="40">
        <f>IFERROR(VLOOKUP(A272,'[1]Title III EL'!A:D,4,FALSE),0)</f>
        <v>0</v>
      </c>
      <c r="AF272" s="40">
        <f>IFERROR(VLOOKUP(A272,'[1]Titlle III Imm'!A:D,4,FALSE),0)</f>
        <v>0</v>
      </c>
      <c r="AG272" s="38">
        <f>VLOOKUP(A272,'[1]Title IVA'!A:E,5,FALSE)</f>
        <v>7287</v>
      </c>
      <c r="AH272" s="40">
        <f>IFERROR(VLOOKUP(A272,'[1]Title IVB'!A:I,9,FALSE),0)</f>
        <v>0</v>
      </c>
      <c r="AI272" s="40">
        <f>IFERROR(VLOOKUP(A272,[1]SRSA!A:S,19,FALSE),0)</f>
        <v>40818</v>
      </c>
      <c r="AJ272" s="40">
        <f>IFERROR(VLOOKUP(A272,'[1]Title VB2'!A:E,5,FALSE),0)</f>
        <v>0</v>
      </c>
      <c r="AK272" s="40">
        <f>IFERROR(VLOOKUP(A272,'[1]McKinney Vento'!A:D,4,FALSE),0)</f>
        <v>0</v>
      </c>
      <c r="AL272" s="41">
        <f>VLOOKUP(A272,'[1]IDEA Pt B'!A270:C596,3,FALSE)</f>
        <v>28827</v>
      </c>
      <c r="AM272" s="39">
        <f t="shared" si="8"/>
        <v>7099308</v>
      </c>
      <c r="AN272" s="38">
        <f t="shared" si="9"/>
        <v>13999.818576217707</v>
      </c>
    </row>
    <row r="273" spans="1:40" x14ac:dyDescent="0.3">
      <c r="A273" s="36" t="s">
        <v>616</v>
      </c>
      <c r="B273" s="36" t="s">
        <v>617</v>
      </c>
      <c r="C273" s="37">
        <f>VLOOKUP($A273,'[1]DOM A&amp;L'!$A:$C,3,FALSE)</f>
        <v>6910.5</v>
      </c>
      <c r="D273" s="38">
        <f>VLOOKUP($A273,'[1]DOM A&amp;L'!$A:$D,4,FALSE)</f>
        <v>49942184</v>
      </c>
      <c r="E273" s="38">
        <f>VLOOKUP($A273,[1]TAG!$A:$F,4,FALSE)</f>
        <v>463004</v>
      </c>
      <c r="F273" s="38">
        <f>VLOOKUP($A273,'[1]DOM A&amp;L'!$A:$E,5,FALSE)</f>
        <v>0</v>
      </c>
      <c r="G273" s="38">
        <f>VLOOKUP($A273,'[1]DOM A&amp;L'!$A:$F,6,FALSE)</f>
        <v>1044858</v>
      </c>
      <c r="H273" s="38">
        <f>VLOOKUP($A273,'[1]DOM A&amp;L'!$A:$G,7,FALSE)</f>
        <v>6589651</v>
      </c>
      <c r="I273" s="38">
        <f>VLOOKUP($A273,'[1]DOM A&amp;L'!$A:$H,8,FALSE)</f>
        <v>4051281</v>
      </c>
      <c r="J273" s="38">
        <f>VLOOKUP($A273,'[1]DOM A&amp;L'!$A:$I,9,FALSE)</f>
        <v>463487</v>
      </c>
      <c r="K273" s="38">
        <f>VLOOKUP($A273,'[1]DOM A&amp;L'!$A:$J,10,FALSE)</f>
        <v>462865</v>
      </c>
      <c r="L273" s="38">
        <f>VLOOKUP($A273,'[1]DOM A&amp;L'!$A:$K,11,FALSE)</f>
        <v>2412248</v>
      </c>
      <c r="M273" s="38">
        <f>VLOOKUP($A273,'[1]DOM A&amp;L'!$A:$L,12,FALSE)</f>
        <v>914395</v>
      </c>
      <c r="N273" s="38">
        <f>VLOOKUP($A273,'[1]DOM A&amp;L'!$A:$M,13,FALSE)</f>
        <v>2552188</v>
      </c>
      <c r="O273" s="38">
        <f>VLOOKUP($A273,'[1]DOM A&amp;L'!$A:$N,14,FALSE)</f>
        <v>827899</v>
      </c>
      <c r="P273" s="38">
        <f>VLOOKUP($A273,'[1]DOM A&amp;L'!$A:$O,15,FALSE)</f>
        <v>0</v>
      </c>
      <c r="Q273" s="38">
        <f>VLOOKUP($A273,'[1]DOM A&amp;L'!$A:$P,16,FALSE)</f>
        <v>1716948</v>
      </c>
      <c r="R273" s="38">
        <f>VLOOKUP($A273,'[1]DOM A&amp;L'!$A:$S,19,FALSE)</f>
        <v>1000000</v>
      </c>
      <c r="S273" s="38">
        <f>VLOOKUP(A273,'[1]DOM A&amp;L'!A:T,20,FALSE)</f>
        <v>845386</v>
      </c>
      <c r="T273" s="38">
        <f>VLOOKUP($A273,'[1]DOM A&amp;L'!A:T,17,FALSE)</f>
        <v>0</v>
      </c>
      <c r="U273" s="38">
        <f>VLOOKUP(A273,'[1]DOM A&amp;L'!A:R,18,FALSE)</f>
        <v>3432781</v>
      </c>
      <c r="V273" s="38">
        <f>VLOOKUP($A273,'[1]DOM A&amp;L'!A:U,21,FALSE)</f>
        <v>0</v>
      </c>
      <c r="W273" s="38">
        <f>VLOOKUP($A273,'[1]DOM UAB'!$A:$D,4,FALSE)</f>
        <v>690495</v>
      </c>
      <c r="X273" s="38">
        <f>VLOOKUP($A273,'[1]DOM UAB'!$A:$D,3,FALSE)</f>
        <v>2510526</v>
      </c>
      <c r="Y273" s="38">
        <f>VLOOKUP(A273,[1]ELI!A:F,6,FALSE)</f>
        <v>67807</v>
      </c>
      <c r="Z273" s="39">
        <f>VLOOKUP(A273,'[1]Title IA Del'!A:E,5,FALSE)</f>
        <v>557917</v>
      </c>
      <c r="AA273" s="40">
        <f>IFERROR(VLOOKUP(A273,'[1]Title ID2'!A:F,6,FALSE),0)</f>
        <v>0</v>
      </c>
      <c r="AB273" s="40">
        <f>IFERROR(VLOOKUP(A273,'[1]Title IC Mig'!A:G,7,FALSE),0)</f>
        <v>0</v>
      </c>
      <c r="AC273" s="38">
        <f>IFERROR(VLOOKUP(A273,[1]Sec1003!$I$2:$L$139,4,FALSE),0)</f>
        <v>0</v>
      </c>
      <c r="AD273" s="38">
        <f>VLOOKUP(A273,'[1]Title IIA'!A271:D596,3,FALSE)</f>
        <v>124715</v>
      </c>
      <c r="AE273" s="40">
        <f>IFERROR(VLOOKUP(A273,'[1]Title III EL'!A:D,4,FALSE),0)</f>
        <v>0</v>
      </c>
      <c r="AF273" s="40">
        <f>IFERROR(VLOOKUP(A273,'[1]Titlle III Imm'!A:D,4,FALSE),0)</f>
        <v>0</v>
      </c>
      <c r="AG273" s="38">
        <f>VLOOKUP(A273,'[1]Title IVA'!A:E,5,FALSE)</f>
        <v>33616</v>
      </c>
      <c r="AH273" s="40">
        <f>IFERROR(VLOOKUP(A273,'[1]Title IVB'!A:I,9,FALSE),0)</f>
        <v>0</v>
      </c>
      <c r="AI273" s="40">
        <f>IFERROR(VLOOKUP(A273,[1]SRSA!A:S,19,FALSE),0)</f>
        <v>0</v>
      </c>
      <c r="AJ273" s="40">
        <f>IFERROR(VLOOKUP(A273,'[1]Title VB2'!A:E,5,FALSE),0)</f>
        <v>0</v>
      </c>
      <c r="AK273" s="40">
        <f>IFERROR(VLOOKUP(A273,'[1]McKinney Vento'!A:D,4,FALSE),0)</f>
        <v>0</v>
      </c>
      <c r="AL273" s="41">
        <f>VLOOKUP(A273,'[1]IDEA Pt B'!A271:C597,3,FALSE)</f>
        <v>326638</v>
      </c>
      <c r="AM273" s="39">
        <f t="shared" si="8"/>
        <v>81030889</v>
      </c>
      <c r="AN273" s="38">
        <f t="shared" si="9"/>
        <v>11725.763548223718</v>
      </c>
    </row>
    <row r="274" spans="1:40" x14ac:dyDescent="0.3">
      <c r="A274" s="36" t="s">
        <v>618</v>
      </c>
      <c r="B274" s="36" t="s">
        <v>619</v>
      </c>
      <c r="C274" s="37">
        <f>VLOOKUP($A274,'[1]DOM A&amp;L'!$A:$C,3,FALSE)</f>
        <v>1968.6</v>
      </c>
      <c r="D274" s="38">
        <f>VLOOKUP($A274,'[1]DOM A&amp;L'!$A:$D,4,FALSE)</f>
        <v>14227072</v>
      </c>
      <c r="E274" s="38">
        <f>VLOOKUP($A274,[1]TAG!$A:$F,4,FALSE)</f>
        <v>131896</v>
      </c>
      <c r="F274" s="38">
        <f>VLOOKUP($A274,'[1]DOM A&amp;L'!$A:$E,5,FALSE)</f>
        <v>0</v>
      </c>
      <c r="G274" s="38">
        <f>VLOOKUP($A274,'[1]DOM A&amp;L'!$A:$F,6,FALSE)</f>
        <v>291920</v>
      </c>
      <c r="H274" s="38">
        <f>VLOOKUP($A274,'[1]DOM A&amp;L'!$A:$G,7,FALSE)</f>
        <v>2628315</v>
      </c>
      <c r="I274" s="38">
        <f>VLOOKUP($A274,'[1]DOM A&amp;L'!$A:$H,8,FALSE)</f>
        <v>1236793</v>
      </c>
      <c r="J274" s="38">
        <f>VLOOKUP($A274,'[1]DOM A&amp;L'!$A:$I,9,FALSE)</f>
        <v>148846</v>
      </c>
      <c r="K274" s="38">
        <f>VLOOKUP($A274,'[1]DOM A&amp;L'!$A:$J,10,FALSE)</f>
        <v>146917</v>
      </c>
      <c r="L274" s="38">
        <f>VLOOKUP($A274,'[1]DOM A&amp;L'!$A:$K,11,FALSE)</f>
        <v>687179</v>
      </c>
      <c r="M274" s="38">
        <f>VLOOKUP($A274,'[1]DOM A&amp;L'!$A:$L,12,FALSE)</f>
        <v>563706</v>
      </c>
      <c r="N274" s="38">
        <f>VLOOKUP($A274,'[1]DOM A&amp;L'!$A:$M,13,FALSE)</f>
        <v>508812</v>
      </c>
      <c r="O274" s="38">
        <f>VLOOKUP($A274,'[1]DOM A&amp;L'!$A:$N,14,FALSE)</f>
        <v>535597</v>
      </c>
      <c r="P274" s="38">
        <f>VLOOKUP($A274,'[1]DOM A&amp;L'!$A:$O,15,FALSE)</f>
        <v>0</v>
      </c>
      <c r="Q274" s="38">
        <f>VLOOKUP($A274,'[1]DOM A&amp;L'!$A:$P,16,FALSE)</f>
        <v>693735</v>
      </c>
      <c r="R274" s="38">
        <f>VLOOKUP($A274,'[1]DOM A&amp;L'!$A:$S,19,FALSE)</f>
        <v>550000</v>
      </c>
      <c r="S274" s="38">
        <f>VLOOKUP(A274,'[1]DOM A&amp;L'!A:T,20,FALSE)</f>
        <v>254499</v>
      </c>
      <c r="T274" s="38">
        <f>VLOOKUP($A274,'[1]DOM A&amp;L'!A:T,17,FALSE)</f>
        <v>0</v>
      </c>
      <c r="U274" s="38">
        <f>VLOOKUP(A274,'[1]DOM A&amp;L'!A:R,18,FALSE)</f>
        <v>516710</v>
      </c>
      <c r="V274" s="38">
        <f>VLOOKUP($A274,'[1]DOM A&amp;L'!A:U,21,FALSE)</f>
        <v>0</v>
      </c>
      <c r="W274" s="38">
        <f>VLOOKUP($A274,'[1]DOM UAB'!$A:$D,4,FALSE)</f>
        <v>119748</v>
      </c>
      <c r="X274" s="38">
        <f>VLOOKUP($A274,'[1]DOM UAB'!$A:$D,3,FALSE)</f>
        <v>467940</v>
      </c>
      <c r="Y274" s="38">
        <f>VLOOKUP(A274,[1]ELI!A:F,6,FALSE)</f>
        <v>27872</v>
      </c>
      <c r="Z274" s="39">
        <f>VLOOKUP(A274,'[1]Title IA Del'!A:E,5,FALSE)</f>
        <v>327145</v>
      </c>
      <c r="AA274" s="40">
        <f>IFERROR(VLOOKUP(A274,'[1]Title ID2'!A:F,6,FALSE),0)</f>
        <v>0</v>
      </c>
      <c r="AB274" s="40">
        <f>IFERROR(VLOOKUP(A274,'[1]Title IC Mig'!A:G,7,FALSE),0)</f>
        <v>0</v>
      </c>
      <c r="AC274" s="38">
        <f>IFERROR(VLOOKUP(A274,[1]Sec1003!$I$2:$L$139,4,FALSE),0)</f>
        <v>0</v>
      </c>
      <c r="AD274" s="38">
        <f>VLOOKUP(A274,'[1]Title IIA'!A272:D597,3,FALSE)</f>
        <v>64004</v>
      </c>
      <c r="AE274" s="40">
        <f>IFERROR(VLOOKUP(A274,'[1]Title III EL'!A:D,4,FALSE),0)</f>
        <v>0</v>
      </c>
      <c r="AF274" s="40">
        <f>IFERROR(VLOOKUP(A274,'[1]Titlle III Imm'!A:D,4,FALSE),0)</f>
        <v>0</v>
      </c>
      <c r="AG274" s="38">
        <f>VLOOKUP(A274,'[1]Title IVA'!A:E,5,FALSE)</f>
        <v>17725</v>
      </c>
      <c r="AH274" s="40">
        <f>IFERROR(VLOOKUP(A274,'[1]Title IVB'!A:I,9,FALSE),0)</f>
        <v>0</v>
      </c>
      <c r="AI274" s="40">
        <f>IFERROR(VLOOKUP(A274,[1]SRSA!A:S,19,FALSE),0)</f>
        <v>0</v>
      </c>
      <c r="AJ274" s="40">
        <f>IFERROR(VLOOKUP(A274,'[1]Title VB2'!A:E,5,FALSE),0)</f>
        <v>0</v>
      </c>
      <c r="AK274" s="40">
        <f>IFERROR(VLOOKUP(A274,'[1]McKinney Vento'!A:D,4,FALSE),0)</f>
        <v>0</v>
      </c>
      <c r="AL274" s="41">
        <f>VLOOKUP(A274,'[1]IDEA Pt B'!A272:C598,3,FALSE)</f>
        <v>98810</v>
      </c>
      <c r="AM274" s="39">
        <f t="shared" si="8"/>
        <v>24245241</v>
      </c>
      <c r="AN274" s="38">
        <f t="shared" si="9"/>
        <v>12315.981408107285</v>
      </c>
    </row>
    <row r="275" spans="1:40" x14ac:dyDescent="0.3">
      <c r="A275" s="36" t="s">
        <v>620</v>
      </c>
      <c r="B275" s="36" t="s">
        <v>621</v>
      </c>
      <c r="C275" s="37">
        <f>VLOOKUP($A275,'[1]DOM A&amp;L'!$A:$C,3,FALSE)</f>
        <v>1162</v>
      </c>
      <c r="D275" s="38">
        <f>VLOOKUP($A275,'[1]DOM A&amp;L'!$A:$D,4,FALSE)</f>
        <v>8397774</v>
      </c>
      <c r="E275" s="38">
        <f>VLOOKUP($A275,[1]TAG!$A:$F,4,FALSE)</f>
        <v>77854</v>
      </c>
      <c r="F275" s="38">
        <f>VLOOKUP($A275,'[1]DOM A&amp;L'!$A:$E,5,FALSE)</f>
        <v>0</v>
      </c>
      <c r="G275" s="38">
        <f>VLOOKUP($A275,'[1]DOM A&amp;L'!$A:$F,6,FALSE)</f>
        <v>80812</v>
      </c>
      <c r="H275" s="38">
        <f>VLOOKUP($A275,'[1]DOM A&amp;L'!$A:$G,7,FALSE)</f>
        <v>913131</v>
      </c>
      <c r="I275" s="38">
        <f>VLOOKUP($A275,'[1]DOM A&amp;L'!$A:$H,8,FALSE)</f>
        <v>723972</v>
      </c>
      <c r="J275" s="38">
        <f>VLOOKUP($A275,'[1]DOM A&amp;L'!$A:$I,9,FALSE)</f>
        <v>85651</v>
      </c>
      <c r="K275" s="38">
        <f>VLOOKUP($A275,'[1]DOM A&amp;L'!$A:$J,10,FALSE)</f>
        <v>82479</v>
      </c>
      <c r="L275" s="38">
        <f>VLOOKUP($A275,'[1]DOM A&amp;L'!$A:$K,11,FALSE)</f>
        <v>405619</v>
      </c>
      <c r="M275" s="38">
        <f>VLOOKUP($A275,'[1]DOM A&amp;L'!$A:$L,12,FALSE)</f>
        <v>249332</v>
      </c>
      <c r="N275" s="38">
        <f>VLOOKUP($A275,'[1]DOM A&amp;L'!$A:$M,13,FALSE)</f>
        <v>215274</v>
      </c>
      <c r="O275" s="38">
        <f>VLOOKUP($A275,'[1]DOM A&amp;L'!$A:$N,14,FALSE)</f>
        <v>549259</v>
      </c>
      <c r="P275" s="38">
        <f>VLOOKUP($A275,'[1]DOM A&amp;L'!$A:$O,15,FALSE)</f>
        <v>0</v>
      </c>
      <c r="Q275" s="38">
        <f>VLOOKUP($A275,'[1]DOM A&amp;L'!$A:$P,16,FALSE)</f>
        <v>409489</v>
      </c>
      <c r="R275" s="38">
        <f>VLOOKUP($A275,'[1]DOM A&amp;L'!$A:$S,19,FALSE)</f>
        <v>1035000</v>
      </c>
      <c r="S275" s="38">
        <f>VLOOKUP(A275,'[1]DOM A&amp;L'!A:T,20,FALSE)</f>
        <v>463203</v>
      </c>
      <c r="T275" s="38">
        <f>VLOOKUP($A275,'[1]DOM A&amp;L'!A:T,17,FALSE)</f>
        <v>0</v>
      </c>
      <c r="U275" s="38">
        <f>VLOOKUP(A275,'[1]DOM A&amp;L'!A:R,18,FALSE)</f>
        <v>0</v>
      </c>
      <c r="V275" s="38">
        <f>VLOOKUP($A275,'[1]DOM A&amp;L'!A:U,21,FALSE)</f>
        <v>0</v>
      </c>
      <c r="W275" s="38">
        <f>VLOOKUP($A275,'[1]DOM UAB'!$A:$D,4,FALSE)</f>
        <v>197485</v>
      </c>
      <c r="X275" s="38">
        <f>VLOOKUP($A275,'[1]DOM UAB'!$A:$D,3,FALSE)</f>
        <v>482252</v>
      </c>
      <c r="Y275" s="38">
        <f>VLOOKUP(A275,[1]ELI!A:F,6,FALSE)</f>
        <v>21354</v>
      </c>
      <c r="Z275" s="39">
        <f>VLOOKUP(A275,'[1]Title IA Del'!A:E,5,FALSE)</f>
        <v>115282</v>
      </c>
      <c r="AA275" s="40">
        <f>IFERROR(VLOOKUP(A275,'[1]Title ID2'!A:F,6,FALSE),0)</f>
        <v>0</v>
      </c>
      <c r="AB275" s="40">
        <f>IFERROR(VLOOKUP(A275,'[1]Title IC Mig'!A:G,7,FALSE),0)</f>
        <v>0</v>
      </c>
      <c r="AC275" s="38">
        <f>IFERROR(VLOOKUP(A275,[1]Sec1003!$I$2:$L$139,4,FALSE),0)</f>
        <v>0</v>
      </c>
      <c r="AD275" s="38">
        <f>VLOOKUP(A275,'[1]Title IIA'!A273:D598,3,FALSE)</f>
        <v>23082</v>
      </c>
      <c r="AE275" s="40">
        <f>IFERROR(VLOOKUP(A275,'[1]Title III EL'!A:D,4,FALSE),0)</f>
        <v>0</v>
      </c>
      <c r="AF275" s="40">
        <f>IFERROR(VLOOKUP(A275,'[1]Titlle III Imm'!A:D,4,FALSE),0)</f>
        <v>0</v>
      </c>
      <c r="AG275" s="38">
        <f>VLOOKUP(A275,'[1]Title IVA'!A:E,5,FALSE)</f>
        <v>10000</v>
      </c>
      <c r="AH275" s="40">
        <f>IFERROR(VLOOKUP(A275,'[1]Title IVB'!A:I,9,FALSE),0)</f>
        <v>0</v>
      </c>
      <c r="AI275" s="40">
        <f>IFERROR(VLOOKUP(A275,[1]SRSA!A:S,19,FALSE),0)</f>
        <v>0</v>
      </c>
      <c r="AJ275" s="40">
        <f>IFERROR(VLOOKUP(A275,'[1]Title VB2'!A:E,5,FALSE),0)</f>
        <v>0</v>
      </c>
      <c r="AK275" s="40">
        <f>IFERROR(VLOOKUP(A275,'[1]McKinney Vento'!A:D,4,FALSE),0)</f>
        <v>0</v>
      </c>
      <c r="AL275" s="41">
        <f>VLOOKUP(A275,'[1]IDEA Pt B'!A273:C599,3,FALSE)</f>
        <v>52095</v>
      </c>
      <c r="AM275" s="39">
        <f t="shared" si="8"/>
        <v>14590399</v>
      </c>
      <c r="AN275" s="38">
        <f t="shared" si="9"/>
        <v>12556.281411359725</v>
      </c>
    </row>
    <row r="276" spans="1:40" x14ac:dyDescent="0.3">
      <c r="A276" s="36" t="s">
        <v>622</v>
      </c>
      <c r="B276" s="36" t="s">
        <v>623</v>
      </c>
      <c r="C276" s="37">
        <f>VLOOKUP($A276,'[1]DOM A&amp;L'!$A:$C,3,FALSE)</f>
        <v>404</v>
      </c>
      <c r="D276" s="38">
        <f>VLOOKUP($A276,'[1]DOM A&amp;L'!$A:$D,4,FALSE)</f>
        <v>2924556</v>
      </c>
      <c r="E276" s="38">
        <f>VLOOKUP($A276,[1]TAG!$A:$F,4,FALSE)</f>
        <v>27068</v>
      </c>
      <c r="F276" s="38">
        <f>VLOOKUP($A276,'[1]DOM A&amp;L'!$A:$E,5,FALSE)</f>
        <v>0</v>
      </c>
      <c r="G276" s="38">
        <f>VLOOKUP($A276,'[1]DOM A&amp;L'!$A:$F,6,FALSE)</f>
        <v>214832</v>
      </c>
      <c r="H276" s="38">
        <f>VLOOKUP($A276,'[1]DOM A&amp;L'!$A:$G,7,FALSE)</f>
        <v>279643</v>
      </c>
      <c r="I276" s="38">
        <f>VLOOKUP($A276,'[1]DOM A&amp;L'!$A:$H,8,FALSE)</f>
        <v>269577</v>
      </c>
      <c r="J276" s="38">
        <f>VLOOKUP($A276,'[1]DOM A&amp;L'!$A:$I,9,FALSE)</f>
        <v>26082</v>
      </c>
      <c r="K276" s="38">
        <f>VLOOKUP($A276,'[1]DOM A&amp;L'!$A:$J,10,FALSE)</f>
        <v>24353</v>
      </c>
      <c r="L276" s="38">
        <f>VLOOKUP($A276,'[1]DOM A&amp;L'!$A:$K,11,FALSE)</f>
        <v>141024</v>
      </c>
      <c r="M276" s="38">
        <f>VLOOKUP($A276,'[1]DOM A&amp;L'!$A:$L,12,FALSE)</f>
        <v>90338</v>
      </c>
      <c r="N276" s="38">
        <f>VLOOKUP($A276,'[1]DOM A&amp;L'!$A:$M,13,FALSE)</f>
        <v>32325</v>
      </c>
      <c r="O276" s="38">
        <f>VLOOKUP($A276,'[1]DOM A&amp;L'!$A:$N,14,FALSE)</f>
        <v>187777</v>
      </c>
      <c r="P276" s="38">
        <f>VLOOKUP($A276,'[1]DOM A&amp;L'!$A:$O,15,FALSE)</f>
        <v>0</v>
      </c>
      <c r="Q276" s="38">
        <f>VLOOKUP($A276,'[1]DOM A&amp;L'!$A:$P,16,FALSE)</f>
        <v>33974</v>
      </c>
      <c r="R276" s="38">
        <f>VLOOKUP($A276,'[1]DOM A&amp;L'!$A:$S,19,FALSE)</f>
        <v>220000</v>
      </c>
      <c r="S276" s="38">
        <f>VLOOKUP(A276,'[1]DOM A&amp;L'!A:T,20,FALSE)</f>
        <v>52835</v>
      </c>
      <c r="T276" s="38">
        <f>VLOOKUP($A276,'[1]DOM A&amp;L'!A:T,17,FALSE)</f>
        <v>0</v>
      </c>
      <c r="U276" s="38">
        <f>VLOOKUP(A276,'[1]DOM A&amp;L'!A:R,18,FALSE)</f>
        <v>214544</v>
      </c>
      <c r="V276" s="38">
        <f>VLOOKUP($A276,'[1]DOM A&amp;L'!A:U,21,FALSE)</f>
        <v>0</v>
      </c>
      <c r="W276" s="38">
        <f>VLOOKUP($A276,'[1]DOM UAB'!$A:$D,4,FALSE)</f>
        <v>141683</v>
      </c>
      <c r="X276" s="38">
        <f>VLOOKUP($A276,'[1]DOM UAB'!$A:$D,3,FALSE)</f>
        <v>0</v>
      </c>
      <c r="Y276" s="38">
        <f>VLOOKUP(A276,[1]ELI!A:F,6,FALSE)</f>
        <v>15229</v>
      </c>
      <c r="Z276" s="39">
        <f>VLOOKUP(A276,'[1]Title IA Del'!A:E,5,FALSE)</f>
        <v>42130</v>
      </c>
      <c r="AA276" s="40">
        <f>IFERROR(VLOOKUP(A276,'[1]Title ID2'!A:F,6,FALSE),0)</f>
        <v>0</v>
      </c>
      <c r="AB276" s="40">
        <f>IFERROR(VLOOKUP(A276,'[1]Title IC Mig'!A:G,7,FALSE),0)</f>
        <v>0</v>
      </c>
      <c r="AC276" s="38">
        <f>IFERROR(VLOOKUP(A276,[1]Sec1003!$I$2:$L$139,4,FALSE),0)</f>
        <v>0</v>
      </c>
      <c r="AD276" s="38">
        <f>VLOOKUP(A276,'[1]Title IIA'!A274:D599,3,FALSE)</f>
        <v>7619</v>
      </c>
      <c r="AE276" s="40">
        <f>IFERROR(VLOOKUP(A276,'[1]Title III EL'!A:D,4,FALSE),0)</f>
        <v>0</v>
      </c>
      <c r="AF276" s="40">
        <f>IFERROR(VLOOKUP(A276,'[1]Titlle III Imm'!A:D,4,FALSE),0)</f>
        <v>0</v>
      </c>
      <c r="AG276" s="38">
        <f>VLOOKUP(A276,'[1]Title IVA'!A:E,5,FALSE)</f>
        <v>10000</v>
      </c>
      <c r="AH276" s="40">
        <f>IFERROR(VLOOKUP(A276,'[1]Title IVB'!A:I,9,FALSE),0)</f>
        <v>0</v>
      </c>
      <c r="AI276" s="40">
        <f>IFERROR(VLOOKUP(A276,[1]SRSA!A:S,19,FALSE),0)</f>
        <v>41931</v>
      </c>
      <c r="AJ276" s="40">
        <f>IFERROR(VLOOKUP(A276,'[1]Title VB2'!A:E,5,FALSE),0)</f>
        <v>0</v>
      </c>
      <c r="AK276" s="40">
        <f>IFERROR(VLOOKUP(A276,'[1]McKinney Vento'!A:D,4,FALSE),0)</f>
        <v>0</v>
      </c>
      <c r="AL276" s="41">
        <f>VLOOKUP(A276,'[1]IDEA Pt B'!A274:C600,3,FALSE)</f>
        <v>18363</v>
      </c>
      <c r="AM276" s="39">
        <f t="shared" si="8"/>
        <v>5015883</v>
      </c>
      <c r="AN276" s="38">
        <f t="shared" si="9"/>
        <v>12415.551980198019</v>
      </c>
    </row>
    <row r="277" spans="1:40" x14ac:dyDescent="0.3">
      <c r="A277" s="36" t="s">
        <v>624</v>
      </c>
      <c r="B277" s="36" t="s">
        <v>625</v>
      </c>
      <c r="C277" s="37">
        <f>VLOOKUP($A277,'[1]DOM A&amp;L'!$A:$C,3,FALSE)</f>
        <v>187.1</v>
      </c>
      <c r="D277" s="38">
        <f>VLOOKUP($A277,'[1]DOM A&amp;L'!$A:$D,4,FALSE)</f>
        <v>1352172</v>
      </c>
      <c r="E277" s="38">
        <f>VLOOKUP($A277,[1]TAG!$A:$F,4,FALSE)</f>
        <v>12536</v>
      </c>
      <c r="F277" s="38">
        <f>VLOOKUP($A277,'[1]DOM A&amp;L'!$A:$E,5,FALSE)</f>
        <v>0</v>
      </c>
      <c r="G277" s="38">
        <f>VLOOKUP($A277,'[1]DOM A&amp;L'!$A:$F,6,FALSE)</f>
        <v>189384</v>
      </c>
      <c r="H277" s="38">
        <f>VLOOKUP($A277,'[1]DOM A&amp;L'!$A:$G,7,FALSE)</f>
        <v>179013</v>
      </c>
      <c r="I277" s="38">
        <f>VLOOKUP($A277,'[1]DOM A&amp;L'!$A:$H,8,FALSE)</f>
        <v>133127</v>
      </c>
      <c r="J277" s="38">
        <f>VLOOKUP($A277,'[1]DOM A&amp;L'!$A:$I,9,FALSE)</f>
        <v>16399</v>
      </c>
      <c r="K277" s="38">
        <f>VLOOKUP($A277,'[1]DOM A&amp;L'!$A:$J,10,FALSE)</f>
        <v>13473</v>
      </c>
      <c r="L277" s="38">
        <f>VLOOKUP($A277,'[1]DOM A&amp;L'!$A:$K,11,FALSE)</f>
        <v>65311</v>
      </c>
      <c r="M277" s="38">
        <f>VLOOKUP($A277,'[1]DOM A&amp;L'!$A:$L,12,FALSE)</f>
        <v>46976</v>
      </c>
      <c r="N277" s="38">
        <f>VLOOKUP($A277,'[1]DOM A&amp;L'!$A:$M,13,FALSE)</f>
        <v>10240</v>
      </c>
      <c r="O277" s="38">
        <f>VLOOKUP($A277,'[1]DOM A&amp;L'!$A:$N,14,FALSE)</f>
        <v>94066</v>
      </c>
      <c r="P277" s="38">
        <f>VLOOKUP($A277,'[1]DOM A&amp;L'!$A:$O,15,FALSE)</f>
        <v>0</v>
      </c>
      <c r="Q277" s="38">
        <f>VLOOKUP($A277,'[1]DOM A&amp;L'!$A:$P,16,FALSE)</f>
        <v>28888</v>
      </c>
      <c r="R277" s="38">
        <f>VLOOKUP($A277,'[1]DOM A&amp;L'!$A:$S,19,FALSE)</f>
        <v>100000</v>
      </c>
      <c r="S277" s="38">
        <f>VLOOKUP(A277,'[1]DOM A&amp;L'!A:T,20,FALSE)</f>
        <v>26481</v>
      </c>
      <c r="T277" s="38">
        <f>VLOOKUP($A277,'[1]DOM A&amp;L'!A:T,17,FALSE)</f>
        <v>20480</v>
      </c>
      <c r="U277" s="38">
        <f>VLOOKUP(A277,'[1]DOM A&amp;L'!A:R,18,FALSE)</f>
        <v>87051</v>
      </c>
      <c r="V277" s="38">
        <f>VLOOKUP($A277,'[1]DOM A&amp;L'!A:U,21,FALSE)</f>
        <v>0</v>
      </c>
      <c r="W277" s="38">
        <f>VLOOKUP($A277,'[1]DOM UAB'!$A:$D,4,FALSE)</f>
        <v>120520</v>
      </c>
      <c r="X277" s="38">
        <f>VLOOKUP($A277,'[1]DOM UAB'!$A:$D,3,FALSE)</f>
        <v>92572</v>
      </c>
      <c r="Y277" s="38">
        <f>VLOOKUP(A277,[1]ELI!A:F,6,FALSE)</f>
        <v>13476</v>
      </c>
      <c r="Z277" s="39">
        <f>VLOOKUP(A277,'[1]Title IA Del'!A:E,5,FALSE)</f>
        <v>28568</v>
      </c>
      <c r="AA277" s="40">
        <f>IFERROR(VLOOKUP(A277,'[1]Title ID2'!A:F,6,FALSE),0)</f>
        <v>0</v>
      </c>
      <c r="AB277" s="40">
        <f>IFERROR(VLOOKUP(A277,'[1]Title IC Mig'!A:G,7,FALSE),0)</f>
        <v>0</v>
      </c>
      <c r="AC277" s="38">
        <f>IFERROR(VLOOKUP(A277,[1]Sec1003!$I$2:$L$139,4,FALSE),0)</f>
        <v>0</v>
      </c>
      <c r="AD277" s="38">
        <f>VLOOKUP(A277,'[1]Title IIA'!A275:D600,3,FALSE)</f>
        <v>4769</v>
      </c>
      <c r="AE277" s="40">
        <f>IFERROR(VLOOKUP(A277,'[1]Title III EL'!A:D,4,FALSE),0)</f>
        <v>0</v>
      </c>
      <c r="AF277" s="40">
        <f>IFERROR(VLOOKUP(A277,'[1]Titlle III Imm'!A:D,4,FALSE),0)</f>
        <v>0</v>
      </c>
      <c r="AG277" s="38">
        <f>VLOOKUP(A277,'[1]Title IVA'!A:E,5,FALSE)</f>
        <v>10000</v>
      </c>
      <c r="AH277" s="40">
        <f>IFERROR(VLOOKUP(A277,'[1]Title IVB'!A:I,9,FALSE),0)</f>
        <v>0</v>
      </c>
      <c r="AI277" s="40">
        <f>IFERROR(VLOOKUP(A277,[1]SRSA!A:S,19,FALSE),0)</f>
        <v>28213</v>
      </c>
      <c r="AJ277" s="40">
        <f>IFERROR(VLOOKUP(A277,'[1]Title VB2'!A:E,5,FALSE),0)</f>
        <v>0</v>
      </c>
      <c r="AK277" s="40">
        <f>IFERROR(VLOOKUP(A277,'[1]McKinney Vento'!A:D,4,FALSE),0)</f>
        <v>0</v>
      </c>
      <c r="AL277" s="41">
        <f>VLOOKUP(A277,'[1]IDEA Pt B'!A275:C601,3,FALSE)</f>
        <v>9115</v>
      </c>
      <c r="AM277" s="39">
        <f t="shared" si="8"/>
        <v>2682830</v>
      </c>
      <c r="AN277" s="38">
        <f t="shared" si="9"/>
        <v>14339.01656867985</v>
      </c>
    </row>
    <row r="278" spans="1:40" x14ac:dyDescent="0.3">
      <c r="A278" s="36" t="s">
        <v>626</v>
      </c>
      <c r="B278" s="36" t="s">
        <v>627</v>
      </c>
      <c r="C278" s="37">
        <f>VLOOKUP($A278,'[1]DOM A&amp;L'!$A:$C,3,FALSE)</f>
        <v>609.4</v>
      </c>
      <c r="D278" s="38">
        <f>VLOOKUP($A278,'[1]DOM A&amp;L'!$A:$D,4,FALSE)</f>
        <v>4404134</v>
      </c>
      <c r="E278" s="38">
        <f>VLOOKUP($A278,[1]TAG!$A:$F,4,FALSE)</f>
        <v>40830</v>
      </c>
      <c r="F278" s="38">
        <f>VLOOKUP($A278,'[1]DOM A&amp;L'!$A:$E,5,FALSE)</f>
        <v>0</v>
      </c>
      <c r="G278" s="38">
        <f>VLOOKUP($A278,'[1]DOM A&amp;L'!$A:$F,6,FALSE)</f>
        <v>199834</v>
      </c>
      <c r="H278" s="38">
        <f>VLOOKUP($A278,'[1]DOM A&amp;L'!$A:$G,7,FALSE)</f>
        <v>774951</v>
      </c>
      <c r="I278" s="38">
        <f>VLOOKUP($A278,'[1]DOM A&amp;L'!$A:$H,8,FALSE)</f>
        <v>411900</v>
      </c>
      <c r="J278" s="38">
        <f>VLOOKUP($A278,'[1]DOM A&amp;L'!$A:$I,9,FALSE)</f>
        <v>45742</v>
      </c>
      <c r="K278" s="38">
        <f>VLOOKUP($A278,'[1]DOM A&amp;L'!$A:$J,10,FALSE)</f>
        <v>50598</v>
      </c>
      <c r="L278" s="38">
        <f>VLOOKUP($A278,'[1]DOM A&amp;L'!$A:$K,11,FALSE)</f>
        <v>212723</v>
      </c>
      <c r="M278" s="38">
        <f>VLOOKUP($A278,'[1]DOM A&amp;L'!$A:$L,12,FALSE)</f>
        <v>122859</v>
      </c>
      <c r="N278" s="38">
        <f>VLOOKUP($A278,'[1]DOM A&amp;L'!$A:$M,13,FALSE)</f>
        <v>29027</v>
      </c>
      <c r="O278" s="38">
        <f>VLOOKUP($A278,'[1]DOM A&amp;L'!$A:$N,14,FALSE)</f>
        <v>319340</v>
      </c>
      <c r="P278" s="38">
        <f>VLOOKUP($A278,'[1]DOM A&amp;L'!$A:$O,15,FALSE)</f>
        <v>0</v>
      </c>
      <c r="Q278" s="38">
        <f>VLOOKUP($A278,'[1]DOM A&amp;L'!$A:$P,16,FALSE)</f>
        <v>196386</v>
      </c>
      <c r="R278" s="38">
        <f>VLOOKUP($A278,'[1]DOM A&amp;L'!$A:$S,19,FALSE)</f>
        <v>225000</v>
      </c>
      <c r="S278" s="38">
        <f>VLOOKUP(A278,'[1]DOM A&amp;L'!A:T,20,FALSE)</f>
        <v>94349</v>
      </c>
      <c r="T278" s="38">
        <f>VLOOKUP($A278,'[1]DOM A&amp;L'!A:T,17,FALSE)</f>
        <v>29027</v>
      </c>
      <c r="U278" s="38">
        <f>VLOOKUP(A278,'[1]DOM A&amp;L'!A:R,18,FALSE)</f>
        <v>65322</v>
      </c>
      <c r="V278" s="38">
        <f>VLOOKUP($A278,'[1]DOM A&amp;L'!A:U,21,FALSE)</f>
        <v>0</v>
      </c>
      <c r="W278" s="38">
        <f>VLOOKUP($A278,'[1]DOM UAB'!$A:$D,4,FALSE)</f>
        <v>82560</v>
      </c>
      <c r="X278" s="38">
        <f>VLOOKUP($A278,'[1]DOM UAB'!$A:$D,3,FALSE)</f>
        <v>0</v>
      </c>
      <c r="Y278" s="38">
        <f>VLOOKUP(A278,[1]ELI!A:F,6,FALSE)</f>
        <v>16889</v>
      </c>
      <c r="Z278" s="39">
        <f>VLOOKUP(A278,'[1]Title IA Del'!A:E,5,FALSE)</f>
        <v>110479</v>
      </c>
      <c r="AA278" s="40">
        <f>IFERROR(VLOOKUP(A278,'[1]Title ID2'!A:F,6,FALSE),0)</f>
        <v>0</v>
      </c>
      <c r="AB278" s="40">
        <f>IFERROR(VLOOKUP(A278,'[1]Title IC Mig'!A:G,7,FALSE),0)</f>
        <v>0</v>
      </c>
      <c r="AC278" s="38">
        <f>IFERROR(VLOOKUP(A278,[1]Sec1003!$I$2:$L$139,4,FALSE),0)</f>
        <v>0</v>
      </c>
      <c r="AD278" s="38">
        <f>VLOOKUP(A278,'[1]Title IIA'!A276:D601,3,FALSE)</f>
        <v>17122</v>
      </c>
      <c r="AE278" s="40">
        <f>IFERROR(VLOOKUP(A278,'[1]Title III EL'!A:D,4,FALSE),0)</f>
        <v>0</v>
      </c>
      <c r="AF278" s="40">
        <f>IFERROR(VLOOKUP(A278,'[1]Titlle III Imm'!A:D,4,FALSE),0)</f>
        <v>0</v>
      </c>
      <c r="AG278" s="38">
        <f>VLOOKUP(A278,'[1]Title IVA'!A:E,5,FALSE)</f>
        <v>10000</v>
      </c>
      <c r="AH278" s="40">
        <f>IFERROR(VLOOKUP(A278,'[1]Title IVB'!A:I,9,FALSE),0)</f>
        <v>0</v>
      </c>
      <c r="AI278" s="40">
        <f>IFERROR(VLOOKUP(A278,[1]SRSA!A:S,19,FALSE),0)</f>
        <v>30124</v>
      </c>
      <c r="AJ278" s="40">
        <f>IFERROR(VLOOKUP(A278,'[1]Title VB2'!A:E,5,FALSE),0)</f>
        <v>0</v>
      </c>
      <c r="AK278" s="40">
        <f>IFERROR(VLOOKUP(A278,'[1]McKinney Vento'!A:D,4,FALSE),0)</f>
        <v>0</v>
      </c>
      <c r="AL278" s="41">
        <f>VLOOKUP(A278,'[1]IDEA Pt B'!A276:C602,3,FALSE)</f>
        <v>28138</v>
      </c>
      <c r="AM278" s="39">
        <f t="shared" si="8"/>
        <v>7517334</v>
      </c>
      <c r="AN278" s="38">
        <f t="shared" si="9"/>
        <v>12335.63176895307</v>
      </c>
    </row>
    <row r="279" spans="1:40" x14ac:dyDescent="0.3">
      <c r="A279" s="36" t="s">
        <v>628</v>
      </c>
      <c r="B279" s="36" t="s">
        <v>629</v>
      </c>
      <c r="C279" s="37">
        <f>VLOOKUP($A279,'[1]DOM A&amp;L'!$A:$C,3,FALSE)</f>
        <v>2603.6</v>
      </c>
      <c r="D279" s="38">
        <f>VLOOKUP($A279,'[1]DOM A&amp;L'!$A:$D,4,FALSE)</f>
        <v>18816217</v>
      </c>
      <c r="E279" s="38">
        <f>VLOOKUP($A279,[1]TAG!$A:$F,4,FALSE)</f>
        <v>174441</v>
      </c>
      <c r="F279" s="38">
        <f>VLOOKUP($A279,'[1]DOM A&amp;L'!$A:$E,5,FALSE)</f>
        <v>0</v>
      </c>
      <c r="G279" s="38">
        <f>VLOOKUP($A279,'[1]DOM A&amp;L'!$A:$F,6,FALSE)</f>
        <v>1498858</v>
      </c>
      <c r="H279" s="38">
        <f>VLOOKUP($A279,'[1]DOM A&amp;L'!$A:$G,7,FALSE)</f>
        <v>2270868</v>
      </c>
      <c r="I279" s="38">
        <f>VLOOKUP($A279,'[1]DOM A&amp;L'!$A:$H,8,FALSE)</f>
        <v>1579188</v>
      </c>
      <c r="J279" s="38">
        <f>VLOOKUP($A279,'[1]DOM A&amp;L'!$A:$I,9,FALSE)</f>
        <v>181861</v>
      </c>
      <c r="K279" s="38">
        <f>VLOOKUP($A279,'[1]DOM A&amp;L'!$A:$J,10,FALSE)</f>
        <v>230783</v>
      </c>
      <c r="L279" s="38">
        <f>VLOOKUP($A279,'[1]DOM A&amp;L'!$A:$K,11,FALSE)</f>
        <v>908839</v>
      </c>
      <c r="M279" s="38">
        <f>VLOOKUP($A279,'[1]DOM A&amp;L'!$A:$L,12,FALSE)</f>
        <v>578160</v>
      </c>
      <c r="N279" s="38">
        <f>VLOOKUP($A279,'[1]DOM A&amp;L'!$A:$M,13,FALSE)</f>
        <v>588175</v>
      </c>
      <c r="O279" s="38">
        <f>VLOOKUP($A279,'[1]DOM A&amp;L'!$A:$N,14,FALSE)</f>
        <v>347179</v>
      </c>
      <c r="P279" s="38">
        <f>VLOOKUP($A279,'[1]DOM A&amp;L'!$A:$O,15,FALSE)</f>
        <v>0</v>
      </c>
      <c r="Q279" s="38">
        <f>VLOOKUP($A279,'[1]DOM A&amp;L'!$A:$P,16,FALSE)</f>
        <v>600000</v>
      </c>
      <c r="R279" s="38">
        <f>VLOOKUP($A279,'[1]DOM A&amp;L'!$A:$S,19,FALSE)</f>
        <v>875000</v>
      </c>
      <c r="S279" s="38">
        <f>VLOOKUP(A279,'[1]DOM A&amp;L'!A:T,20,FALSE)</f>
        <v>175682</v>
      </c>
      <c r="T279" s="38">
        <f>VLOOKUP($A279,'[1]DOM A&amp;L'!A:T,17,FALSE)</f>
        <v>0</v>
      </c>
      <c r="U279" s="38">
        <f>VLOOKUP(A279,'[1]DOM A&amp;L'!A:R,18,FALSE)</f>
        <v>713374</v>
      </c>
      <c r="V279" s="38">
        <f>VLOOKUP($A279,'[1]DOM A&amp;L'!A:U,21,FALSE)</f>
        <v>0</v>
      </c>
      <c r="W279" s="38">
        <f>VLOOKUP($A279,'[1]DOM UAB'!$A:$D,4,FALSE)</f>
        <v>1016745</v>
      </c>
      <c r="X279" s="38">
        <f>VLOOKUP($A279,'[1]DOM UAB'!$A:$D,3,FALSE)</f>
        <v>372300</v>
      </c>
      <c r="Y279" s="38">
        <f>VLOOKUP(A279,[1]ELI!A:F,6,FALSE)</f>
        <v>33004</v>
      </c>
      <c r="Z279" s="39">
        <f>VLOOKUP(A279,'[1]Title IA Del'!A:E,5,FALSE)</f>
        <v>796919</v>
      </c>
      <c r="AA279" s="40">
        <f>IFERROR(VLOOKUP(A279,'[1]Title ID2'!A:F,6,FALSE),0)</f>
        <v>0</v>
      </c>
      <c r="AB279" s="40">
        <f>IFERROR(VLOOKUP(A279,'[1]Title IC Mig'!A:G,7,FALSE),0)</f>
        <v>331408</v>
      </c>
      <c r="AC279" s="38">
        <f>IFERROR(VLOOKUP(A279,[1]Sec1003!$I$2:$L$139,4,FALSE),0)</f>
        <v>27990</v>
      </c>
      <c r="AD279" s="38">
        <f>VLOOKUP(A279,'[1]Title IIA'!A277:D602,3,FALSE)</f>
        <v>67114</v>
      </c>
      <c r="AE279" s="40">
        <f>IFERROR(VLOOKUP(A279,'[1]Title III EL'!A:D,4,FALSE),0)</f>
        <v>0</v>
      </c>
      <c r="AF279" s="40">
        <f>IFERROR(VLOOKUP(A279,'[1]Titlle III Imm'!A:D,4,FALSE),0)</f>
        <v>30199</v>
      </c>
      <c r="AG279" s="38">
        <f>VLOOKUP(A279,'[1]Title IVA'!A:E,5,FALSE)</f>
        <v>45033</v>
      </c>
      <c r="AH279" s="40">
        <f>IFERROR(VLOOKUP(A279,'[1]Title IVB'!A:I,9,FALSE),0)</f>
        <v>230000</v>
      </c>
      <c r="AI279" s="40">
        <f>IFERROR(VLOOKUP(A279,[1]SRSA!A:S,19,FALSE),0)</f>
        <v>0</v>
      </c>
      <c r="AJ279" s="40">
        <f>IFERROR(VLOOKUP(A279,'[1]Title VB2'!A:E,5,FALSE),0)</f>
        <v>0</v>
      </c>
      <c r="AK279" s="40">
        <f>IFERROR(VLOOKUP(A279,'[1]McKinney Vento'!A:D,4,FALSE),0)</f>
        <v>0</v>
      </c>
      <c r="AL279" s="41">
        <f>VLOOKUP(A279,'[1]IDEA Pt B'!A277:C603,3,FALSE)</f>
        <v>142685</v>
      </c>
      <c r="AM279" s="39">
        <f t="shared" si="8"/>
        <v>32632022</v>
      </c>
      <c r="AN279" s="38">
        <f t="shared" si="9"/>
        <v>12533.423721001691</v>
      </c>
    </row>
    <row r="280" spans="1:40" x14ac:dyDescent="0.3">
      <c r="A280" s="36" t="s">
        <v>630</v>
      </c>
      <c r="B280" s="36" t="s">
        <v>631</v>
      </c>
      <c r="C280" s="37">
        <f>VLOOKUP($A280,'[1]DOM A&amp;L'!$A:$C,3,FALSE)</f>
        <v>128.69999999999999</v>
      </c>
      <c r="D280" s="38">
        <f>VLOOKUP($A280,'[1]DOM A&amp;L'!$A:$D,4,FALSE)</f>
        <v>948776</v>
      </c>
      <c r="E280" s="38">
        <f>VLOOKUP($A280,[1]TAG!$A:$F,4,FALSE)</f>
        <v>8623</v>
      </c>
      <c r="F280" s="38">
        <f>VLOOKUP($A280,'[1]DOM A&amp;L'!$A:$E,5,FALSE)</f>
        <v>54451</v>
      </c>
      <c r="G280" s="38">
        <f>VLOOKUP($A280,'[1]DOM A&amp;L'!$A:$F,6,FALSE)</f>
        <v>202133</v>
      </c>
      <c r="H280" s="38">
        <f>VLOOKUP($A280,'[1]DOM A&amp;L'!$A:$G,7,FALSE)</f>
        <v>142722</v>
      </c>
      <c r="I280" s="38">
        <f>VLOOKUP($A280,'[1]DOM A&amp;L'!$A:$H,8,FALSE)</f>
        <v>80589</v>
      </c>
      <c r="J280" s="38">
        <f>VLOOKUP($A280,'[1]DOM A&amp;L'!$A:$I,9,FALSE)</f>
        <v>7914</v>
      </c>
      <c r="K280" s="38">
        <f>VLOOKUP($A280,'[1]DOM A&amp;L'!$A:$J,10,FALSE)</f>
        <v>9002</v>
      </c>
      <c r="L280" s="38">
        <f>VLOOKUP($A280,'[1]DOM A&amp;L'!$A:$K,11,FALSE)</f>
        <v>47009</v>
      </c>
      <c r="M280" s="38">
        <f>VLOOKUP($A280,'[1]DOM A&amp;L'!$A:$L,12,FALSE)</f>
        <v>28908</v>
      </c>
      <c r="N280" s="38">
        <f>VLOOKUP($A280,'[1]DOM A&amp;L'!$A:$M,13,FALSE)</f>
        <v>55014</v>
      </c>
      <c r="O280" s="38">
        <f>VLOOKUP($A280,'[1]DOM A&amp;L'!$A:$N,14,FALSE)</f>
        <v>30842</v>
      </c>
      <c r="P280" s="38">
        <f>VLOOKUP($A280,'[1]DOM A&amp;L'!$A:$O,15,FALSE)</f>
        <v>0</v>
      </c>
      <c r="Q280" s="38">
        <f>VLOOKUP($A280,'[1]DOM A&amp;L'!$A:$P,16,FALSE)</f>
        <v>46351</v>
      </c>
      <c r="R280" s="38">
        <f>VLOOKUP($A280,'[1]DOM A&amp;L'!$A:$S,19,FALSE)</f>
        <v>0</v>
      </c>
      <c r="S280" s="38">
        <f>VLOOKUP(A280,'[1]DOM A&amp;L'!A:T,20,FALSE)</f>
        <v>29366</v>
      </c>
      <c r="T280" s="38">
        <f>VLOOKUP($A280,'[1]DOM A&amp;L'!A:T,17,FALSE)</f>
        <v>0</v>
      </c>
      <c r="U280" s="38">
        <f>VLOOKUP(A280,'[1]DOM A&amp;L'!A:R,18,FALSE)</f>
        <v>59623</v>
      </c>
      <c r="V280" s="38">
        <f>VLOOKUP($A280,'[1]DOM A&amp;L'!A:U,21,FALSE)</f>
        <v>0</v>
      </c>
      <c r="W280" s="38">
        <f>VLOOKUP($A280,'[1]DOM UAB'!$A:$D,4,FALSE)</f>
        <v>27520</v>
      </c>
      <c r="X280" s="38">
        <f>VLOOKUP($A280,'[1]DOM UAB'!$A:$D,3,FALSE)</f>
        <v>148329</v>
      </c>
      <c r="Y280" s="38">
        <f>VLOOKUP(A280,[1]ELI!A:F,6,FALSE)</f>
        <v>13004</v>
      </c>
      <c r="Z280" s="39">
        <f>VLOOKUP(A280,'[1]Title IA Del'!A:E,5,FALSE)</f>
        <v>30119</v>
      </c>
      <c r="AA280" s="40">
        <f>IFERROR(VLOOKUP(A280,'[1]Title ID2'!A:F,6,FALSE),0)</f>
        <v>0</v>
      </c>
      <c r="AB280" s="40">
        <f>IFERROR(VLOOKUP(A280,'[1]Title IC Mig'!A:G,7,FALSE),0)</f>
        <v>0</v>
      </c>
      <c r="AC280" s="38">
        <f>IFERROR(VLOOKUP(A280,[1]Sec1003!$I$2:$L$139,4,FALSE),0)</f>
        <v>0</v>
      </c>
      <c r="AD280" s="38">
        <f>VLOOKUP(A280,'[1]Title IIA'!A278:D603,3,FALSE)</f>
        <v>5106</v>
      </c>
      <c r="AE280" s="40">
        <f>IFERROR(VLOOKUP(A280,'[1]Title III EL'!A:D,4,FALSE),0)</f>
        <v>0</v>
      </c>
      <c r="AF280" s="40">
        <f>IFERROR(VLOOKUP(A280,'[1]Titlle III Imm'!A:D,4,FALSE),0)</f>
        <v>0</v>
      </c>
      <c r="AG280" s="38">
        <f>VLOOKUP(A280,'[1]Title IVA'!A:E,5,FALSE)</f>
        <v>10000</v>
      </c>
      <c r="AH280" s="40">
        <f>IFERROR(VLOOKUP(A280,'[1]Title IVB'!A:I,9,FALSE),0)</f>
        <v>0</v>
      </c>
      <c r="AI280" s="40">
        <f>IFERROR(VLOOKUP(A280,[1]SRSA!A:S,19,FALSE),0)</f>
        <v>6664</v>
      </c>
      <c r="AJ280" s="40">
        <f>IFERROR(VLOOKUP(A280,'[1]Title VB2'!A:E,5,FALSE),0)</f>
        <v>0</v>
      </c>
      <c r="AK280" s="40">
        <f>IFERROR(VLOOKUP(A280,'[1]McKinney Vento'!A:D,4,FALSE),0)</f>
        <v>0</v>
      </c>
      <c r="AL280" s="41">
        <f>VLOOKUP(A280,'[1]IDEA Pt B'!A278:C604,3,FALSE)</f>
        <v>6090</v>
      </c>
      <c r="AM280" s="39">
        <f t="shared" si="8"/>
        <v>1998155</v>
      </c>
      <c r="AN280" s="38">
        <f t="shared" si="9"/>
        <v>15525.679875679876</v>
      </c>
    </row>
    <row r="281" spans="1:40" x14ac:dyDescent="0.3">
      <c r="A281" s="36" t="s">
        <v>632</v>
      </c>
      <c r="B281" s="36" t="s">
        <v>633</v>
      </c>
      <c r="C281" s="37">
        <f>VLOOKUP($A281,'[1]DOM A&amp;L'!$A:$C,3,FALSE)</f>
        <v>954.7</v>
      </c>
      <c r="D281" s="38">
        <f>VLOOKUP($A281,'[1]DOM A&amp;L'!$A:$D,4,FALSE)</f>
        <v>6933986</v>
      </c>
      <c r="E281" s="38">
        <f>VLOOKUP($A281,[1]TAG!$A:$F,4,FALSE)</f>
        <v>63965</v>
      </c>
      <c r="F281" s="38">
        <f>VLOOKUP($A281,'[1]DOM A&amp;L'!$A:$E,5,FALSE)</f>
        <v>0</v>
      </c>
      <c r="G281" s="38">
        <f>VLOOKUP($A281,'[1]DOM A&amp;L'!$A:$F,6,FALSE)</f>
        <v>128366</v>
      </c>
      <c r="H281" s="38">
        <f>VLOOKUP($A281,'[1]DOM A&amp;L'!$A:$G,7,FALSE)</f>
        <v>1072527</v>
      </c>
      <c r="I281" s="38">
        <f>VLOOKUP($A281,'[1]DOM A&amp;L'!$A:$H,8,FALSE)</f>
        <v>606110</v>
      </c>
      <c r="J281" s="38">
        <f>VLOOKUP($A281,'[1]DOM A&amp;L'!$A:$I,9,FALSE)</f>
        <v>59898</v>
      </c>
      <c r="K281" s="38">
        <f>VLOOKUP($A281,'[1]DOM A&amp;L'!$A:$J,10,FALSE)</f>
        <v>66123</v>
      </c>
      <c r="L281" s="38">
        <f>VLOOKUP($A281,'[1]DOM A&amp;L'!$A:$K,11,FALSE)</f>
        <v>333257</v>
      </c>
      <c r="M281" s="38">
        <f>VLOOKUP($A281,'[1]DOM A&amp;L'!$A:$L,12,FALSE)</f>
        <v>169835</v>
      </c>
      <c r="N281" s="38">
        <f>VLOOKUP($A281,'[1]DOM A&amp;L'!$A:$M,13,FALSE)</f>
        <v>271491</v>
      </c>
      <c r="O281" s="38">
        <f>VLOOKUP($A281,'[1]DOM A&amp;L'!$A:$N,14,FALSE)</f>
        <v>298414</v>
      </c>
      <c r="P281" s="38">
        <f>VLOOKUP($A281,'[1]DOM A&amp;L'!$A:$O,15,FALSE)</f>
        <v>0</v>
      </c>
      <c r="Q281" s="38">
        <f>VLOOKUP($A281,'[1]DOM A&amp;L'!$A:$P,16,FALSE)</f>
        <v>90930</v>
      </c>
      <c r="R281" s="38">
        <f>VLOOKUP($A281,'[1]DOM A&amp;L'!$A:$S,19,FALSE)</f>
        <v>600000</v>
      </c>
      <c r="S281" s="38">
        <f>VLOOKUP(A281,'[1]DOM A&amp;L'!A:T,20,FALSE)</f>
        <v>199027</v>
      </c>
      <c r="T281" s="38">
        <f>VLOOKUP($A281,'[1]DOM A&amp;L'!A:T,17,FALSE)</f>
        <v>0</v>
      </c>
      <c r="U281" s="38">
        <f>VLOOKUP(A281,'[1]DOM A&amp;L'!A:R,18,FALSE)</f>
        <v>0</v>
      </c>
      <c r="V281" s="38">
        <f>VLOOKUP($A281,'[1]DOM A&amp;L'!A:U,21,FALSE)</f>
        <v>0</v>
      </c>
      <c r="W281" s="38">
        <f>VLOOKUP($A281,'[1]DOM UAB'!$A:$D,4,FALSE)</f>
        <v>145608</v>
      </c>
      <c r="X281" s="38">
        <f>VLOOKUP($A281,'[1]DOM UAB'!$A:$D,3,FALSE)</f>
        <v>213434</v>
      </c>
      <c r="Y281" s="38">
        <f>VLOOKUP(A281,[1]ELI!A:F,6,FALSE)</f>
        <v>19679</v>
      </c>
      <c r="Z281" s="39">
        <f>VLOOKUP(A281,'[1]Title IA Del'!A:E,5,FALSE)</f>
        <v>136756</v>
      </c>
      <c r="AA281" s="40">
        <f>IFERROR(VLOOKUP(A281,'[1]Title ID2'!A:F,6,FALSE),0)</f>
        <v>0</v>
      </c>
      <c r="AB281" s="40">
        <f>IFERROR(VLOOKUP(A281,'[1]Title IC Mig'!A:G,7,FALSE),0)</f>
        <v>0</v>
      </c>
      <c r="AC281" s="38">
        <f>IFERROR(VLOOKUP(A281,[1]Sec1003!$I$2:$L$139,4,FALSE),0)</f>
        <v>0</v>
      </c>
      <c r="AD281" s="38">
        <f>VLOOKUP(A281,'[1]Title IIA'!A279:D604,3,FALSE)</f>
        <v>22550</v>
      </c>
      <c r="AE281" s="40">
        <f>IFERROR(VLOOKUP(A281,'[1]Title III EL'!A:D,4,FALSE),0)</f>
        <v>0</v>
      </c>
      <c r="AF281" s="40">
        <f>IFERROR(VLOOKUP(A281,'[1]Titlle III Imm'!A:D,4,FALSE),0)</f>
        <v>0</v>
      </c>
      <c r="AG281" s="38">
        <f>VLOOKUP(A281,'[1]Title IVA'!A:E,5,FALSE)</f>
        <v>10000</v>
      </c>
      <c r="AH281" s="40">
        <f>IFERROR(VLOOKUP(A281,'[1]Title IVB'!A:I,9,FALSE),0)</f>
        <v>0</v>
      </c>
      <c r="AI281" s="40">
        <f>IFERROR(VLOOKUP(A281,[1]SRSA!A:S,19,FALSE),0)</f>
        <v>0</v>
      </c>
      <c r="AJ281" s="40">
        <f>IFERROR(VLOOKUP(A281,'[1]Title VB2'!A:E,5,FALSE),0)</f>
        <v>0</v>
      </c>
      <c r="AK281" s="40">
        <f>IFERROR(VLOOKUP(A281,'[1]McKinney Vento'!A:D,4,FALSE),0)</f>
        <v>0</v>
      </c>
      <c r="AL281" s="41">
        <f>VLOOKUP(A281,'[1]IDEA Pt B'!A279:C605,3,FALSE)</f>
        <v>43925</v>
      </c>
      <c r="AM281" s="39">
        <f t="shared" si="8"/>
        <v>11485881</v>
      </c>
      <c r="AN281" s="38">
        <f t="shared" si="9"/>
        <v>12030.879857546874</v>
      </c>
    </row>
    <row r="282" spans="1:40" x14ac:dyDescent="0.3">
      <c r="A282" s="36" t="s">
        <v>634</v>
      </c>
      <c r="B282" s="36" t="s">
        <v>635</v>
      </c>
      <c r="C282" s="37">
        <f>VLOOKUP($A282,'[1]DOM A&amp;L'!$A:$C,3,FALSE)</f>
        <v>780.7</v>
      </c>
      <c r="D282" s="38">
        <f>VLOOKUP($A282,'[1]DOM A&amp;L'!$A:$D,4,FALSE)</f>
        <v>5642119</v>
      </c>
      <c r="E282" s="38">
        <f>VLOOKUP($A282,[1]TAG!$A:$F,4,FALSE)</f>
        <v>52307</v>
      </c>
      <c r="F282" s="38">
        <f>VLOOKUP($A282,'[1]DOM A&amp;L'!$A:$E,5,FALSE)</f>
        <v>33445</v>
      </c>
      <c r="G282" s="38">
        <f>VLOOKUP($A282,'[1]DOM A&amp;L'!$A:$F,6,FALSE)</f>
        <v>208167</v>
      </c>
      <c r="H282" s="38">
        <f>VLOOKUP($A282,'[1]DOM A&amp;L'!$A:$G,7,FALSE)</f>
        <v>839199</v>
      </c>
      <c r="I282" s="38">
        <f>VLOOKUP($A282,'[1]DOM A&amp;L'!$A:$H,8,FALSE)</f>
        <v>497782</v>
      </c>
      <c r="J282" s="38">
        <f>VLOOKUP($A282,'[1]DOM A&amp;L'!$A:$I,9,FALSE)</f>
        <v>54852</v>
      </c>
      <c r="K282" s="38">
        <f>VLOOKUP($A282,'[1]DOM A&amp;L'!$A:$J,10,FALSE)</f>
        <v>51230</v>
      </c>
      <c r="L282" s="38">
        <f>VLOOKUP($A282,'[1]DOM A&amp;L'!$A:$K,11,FALSE)</f>
        <v>272519</v>
      </c>
      <c r="M282" s="38">
        <f>VLOOKUP($A282,'[1]DOM A&amp;L'!$A:$L,12,FALSE)</f>
        <v>169835</v>
      </c>
      <c r="N282" s="38">
        <f>VLOOKUP($A282,'[1]DOM A&amp;L'!$A:$M,13,FALSE)</f>
        <v>357581</v>
      </c>
      <c r="O282" s="38">
        <f>VLOOKUP($A282,'[1]DOM A&amp;L'!$A:$N,14,FALSE)</f>
        <v>94591</v>
      </c>
      <c r="P282" s="38">
        <f>VLOOKUP($A282,'[1]DOM A&amp;L'!$A:$O,15,FALSE)</f>
        <v>0</v>
      </c>
      <c r="Q282" s="38">
        <f>VLOOKUP($A282,'[1]DOM A&amp;L'!$A:$P,16,FALSE)</f>
        <v>56879</v>
      </c>
      <c r="R282" s="38">
        <f>VLOOKUP($A282,'[1]DOM A&amp;L'!$A:$S,19,FALSE)</f>
        <v>375000</v>
      </c>
      <c r="S282" s="38">
        <f>VLOOKUP(A282,'[1]DOM A&amp;L'!A:T,20,FALSE)</f>
        <v>125482</v>
      </c>
      <c r="T282" s="38">
        <f>VLOOKUP($A282,'[1]DOM A&amp;L'!A:T,17,FALSE)</f>
        <v>153249</v>
      </c>
      <c r="U282" s="38">
        <f>VLOOKUP(A282,'[1]DOM A&amp;L'!A:R,18,FALSE)</f>
        <v>356284</v>
      </c>
      <c r="V282" s="38">
        <f>VLOOKUP($A282,'[1]DOM A&amp;L'!A:U,21,FALSE)</f>
        <v>0</v>
      </c>
      <c r="W282" s="38">
        <f>VLOOKUP($A282,'[1]DOM UAB'!$A:$D,4,FALSE)</f>
        <v>78781</v>
      </c>
      <c r="X282" s="38">
        <f>VLOOKUP($A282,'[1]DOM UAB'!$A:$D,3,FALSE)</f>
        <v>0</v>
      </c>
      <c r="Y282" s="38">
        <f>VLOOKUP(A282,[1]ELI!A:F,6,FALSE)</f>
        <v>18273</v>
      </c>
      <c r="Z282" s="39">
        <f>VLOOKUP(A282,'[1]Title IA Del'!A:E,5,FALSE)</f>
        <v>93714</v>
      </c>
      <c r="AA282" s="40">
        <f>IFERROR(VLOOKUP(A282,'[1]Title ID2'!A:F,6,FALSE),0)</f>
        <v>0</v>
      </c>
      <c r="AB282" s="40">
        <f>IFERROR(VLOOKUP(A282,'[1]Title IC Mig'!A:G,7,FALSE),0)</f>
        <v>0</v>
      </c>
      <c r="AC282" s="38">
        <f>IFERROR(VLOOKUP(A282,[1]Sec1003!$I$2:$L$139,4,FALSE),0)</f>
        <v>7995</v>
      </c>
      <c r="AD282" s="38">
        <f>VLOOKUP(A282,'[1]Title IIA'!A280:D605,3,FALSE)</f>
        <v>19678</v>
      </c>
      <c r="AE282" s="40">
        <f>IFERROR(VLOOKUP(A282,'[1]Title III EL'!A:D,4,FALSE),0)</f>
        <v>0</v>
      </c>
      <c r="AF282" s="40">
        <f>IFERROR(VLOOKUP(A282,'[1]Titlle III Imm'!A:D,4,FALSE),0)</f>
        <v>0</v>
      </c>
      <c r="AG282" s="38">
        <f>VLOOKUP(A282,'[1]Title IVA'!A:E,5,FALSE)</f>
        <v>10000</v>
      </c>
      <c r="AH282" s="40">
        <f>IFERROR(VLOOKUP(A282,'[1]Title IVB'!A:I,9,FALSE),0)</f>
        <v>0</v>
      </c>
      <c r="AI282" s="40">
        <f>IFERROR(VLOOKUP(A282,[1]SRSA!A:S,19,FALSE),0)</f>
        <v>0</v>
      </c>
      <c r="AJ282" s="40">
        <f>IFERROR(VLOOKUP(A282,'[1]Title VB2'!A:E,5,FALSE),0)</f>
        <v>0</v>
      </c>
      <c r="AK282" s="40">
        <f>IFERROR(VLOOKUP(A282,'[1]McKinney Vento'!A:D,4,FALSE),0)</f>
        <v>0</v>
      </c>
      <c r="AL282" s="41">
        <f>VLOOKUP(A282,'[1]IDEA Pt B'!A280:C606,3,FALSE)</f>
        <v>35710</v>
      </c>
      <c r="AM282" s="39">
        <f t="shared" si="8"/>
        <v>9604672</v>
      </c>
      <c r="AN282" s="38">
        <f t="shared" si="9"/>
        <v>12302.64121941847</v>
      </c>
    </row>
    <row r="283" spans="1:40" x14ac:dyDescent="0.3">
      <c r="A283" s="36" t="s">
        <v>636</v>
      </c>
      <c r="B283" s="36" t="s">
        <v>637</v>
      </c>
      <c r="C283" s="37">
        <f>VLOOKUP($A283,'[1]DOM A&amp;L'!$A:$C,3,FALSE)</f>
        <v>873</v>
      </c>
      <c r="D283" s="38">
        <f>VLOOKUP($A283,'[1]DOM A&amp;L'!$A:$D,4,FALSE)</f>
        <v>6327504</v>
      </c>
      <c r="E283" s="38">
        <f>VLOOKUP($A283,[1]TAG!$A:$F,4,FALSE)</f>
        <v>58491</v>
      </c>
      <c r="F283" s="38">
        <f>VLOOKUP($A283,'[1]DOM A&amp;L'!$A:$E,5,FALSE)</f>
        <v>0</v>
      </c>
      <c r="G283" s="38">
        <f>VLOOKUP($A283,'[1]DOM A&amp;L'!$A:$F,6,FALSE)</f>
        <v>194319</v>
      </c>
      <c r="H283" s="38">
        <f>VLOOKUP($A283,'[1]DOM A&amp;L'!$A:$G,7,FALSE)</f>
        <v>914263</v>
      </c>
      <c r="I283" s="38">
        <f>VLOOKUP($A283,'[1]DOM A&amp;L'!$A:$H,8,FALSE)</f>
        <v>532338</v>
      </c>
      <c r="J283" s="38">
        <f>VLOOKUP($A283,'[1]DOM A&amp;L'!$A:$I,9,FALSE)</f>
        <v>56867</v>
      </c>
      <c r="K283" s="38">
        <f>VLOOKUP($A283,'[1]DOM A&amp;L'!$A:$J,10,FALSE)</f>
        <v>62594</v>
      </c>
      <c r="L283" s="38">
        <f>VLOOKUP($A283,'[1]DOM A&amp;L'!$A:$K,11,FALSE)</f>
        <v>304738</v>
      </c>
      <c r="M283" s="38">
        <f>VLOOKUP($A283,'[1]DOM A&amp;L'!$A:$L,12,FALSE)</f>
        <v>126473</v>
      </c>
      <c r="N283" s="38">
        <f>VLOOKUP($A283,'[1]DOM A&amp;L'!$A:$M,13,FALSE)</f>
        <v>284742</v>
      </c>
      <c r="O283" s="38">
        <f>VLOOKUP($A283,'[1]DOM A&amp;L'!$A:$N,14,FALSE)</f>
        <v>42137</v>
      </c>
      <c r="P283" s="38">
        <f>VLOOKUP($A283,'[1]DOM A&amp;L'!$A:$O,15,FALSE)</f>
        <v>0</v>
      </c>
      <c r="Q283" s="38">
        <f>VLOOKUP($A283,'[1]DOM A&amp;L'!$A:$P,16,FALSE)</f>
        <v>117000</v>
      </c>
      <c r="R283" s="38">
        <f>VLOOKUP($A283,'[1]DOM A&amp;L'!$A:$S,19,FALSE)</f>
        <v>300000</v>
      </c>
      <c r="S283" s="38">
        <f>VLOOKUP(A283,'[1]DOM A&amp;L'!A:T,20,FALSE)</f>
        <v>111806</v>
      </c>
      <c r="T283" s="38">
        <f>VLOOKUP($A283,'[1]DOM A&amp;L'!A:T,17,FALSE)</f>
        <v>284742</v>
      </c>
      <c r="U283" s="38">
        <f>VLOOKUP(A283,'[1]DOM A&amp;L'!A:R,18,FALSE)</f>
        <v>169258</v>
      </c>
      <c r="V283" s="38">
        <f>VLOOKUP($A283,'[1]DOM A&amp;L'!A:U,21,FALSE)</f>
        <v>0</v>
      </c>
      <c r="W283" s="38">
        <f>VLOOKUP($A283,'[1]DOM UAB'!$A:$D,4,FALSE)</f>
        <v>137660</v>
      </c>
      <c r="X283" s="38">
        <f>VLOOKUP($A283,'[1]DOM UAB'!$A:$D,3,FALSE)</f>
        <v>248013</v>
      </c>
      <c r="Y283" s="38">
        <f>VLOOKUP(A283,[1]ELI!A:F,6,FALSE)</f>
        <v>19019</v>
      </c>
      <c r="Z283" s="39">
        <f>VLOOKUP(A283,'[1]Title IA Del'!A:E,5,FALSE)</f>
        <v>80915</v>
      </c>
      <c r="AA283" s="40">
        <f>IFERROR(VLOOKUP(A283,'[1]Title ID2'!A:F,6,FALSE),0)</f>
        <v>0</v>
      </c>
      <c r="AB283" s="40">
        <f>IFERROR(VLOOKUP(A283,'[1]Title IC Mig'!A:G,7,FALSE),0)</f>
        <v>0</v>
      </c>
      <c r="AC283" s="38">
        <f>IFERROR(VLOOKUP(A283,[1]Sec1003!$I$2:$L$139,4,FALSE),0)</f>
        <v>0</v>
      </c>
      <c r="AD283" s="38">
        <f>VLOOKUP(A283,'[1]Title IIA'!A281:D606,3,FALSE)</f>
        <v>17156</v>
      </c>
      <c r="AE283" s="40">
        <f>IFERROR(VLOOKUP(A283,'[1]Title III EL'!A:D,4,FALSE),0)</f>
        <v>0</v>
      </c>
      <c r="AF283" s="40">
        <f>IFERROR(VLOOKUP(A283,'[1]Titlle III Imm'!A:D,4,FALSE),0)</f>
        <v>0</v>
      </c>
      <c r="AG283" s="38">
        <f>VLOOKUP(A283,'[1]Title IVA'!A:E,5,FALSE)</f>
        <v>10000</v>
      </c>
      <c r="AH283" s="40">
        <f>IFERROR(VLOOKUP(A283,'[1]Title IVB'!A:I,9,FALSE),0)</f>
        <v>0</v>
      </c>
      <c r="AI283" s="40">
        <f>IFERROR(VLOOKUP(A283,[1]SRSA!A:S,19,FALSE),0)</f>
        <v>0</v>
      </c>
      <c r="AJ283" s="40">
        <f>IFERROR(VLOOKUP(A283,'[1]Title VB2'!A:E,5,FALSE),0)</f>
        <v>0</v>
      </c>
      <c r="AK283" s="40">
        <f>IFERROR(VLOOKUP(A283,'[1]McKinney Vento'!A:D,4,FALSE),0)</f>
        <v>0</v>
      </c>
      <c r="AL283" s="41">
        <f>VLOOKUP(A283,'[1]IDEA Pt B'!A281:C607,3,FALSE)</f>
        <v>38519</v>
      </c>
      <c r="AM283" s="39">
        <f t="shared" si="8"/>
        <v>10438554</v>
      </c>
      <c r="AN283" s="38">
        <f t="shared" si="9"/>
        <v>11957.106529209623</v>
      </c>
    </row>
    <row r="284" spans="1:40" x14ac:dyDescent="0.3">
      <c r="A284" s="36" t="s">
        <v>638</v>
      </c>
      <c r="B284" s="36" t="s">
        <v>639</v>
      </c>
      <c r="C284" s="37">
        <f>VLOOKUP($A284,'[1]DOM A&amp;L'!$A:$C,3,FALSE)</f>
        <v>589.6</v>
      </c>
      <c r="D284" s="38">
        <f>VLOOKUP($A284,'[1]DOM A&amp;L'!$A:$D,4,FALSE)</f>
        <v>4261039</v>
      </c>
      <c r="E284" s="38">
        <f>VLOOKUP($A284,[1]TAG!$A:$F,4,FALSE)</f>
        <v>39503</v>
      </c>
      <c r="F284" s="38">
        <f>VLOOKUP($A284,'[1]DOM A&amp;L'!$A:$E,5,FALSE)</f>
        <v>178757</v>
      </c>
      <c r="G284" s="38">
        <f>VLOOKUP($A284,'[1]DOM A&amp;L'!$A:$F,6,FALSE)</f>
        <v>94132</v>
      </c>
      <c r="H284" s="38">
        <f>VLOOKUP($A284,'[1]DOM A&amp;L'!$A:$G,7,FALSE)</f>
        <v>288646</v>
      </c>
      <c r="I284" s="38">
        <f>VLOOKUP($A284,'[1]DOM A&amp;L'!$A:$H,8,FALSE)</f>
        <v>382178</v>
      </c>
      <c r="J284" s="38">
        <f>VLOOKUP($A284,'[1]DOM A&amp;L'!$A:$I,9,FALSE)</f>
        <v>40260</v>
      </c>
      <c r="K284" s="38">
        <f>VLOOKUP($A284,'[1]DOM A&amp;L'!$A:$J,10,FALSE)</f>
        <v>42193</v>
      </c>
      <c r="L284" s="38">
        <f>VLOOKUP($A284,'[1]DOM A&amp;L'!$A:$K,11,FALSE)</f>
        <v>212613</v>
      </c>
      <c r="M284" s="38">
        <f>VLOOKUP($A284,'[1]DOM A&amp;L'!$A:$L,12,FALSE)</f>
        <v>0</v>
      </c>
      <c r="N284" s="38">
        <f>VLOOKUP($A284,'[1]DOM A&amp;L'!$A:$M,13,FALSE)</f>
        <v>211343</v>
      </c>
      <c r="O284" s="38">
        <f>VLOOKUP($A284,'[1]DOM A&amp;L'!$A:$N,14,FALSE)</f>
        <v>133141</v>
      </c>
      <c r="P284" s="38">
        <f>VLOOKUP($A284,'[1]DOM A&amp;L'!$A:$O,15,FALSE)</f>
        <v>0</v>
      </c>
      <c r="Q284" s="38">
        <f>VLOOKUP($A284,'[1]DOM A&amp;L'!$A:$P,16,FALSE)</f>
        <v>95916</v>
      </c>
      <c r="R284" s="38">
        <f>VLOOKUP($A284,'[1]DOM A&amp;L'!$A:$S,19,FALSE)</f>
        <v>230000</v>
      </c>
      <c r="S284" s="38">
        <f>VLOOKUP(A284,'[1]DOM A&amp;L'!A:T,20,FALSE)</f>
        <v>85127</v>
      </c>
      <c r="T284" s="38">
        <f>VLOOKUP($A284,'[1]DOM A&amp;L'!A:T,17,FALSE)</f>
        <v>0</v>
      </c>
      <c r="U284" s="38">
        <f>VLOOKUP(A284,'[1]DOM A&amp;L'!A:R,18,FALSE)</f>
        <v>0</v>
      </c>
      <c r="V284" s="38">
        <f>VLOOKUP($A284,'[1]DOM A&amp;L'!A:U,21,FALSE)</f>
        <v>0</v>
      </c>
      <c r="W284" s="38">
        <f>VLOOKUP($A284,'[1]DOM UAB'!$A:$D,4,FALSE)</f>
        <v>0</v>
      </c>
      <c r="X284" s="38">
        <f>VLOOKUP($A284,'[1]DOM UAB'!$A:$D,3,FALSE)</f>
        <v>187246</v>
      </c>
      <c r="Y284" s="38">
        <f>VLOOKUP(A284,[1]ELI!A:F,6,FALSE)</f>
        <v>16729</v>
      </c>
      <c r="Z284" s="39">
        <f>VLOOKUP(A284,'[1]Title IA Del'!A:E,5,FALSE)</f>
        <v>23782</v>
      </c>
      <c r="AA284" s="40">
        <f>IFERROR(VLOOKUP(A284,'[1]Title ID2'!A:F,6,FALSE),0)</f>
        <v>0</v>
      </c>
      <c r="AB284" s="40">
        <f>IFERROR(VLOOKUP(A284,'[1]Title IC Mig'!A:G,7,FALSE),0)</f>
        <v>0</v>
      </c>
      <c r="AC284" s="38">
        <f>IFERROR(VLOOKUP(A284,[1]Sec1003!$I$2:$L$139,4,FALSE),0)</f>
        <v>0</v>
      </c>
      <c r="AD284" s="38">
        <f>VLOOKUP(A284,'[1]Title IIA'!A282:D607,3,FALSE)</f>
        <v>7880</v>
      </c>
      <c r="AE284" s="40">
        <f>IFERROR(VLOOKUP(A284,'[1]Title III EL'!A:D,4,FALSE),0)</f>
        <v>0</v>
      </c>
      <c r="AF284" s="40">
        <f>IFERROR(VLOOKUP(A284,'[1]Titlle III Imm'!A:D,4,FALSE),0)</f>
        <v>0</v>
      </c>
      <c r="AG284" s="38">
        <f>VLOOKUP(A284,'[1]Title IVA'!A:E,5,FALSE)</f>
        <v>10000</v>
      </c>
      <c r="AH284" s="40">
        <f>IFERROR(VLOOKUP(A284,'[1]Title IVB'!A:I,9,FALSE),0)</f>
        <v>0</v>
      </c>
      <c r="AI284" s="40">
        <f>IFERROR(VLOOKUP(A284,[1]SRSA!A:S,19,FALSE),0)</f>
        <v>0</v>
      </c>
      <c r="AJ284" s="40">
        <f>IFERROR(VLOOKUP(A284,'[1]Title VB2'!A:E,5,FALSE),0)</f>
        <v>0</v>
      </c>
      <c r="AK284" s="40">
        <f>IFERROR(VLOOKUP(A284,'[1]McKinney Vento'!A:D,4,FALSE),0)</f>
        <v>0</v>
      </c>
      <c r="AL284" s="41">
        <f>VLOOKUP(A284,'[1]IDEA Pt B'!A282:C608,3,FALSE)</f>
        <v>26828</v>
      </c>
      <c r="AM284" s="39">
        <f t="shared" si="8"/>
        <v>6567313</v>
      </c>
      <c r="AN284" s="38">
        <f t="shared" si="9"/>
        <v>11138.590569877882</v>
      </c>
    </row>
    <row r="285" spans="1:40" x14ac:dyDescent="0.3">
      <c r="A285" s="36" t="s">
        <v>640</v>
      </c>
      <c r="B285" s="36" t="s">
        <v>641</v>
      </c>
      <c r="C285" s="37">
        <f>VLOOKUP($A285,'[1]DOM A&amp;L'!$A:$C,3,FALSE)</f>
        <v>662.9</v>
      </c>
      <c r="D285" s="38">
        <f>VLOOKUP($A285,'[1]DOM A&amp;L'!$A:$D,4,FALSE)</f>
        <v>4792104</v>
      </c>
      <c r="E285" s="38">
        <f>VLOOKUP($A285,[1]TAG!$A:$F,4,FALSE)</f>
        <v>44414</v>
      </c>
      <c r="F285" s="38">
        <f>VLOOKUP($A285,'[1]DOM A&amp;L'!$A:$E,5,FALSE)</f>
        <v>0</v>
      </c>
      <c r="G285" s="38">
        <f>VLOOKUP($A285,'[1]DOM A&amp;L'!$A:$F,6,FALSE)</f>
        <v>199831</v>
      </c>
      <c r="H285" s="38">
        <f>VLOOKUP($A285,'[1]DOM A&amp;L'!$A:$G,7,FALSE)</f>
        <v>524681</v>
      </c>
      <c r="I285" s="38">
        <f>VLOOKUP($A285,'[1]DOM A&amp;L'!$A:$H,8,FALSE)</f>
        <v>413955</v>
      </c>
      <c r="J285" s="38">
        <f>VLOOKUP($A285,'[1]DOM A&amp;L'!$A:$I,9,FALSE)</f>
        <v>46390</v>
      </c>
      <c r="K285" s="38">
        <f>VLOOKUP($A285,'[1]DOM A&amp;L'!$A:$J,10,FALSE)</f>
        <v>45614</v>
      </c>
      <c r="L285" s="38">
        <f>VLOOKUP($A285,'[1]DOM A&amp;L'!$A:$K,11,FALSE)</f>
        <v>231399</v>
      </c>
      <c r="M285" s="38">
        <f>VLOOKUP($A285,'[1]DOM A&amp;L'!$A:$L,12,FALSE)</f>
        <v>187813</v>
      </c>
      <c r="N285" s="38">
        <f>VLOOKUP($A285,'[1]DOM A&amp;L'!$A:$M,13,FALSE)</f>
        <v>63998</v>
      </c>
      <c r="O285" s="38">
        <f>VLOOKUP($A285,'[1]DOM A&amp;L'!$A:$N,14,FALSE)</f>
        <v>293157</v>
      </c>
      <c r="P285" s="38">
        <f>VLOOKUP($A285,'[1]DOM A&amp;L'!$A:$O,15,FALSE)</f>
        <v>0</v>
      </c>
      <c r="Q285" s="38">
        <f>VLOOKUP($A285,'[1]DOM A&amp;L'!$A:$P,16,FALSE)</f>
        <v>234004</v>
      </c>
      <c r="R285" s="38">
        <f>VLOOKUP($A285,'[1]DOM A&amp;L'!$A:$S,19,FALSE)</f>
        <v>278000</v>
      </c>
      <c r="S285" s="38">
        <f>VLOOKUP(A285,'[1]DOM A&amp;L'!A:T,20,FALSE)</f>
        <v>92910</v>
      </c>
      <c r="T285" s="38">
        <f>VLOOKUP($A285,'[1]DOM A&amp;L'!A:T,17,FALSE)</f>
        <v>0</v>
      </c>
      <c r="U285" s="38">
        <f>VLOOKUP(A285,'[1]DOM A&amp;L'!A:R,18,FALSE)</f>
        <v>377271</v>
      </c>
      <c r="V285" s="38">
        <f>VLOOKUP($A285,'[1]DOM A&amp;L'!A:U,21,FALSE)</f>
        <v>0</v>
      </c>
      <c r="W285" s="38">
        <f>VLOOKUP($A285,'[1]DOM UAB'!$A:$D,4,FALSE)</f>
        <v>69862</v>
      </c>
      <c r="X285" s="38">
        <f>VLOOKUP($A285,'[1]DOM UAB'!$A:$D,3,FALSE)</f>
        <v>204253</v>
      </c>
      <c r="Y285" s="38">
        <f>VLOOKUP(A285,[1]ELI!A:F,6,FALSE)</f>
        <v>17321</v>
      </c>
      <c r="Z285" s="39">
        <f>VLOOKUP(A285,'[1]Title IA Del'!A:E,5,FALSE)</f>
        <v>62799</v>
      </c>
      <c r="AA285" s="40">
        <f>IFERROR(VLOOKUP(A285,'[1]Title ID2'!A:F,6,FALSE),0)</f>
        <v>0</v>
      </c>
      <c r="AB285" s="40">
        <f>IFERROR(VLOOKUP(A285,'[1]Title IC Mig'!A:G,7,FALSE),0)</f>
        <v>0</v>
      </c>
      <c r="AC285" s="38">
        <f>IFERROR(VLOOKUP(A285,[1]Sec1003!$I$2:$L$139,4,FALSE),0)</f>
        <v>10495</v>
      </c>
      <c r="AD285" s="38">
        <f>VLOOKUP(A285,'[1]Title IIA'!A283:D608,3,FALSE)</f>
        <v>11414</v>
      </c>
      <c r="AE285" s="40">
        <f>IFERROR(VLOOKUP(A285,'[1]Title III EL'!A:D,4,FALSE),0)</f>
        <v>0</v>
      </c>
      <c r="AF285" s="40">
        <f>IFERROR(VLOOKUP(A285,'[1]Titlle III Imm'!A:D,4,FALSE),0)</f>
        <v>0</v>
      </c>
      <c r="AG285" s="38">
        <f>VLOOKUP(A285,'[1]Title IVA'!A:E,5,FALSE)</f>
        <v>10000</v>
      </c>
      <c r="AH285" s="40">
        <f>IFERROR(VLOOKUP(A285,'[1]Title IVB'!A:I,9,FALSE),0)</f>
        <v>0</v>
      </c>
      <c r="AI285" s="40">
        <f>IFERROR(VLOOKUP(A285,[1]SRSA!A:S,19,FALSE),0)</f>
        <v>0</v>
      </c>
      <c r="AJ285" s="40">
        <f>IFERROR(VLOOKUP(A285,'[1]Title VB2'!A:E,5,FALSE),0)</f>
        <v>0</v>
      </c>
      <c r="AK285" s="40">
        <f>IFERROR(VLOOKUP(A285,'[1]McKinney Vento'!A:D,4,FALSE),0)</f>
        <v>0</v>
      </c>
      <c r="AL285" s="41">
        <f>VLOOKUP(A285,'[1]IDEA Pt B'!A283:C609,3,FALSE)</f>
        <v>29624</v>
      </c>
      <c r="AM285" s="39">
        <f t="shared" si="8"/>
        <v>8241309</v>
      </c>
      <c r="AN285" s="38">
        <f t="shared" si="9"/>
        <v>12432.205460853824</v>
      </c>
    </row>
    <row r="286" spans="1:40" x14ac:dyDescent="0.3">
      <c r="A286" s="36" t="s">
        <v>642</v>
      </c>
      <c r="B286" s="36" t="s">
        <v>643</v>
      </c>
      <c r="C286" s="37">
        <f>VLOOKUP($A286,'[1]DOM A&amp;L'!$A:$C,3,FALSE)</f>
        <v>278.60000000000002</v>
      </c>
      <c r="D286" s="38">
        <f>VLOOKUP($A286,'[1]DOM A&amp;L'!$A:$D,4,FALSE)</f>
        <v>2013442</v>
      </c>
      <c r="E286" s="38">
        <f>VLOOKUP($A286,[1]TAG!$A:$F,4,FALSE)</f>
        <v>18666</v>
      </c>
      <c r="F286" s="38">
        <f>VLOOKUP($A286,'[1]DOM A&amp;L'!$A:$E,5,FALSE)</f>
        <v>0</v>
      </c>
      <c r="G286" s="38">
        <f>VLOOKUP($A286,'[1]DOM A&amp;L'!$A:$F,6,FALSE)</f>
        <v>183653</v>
      </c>
      <c r="H286" s="38">
        <f>VLOOKUP($A286,'[1]DOM A&amp;L'!$A:$G,7,FALSE)</f>
        <v>189636</v>
      </c>
      <c r="I286" s="38">
        <f>VLOOKUP($A286,'[1]DOM A&amp;L'!$A:$H,8,FALSE)</f>
        <v>198218</v>
      </c>
      <c r="J286" s="38">
        <f>VLOOKUP($A286,'[1]DOM A&amp;L'!$A:$I,9,FALSE)</f>
        <v>18382</v>
      </c>
      <c r="K286" s="38">
        <f>VLOOKUP($A286,'[1]DOM A&amp;L'!$A:$J,10,FALSE)</f>
        <v>23308</v>
      </c>
      <c r="L286" s="38">
        <f>VLOOKUP($A286,'[1]DOM A&amp;L'!$A:$K,11,FALSE)</f>
        <v>97251</v>
      </c>
      <c r="M286" s="38">
        <f>VLOOKUP($A286,'[1]DOM A&amp;L'!$A:$L,12,FALSE)</f>
        <v>32522</v>
      </c>
      <c r="N286" s="38">
        <f>VLOOKUP($A286,'[1]DOM A&amp;L'!$A:$M,13,FALSE)</f>
        <v>12137</v>
      </c>
      <c r="O286" s="38">
        <f>VLOOKUP($A286,'[1]DOM A&amp;L'!$A:$N,14,FALSE)</f>
        <v>147207</v>
      </c>
      <c r="P286" s="38">
        <f>VLOOKUP($A286,'[1]DOM A&amp;L'!$A:$O,15,FALSE)</f>
        <v>0</v>
      </c>
      <c r="Q286" s="38">
        <f>VLOOKUP($A286,'[1]DOM A&amp;L'!$A:$P,16,FALSE)</f>
        <v>53771</v>
      </c>
      <c r="R286" s="38">
        <f>VLOOKUP($A286,'[1]DOM A&amp;L'!$A:$S,19,FALSE)</f>
        <v>125000</v>
      </c>
      <c r="S286" s="38">
        <f>VLOOKUP(A286,'[1]DOM A&amp;L'!A:T,20,FALSE)</f>
        <v>43205</v>
      </c>
      <c r="T286" s="38">
        <f>VLOOKUP($A286,'[1]DOM A&amp;L'!A:T,17,FALSE)</f>
        <v>12137</v>
      </c>
      <c r="U286" s="38">
        <f>VLOOKUP(A286,'[1]DOM A&amp;L'!A:R,18,FALSE)</f>
        <v>163303</v>
      </c>
      <c r="V286" s="38">
        <f>VLOOKUP($A286,'[1]DOM A&amp;L'!A:U,21,FALSE)</f>
        <v>0</v>
      </c>
      <c r="W286" s="38">
        <f>VLOOKUP($A286,'[1]DOM UAB'!$A:$D,4,FALSE)</f>
        <v>82560</v>
      </c>
      <c r="X286" s="38">
        <f>VLOOKUP($A286,'[1]DOM UAB'!$A:$D,3,FALSE)</f>
        <v>0</v>
      </c>
      <c r="Y286" s="38">
        <f>VLOOKUP(A286,[1]ELI!A:F,6,FALSE)</f>
        <v>14216</v>
      </c>
      <c r="Z286" s="39">
        <f>VLOOKUP(A286,'[1]Title IA Del'!A:E,5,FALSE)</f>
        <v>92028</v>
      </c>
      <c r="AA286" s="40">
        <f>IFERROR(VLOOKUP(A286,'[1]Title ID2'!A:F,6,FALSE),0)</f>
        <v>0</v>
      </c>
      <c r="AB286" s="40">
        <f>IFERROR(VLOOKUP(A286,'[1]Title IC Mig'!A:G,7,FALSE),0)</f>
        <v>0</v>
      </c>
      <c r="AC286" s="38">
        <f>IFERROR(VLOOKUP(A286,[1]Sec1003!$I$2:$L$139,4,FALSE),0)</f>
        <v>0</v>
      </c>
      <c r="AD286" s="38">
        <f>VLOOKUP(A286,'[1]Title IIA'!A284:D609,3,FALSE)</f>
        <v>9537</v>
      </c>
      <c r="AE286" s="40">
        <f>IFERROR(VLOOKUP(A286,'[1]Title III EL'!A:D,4,FALSE),0)</f>
        <v>0</v>
      </c>
      <c r="AF286" s="40">
        <f>IFERROR(VLOOKUP(A286,'[1]Titlle III Imm'!A:D,4,FALSE),0)</f>
        <v>0</v>
      </c>
      <c r="AG286" s="38">
        <f>VLOOKUP(A286,'[1]Title IVA'!A:E,5,FALSE)</f>
        <v>10000</v>
      </c>
      <c r="AH286" s="40">
        <f>IFERROR(VLOOKUP(A286,'[1]Title IVB'!A:I,9,FALSE),0)</f>
        <v>0</v>
      </c>
      <c r="AI286" s="40">
        <f>IFERROR(VLOOKUP(A286,[1]SRSA!A:S,19,FALSE),0)</f>
        <v>18129</v>
      </c>
      <c r="AJ286" s="40">
        <f>IFERROR(VLOOKUP(A286,'[1]Title VB2'!A:E,5,FALSE),0)</f>
        <v>0</v>
      </c>
      <c r="AK286" s="40">
        <f>IFERROR(VLOOKUP(A286,'[1]McKinney Vento'!A:D,4,FALSE),0)</f>
        <v>0</v>
      </c>
      <c r="AL286" s="41">
        <f>VLOOKUP(A286,'[1]IDEA Pt B'!A284:C610,3,FALSE)</f>
        <v>13682</v>
      </c>
      <c r="AM286" s="39">
        <f t="shared" si="8"/>
        <v>3571990</v>
      </c>
      <c r="AN286" s="38">
        <f t="shared" si="9"/>
        <v>12821.21320890165</v>
      </c>
    </row>
    <row r="287" spans="1:40" x14ac:dyDescent="0.3">
      <c r="A287" s="36" t="s">
        <v>644</v>
      </c>
      <c r="B287" s="36" t="s">
        <v>645</v>
      </c>
      <c r="C287" s="37">
        <f>VLOOKUP($A287,'[1]DOM A&amp;L'!$A:$C,3,FALSE)</f>
        <v>395</v>
      </c>
      <c r="D287" s="38">
        <f>VLOOKUP($A287,'[1]DOM A&amp;L'!$A:$D,4,FALSE)</f>
        <v>2858220</v>
      </c>
      <c r="E287" s="38">
        <f>VLOOKUP($A287,[1]TAG!$A:$F,4,FALSE)</f>
        <v>26465</v>
      </c>
      <c r="F287" s="38">
        <f>VLOOKUP($A287,'[1]DOM A&amp;L'!$A:$E,5,FALSE)</f>
        <v>68225</v>
      </c>
      <c r="G287" s="38">
        <f>VLOOKUP($A287,'[1]DOM A&amp;L'!$A:$F,6,FALSE)</f>
        <v>186110</v>
      </c>
      <c r="H287" s="38">
        <f>VLOOKUP($A287,'[1]DOM A&amp;L'!$A:$G,7,FALSE)</f>
        <v>451743</v>
      </c>
      <c r="I287" s="38">
        <f>VLOOKUP($A287,'[1]DOM A&amp;L'!$A:$H,8,FALSE)</f>
        <v>269891</v>
      </c>
      <c r="J287" s="38">
        <f>VLOOKUP($A287,'[1]DOM A&amp;L'!$A:$I,9,FALSE)</f>
        <v>27933</v>
      </c>
      <c r="K287" s="38">
        <f>VLOOKUP($A287,'[1]DOM A&amp;L'!$A:$J,10,FALSE)</f>
        <v>28868</v>
      </c>
      <c r="L287" s="38">
        <f>VLOOKUP($A287,'[1]DOM A&amp;L'!$A:$K,11,FALSE)</f>
        <v>139765</v>
      </c>
      <c r="M287" s="38">
        <f>VLOOKUP($A287,'[1]DOM A&amp;L'!$A:$L,12,FALSE)</f>
        <v>61430</v>
      </c>
      <c r="N287" s="38">
        <f>VLOOKUP($A287,'[1]DOM A&amp;L'!$A:$M,13,FALSE)</f>
        <v>45920</v>
      </c>
      <c r="O287" s="38">
        <f>VLOOKUP($A287,'[1]DOM A&amp;L'!$A:$N,14,FALSE)</f>
        <v>170491</v>
      </c>
      <c r="P287" s="38">
        <f>VLOOKUP($A287,'[1]DOM A&amp;L'!$A:$O,15,FALSE)</f>
        <v>0</v>
      </c>
      <c r="Q287" s="38">
        <f>VLOOKUP($A287,'[1]DOM A&amp;L'!$A:$P,16,FALSE)</f>
        <v>80601</v>
      </c>
      <c r="R287" s="38">
        <f>VLOOKUP($A287,'[1]DOM A&amp;L'!$A:$S,19,FALSE)</f>
        <v>175000</v>
      </c>
      <c r="S287" s="38">
        <f>VLOOKUP(A287,'[1]DOM A&amp;L'!A:T,20,FALSE)</f>
        <v>49069</v>
      </c>
      <c r="T287" s="38">
        <f>VLOOKUP($A287,'[1]DOM A&amp;L'!A:T,17,FALSE)</f>
        <v>0</v>
      </c>
      <c r="U287" s="38">
        <f>VLOOKUP(A287,'[1]DOM A&amp;L'!A:R,18,FALSE)</f>
        <v>199248</v>
      </c>
      <c r="V287" s="38">
        <f>VLOOKUP($A287,'[1]DOM A&amp;L'!A:U,21,FALSE)</f>
        <v>0</v>
      </c>
      <c r="W287" s="38">
        <f>VLOOKUP($A287,'[1]DOM UAB'!$A:$D,4,FALSE)</f>
        <v>52824</v>
      </c>
      <c r="X287" s="38">
        <f>VLOOKUP($A287,'[1]DOM UAB'!$A:$D,3,FALSE)</f>
        <v>176843</v>
      </c>
      <c r="Y287" s="38">
        <f>VLOOKUP(A287,[1]ELI!A:F,6,FALSE)</f>
        <v>15156</v>
      </c>
      <c r="Z287" s="39">
        <f>VLOOKUP(A287,'[1]Title IA Del'!A:E,5,FALSE)</f>
        <v>68430</v>
      </c>
      <c r="AA287" s="40">
        <f>IFERROR(VLOOKUP(A287,'[1]Title ID2'!A:F,6,FALSE),0)</f>
        <v>0</v>
      </c>
      <c r="AB287" s="40">
        <f>IFERROR(VLOOKUP(A287,'[1]Title IC Mig'!A:G,7,FALSE),0)</f>
        <v>0</v>
      </c>
      <c r="AC287" s="38">
        <f>IFERROR(VLOOKUP(A287,[1]Sec1003!$I$2:$L$139,4,FALSE),0)</f>
        <v>0</v>
      </c>
      <c r="AD287" s="38">
        <f>VLOOKUP(A287,'[1]Title IIA'!A285:D610,3,FALSE)</f>
        <v>10257</v>
      </c>
      <c r="AE287" s="40">
        <f>IFERROR(VLOOKUP(A287,'[1]Title III EL'!A:D,4,FALSE),0)</f>
        <v>0</v>
      </c>
      <c r="AF287" s="40">
        <f>IFERROR(VLOOKUP(A287,'[1]Titlle III Imm'!A:D,4,FALSE),0)</f>
        <v>0</v>
      </c>
      <c r="AG287" s="38">
        <f>VLOOKUP(A287,'[1]Title IVA'!A:E,5,FALSE)</f>
        <v>10000</v>
      </c>
      <c r="AH287" s="40">
        <f>IFERROR(VLOOKUP(A287,'[1]Title IVB'!A:I,9,FALSE),0)</f>
        <v>0</v>
      </c>
      <c r="AI287" s="40">
        <f>IFERROR(VLOOKUP(A287,[1]SRSA!A:S,19,FALSE),0)</f>
        <v>35344</v>
      </c>
      <c r="AJ287" s="40">
        <f>IFERROR(VLOOKUP(A287,'[1]Title VB2'!A:E,5,FALSE),0)</f>
        <v>0</v>
      </c>
      <c r="AK287" s="40">
        <f>IFERROR(VLOOKUP(A287,'[1]McKinney Vento'!A:D,4,FALSE),0)</f>
        <v>0</v>
      </c>
      <c r="AL287" s="41">
        <f>VLOOKUP(A287,'[1]IDEA Pt B'!A285:C611,3,FALSE)</f>
        <v>18493</v>
      </c>
      <c r="AM287" s="39">
        <f t="shared" si="8"/>
        <v>5226326</v>
      </c>
      <c r="AN287" s="38">
        <f t="shared" si="9"/>
        <v>13231.20506329114</v>
      </c>
    </row>
    <row r="288" spans="1:40" x14ac:dyDescent="0.3">
      <c r="A288" s="36" t="s">
        <v>646</v>
      </c>
      <c r="B288" s="36" t="s">
        <v>647</v>
      </c>
      <c r="C288" s="37">
        <f>VLOOKUP($A288,'[1]DOM A&amp;L'!$A:$C,3,FALSE)</f>
        <v>347.7</v>
      </c>
      <c r="D288" s="38">
        <f>VLOOKUP($A288,'[1]DOM A&amp;L'!$A:$D,4,FALSE)</f>
        <v>2560463</v>
      </c>
      <c r="E288" s="38">
        <f>VLOOKUP($A288,[1]TAG!$A:$F,4,FALSE)</f>
        <v>23296</v>
      </c>
      <c r="F288" s="38">
        <f>VLOOKUP($A288,'[1]DOM A&amp;L'!$A:$E,5,FALSE)</f>
        <v>34565</v>
      </c>
      <c r="G288" s="38">
        <f>VLOOKUP($A288,'[1]DOM A&amp;L'!$A:$F,6,FALSE)</f>
        <v>213954</v>
      </c>
      <c r="H288" s="38">
        <f>VLOOKUP($A288,'[1]DOM A&amp;L'!$A:$G,7,FALSE)</f>
        <v>335872</v>
      </c>
      <c r="I288" s="38">
        <f>VLOOKUP($A288,'[1]DOM A&amp;L'!$A:$H,8,FALSE)</f>
        <v>233008</v>
      </c>
      <c r="J288" s="38">
        <f>VLOOKUP($A288,'[1]DOM A&amp;L'!$A:$I,9,FALSE)</f>
        <v>26693</v>
      </c>
      <c r="K288" s="38">
        <f>VLOOKUP($A288,'[1]DOM A&amp;L'!$A:$J,10,FALSE)</f>
        <v>19659</v>
      </c>
      <c r="L288" s="38">
        <f>VLOOKUP($A288,'[1]DOM A&amp;L'!$A:$K,11,FALSE)</f>
        <v>121732</v>
      </c>
      <c r="M288" s="38">
        <f>VLOOKUP($A288,'[1]DOM A&amp;L'!$A:$L,12,FALSE)</f>
        <v>79497</v>
      </c>
      <c r="N288" s="38">
        <f>VLOOKUP($A288,'[1]DOM A&amp;L'!$A:$M,13,FALSE)</f>
        <v>0</v>
      </c>
      <c r="O288" s="38">
        <f>VLOOKUP($A288,'[1]DOM A&amp;L'!$A:$N,14,FALSE)</f>
        <v>221849</v>
      </c>
      <c r="P288" s="38">
        <f>VLOOKUP($A288,'[1]DOM A&amp;L'!$A:$O,15,FALSE)</f>
        <v>0</v>
      </c>
      <c r="Q288" s="38">
        <f>VLOOKUP($A288,'[1]DOM A&amp;L'!$A:$P,16,FALSE)</f>
        <v>125085</v>
      </c>
      <c r="R288" s="38">
        <f>VLOOKUP($A288,'[1]DOM A&amp;L'!$A:$S,19,FALSE)</f>
        <v>100000</v>
      </c>
      <c r="S288" s="38">
        <f>VLOOKUP(A288,'[1]DOM A&amp;L'!A:T,20,FALSE)</f>
        <v>77527</v>
      </c>
      <c r="T288" s="38">
        <f>VLOOKUP($A288,'[1]DOM A&amp;L'!A:T,17,FALSE)</f>
        <v>0</v>
      </c>
      <c r="U288" s="38">
        <f>VLOOKUP(A288,'[1]DOM A&amp;L'!A:R,18,FALSE)</f>
        <v>157404</v>
      </c>
      <c r="V288" s="38">
        <f>VLOOKUP($A288,'[1]DOM A&amp;L'!A:U,21,FALSE)</f>
        <v>0</v>
      </c>
      <c r="W288" s="38">
        <f>VLOOKUP($A288,'[1]DOM UAB'!$A:$D,4,FALSE)</f>
        <v>73481</v>
      </c>
      <c r="X288" s="38">
        <f>VLOOKUP($A288,'[1]DOM UAB'!$A:$D,3,FALSE)</f>
        <v>0</v>
      </c>
      <c r="Y288" s="38">
        <f>VLOOKUP(A288,[1]ELI!A:F,6,FALSE)</f>
        <v>14774</v>
      </c>
      <c r="Z288" s="39">
        <f>VLOOKUP(A288,'[1]Title IA Del'!A:E,5,FALSE)</f>
        <v>51739</v>
      </c>
      <c r="AA288" s="40">
        <f>IFERROR(VLOOKUP(A288,'[1]Title ID2'!A:F,6,FALSE),0)</f>
        <v>0</v>
      </c>
      <c r="AB288" s="40">
        <f>IFERROR(VLOOKUP(A288,'[1]Title IC Mig'!A:G,7,FALSE),0)</f>
        <v>0</v>
      </c>
      <c r="AC288" s="38">
        <f>IFERROR(VLOOKUP(A288,[1]Sec1003!$I$2:$L$139,4,FALSE),0)</f>
        <v>7995</v>
      </c>
      <c r="AD288" s="38">
        <f>VLOOKUP(A288,'[1]Title IIA'!A286:D611,3,FALSE)</f>
        <v>11518</v>
      </c>
      <c r="AE288" s="40">
        <f>IFERROR(VLOOKUP(A288,'[1]Title III EL'!A:D,4,FALSE),0)</f>
        <v>0</v>
      </c>
      <c r="AF288" s="40">
        <f>IFERROR(VLOOKUP(A288,'[1]Titlle III Imm'!A:D,4,FALSE),0)</f>
        <v>0</v>
      </c>
      <c r="AG288" s="38">
        <f>VLOOKUP(A288,'[1]Title IVA'!A:E,5,FALSE)</f>
        <v>8853</v>
      </c>
      <c r="AH288" s="40">
        <f>IFERROR(VLOOKUP(A288,'[1]Title IVB'!A:I,9,FALSE),0)</f>
        <v>0</v>
      </c>
      <c r="AI288" s="40">
        <f>IFERROR(VLOOKUP(A288,[1]SRSA!A:S,19,FALSE),0)</f>
        <v>30796</v>
      </c>
      <c r="AJ288" s="40">
        <f>IFERROR(VLOOKUP(A288,'[1]Title VB2'!A:E,5,FALSE),0)</f>
        <v>0</v>
      </c>
      <c r="AK288" s="40">
        <f>IFERROR(VLOOKUP(A288,'[1]McKinney Vento'!A:D,4,FALSE),0)</f>
        <v>0</v>
      </c>
      <c r="AL288" s="41">
        <f>VLOOKUP(A288,'[1]IDEA Pt B'!A286:C612,3,FALSE)</f>
        <v>17015</v>
      </c>
      <c r="AM288" s="39">
        <f t="shared" si="8"/>
        <v>4546775</v>
      </c>
      <c r="AN288" s="38">
        <f t="shared" si="9"/>
        <v>13076.718435432846</v>
      </c>
    </row>
    <row r="289" spans="1:40" x14ac:dyDescent="0.3">
      <c r="A289" s="36" t="s">
        <v>648</v>
      </c>
      <c r="B289" s="36" t="s">
        <v>649</v>
      </c>
      <c r="C289" s="37">
        <f>VLOOKUP($A289,'[1]DOM A&amp;L'!$A:$C,3,FALSE)</f>
        <v>309.89999999999998</v>
      </c>
      <c r="D289" s="38">
        <f>VLOOKUP($A289,'[1]DOM A&amp;L'!$A:$D,4,FALSE)</f>
        <v>2245845</v>
      </c>
      <c r="E289" s="38">
        <f>VLOOKUP($A289,[1]TAG!$A:$F,4,FALSE)</f>
        <v>20763</v>
      </c>
      <c r="F289" s="38">
        <f>VLOOKUP($A289,'[1]DOM A&amp;L'!$A:$E,5,FALSE)</f>
        <v>67500</v>
      </c>
      <c r="G289" s="38">
        <f>VLOOKUP($A289,'[1]DOM A&amp;L'!$A:$F,6,FALSE)</f>
        <v>172218</v>
      </c>
      <c r="H289" s="38">
        <f>VLOOKUP($A289,'[1]DOM A&amp;L'!$A:$G,7,FALSE)</f>
        <v>450618</v>
      </c>
      <c r="I289" s="38">
        <f>VLOOKUP($A289,'[1]DOM A&amp;L'!$A:$H,8,FALSE)</f>
        <v>213997</v>
      </c>
      <c r="J289" s="38">
        <f>VLOOKUP($A289,'[1]DOM A&amp;L'!$A:$I,9,FALSE)</f>
        <v>22403</v>
      </c>
      <c r="K289" s="38">
        <f>VLOOKUP($A289,'[1]DOM A&amp;L'!$A:$J,10,FALSE)</f>
        <v>26076</v>
      </c>
      <c r="L289" s="38">
        <f>VLOOKUP($A289,'[1]DOM A&amp;L'!$A:$K,11,FALSE)</f>
        <v>110312</v>
      </c>
      <c r="M289" s="38">
        <f>VLOOKUP($A289,'[1]DOM A&amp;L'!$A:$L,12,FALSE)</f>
        <v>39749</v>
      </c>
      <c r="N289" s="38">
        <f>VLOOKUP($A289,'[1]DOM A&amp;L'!$A:$M,13,FALSE)</f>
        <v>89369</v>
      </c>
      <c r="O289" s="38">
        <f>VLOOKUP($A289,'[1]DOM A&amp;L'!$A:$N,14,FALSE)</f>
        <v>90239</v>
      </c>
      <c r="P289" s="38">
        <f>VLOOKUP($A289,'[1]DOM A&amp;L'!$A:$O,15,FALSE)</f>
        <v>0</v>
      </c>
      <c r="Q289" s="38">
        <f>VLOOKUP($A289,'[1]DOM A&amp;L'!$A:$P,16,FALSE)</f>
        <v>94319</v>
      </c>
      <c r="R289" s="38">
        <f>VLOOKUP($A289,'[1]DOM A&amp;L'!$A:$S,19,FALSE)</f>
        <v>0</v>
      </c>
      <c r="S289" s="38">
        <f>VLOOKUP(A289,'[1]DOM A&amp;L'!A:T,20,FALSE)</f>
        <v>44847</v>
      </c>
      <c r="T289" s="38">
        <f>VLOOKUP($A289,'[1]DOM A&amp;L'!A:T,17,FALSE)</f>
        <v>0</v>
      </c>
      <c r="U289" s="38">
        <f>VLOOKUP(A289,'[1]DOM A&amp;L'!A:R,18,FALSE)</f>
        <v>0</v>
      </c>
      <c r="V289" s="38">
        <f>VLOOKUP($A289,'[1]DOM A&amp;L'!A:U,21,FALSE)</f>
        <v>0</v>
      </c>
      <c r="W289" s="38">
        <f>VLOOKUP($A289,'[1]DOM UAB'!$A:$D,4,FALSE)</f>
        <v>55728</v>
      </c>
      <c r="X289" s="38">
        <f>VLOOKUP($A289,'[1]DOM UAB'!$A:$D,3,FALSE)</f>
        <v>0</v>
      </c>
      <c r="Y289" s="38">
        <f>VLOOKUP(A289,[1]ELI!A:F,6,FALSE)</f>
        <v>14469</v>
      </c>
      <c r="Z289" s="39">
        <f>VLOOKUP(A289,'[1]Title IA Del'!A:E,5,FALSE)</f>
        <v>55019</v>
      </c>
      <c r="AA289" s="40">
        <f>IFERROR(VLOOKUP(A289,'[1]Title ID2'!A:F,6,FALSE),0)</f>
        <v>0</v>
      </c>
      <c r="AB289" s="40">
        <f>IFERROR(VLOOKUP(A289,'[1]Title IC Mig'!A:G,7,FALSE),0)</f>
        <v>0</v>
      </c>
      <c r="AC289" s="38">
        <f>IFERROR(VLOOKUP(A289,[1]Sec1003!$I$2:$L$139,4,FALSE),0)</f>
        <v>7995</v>
      </c>
      <c r="AD289" s="38">
        <f>VLOOKUP(A289,'[1]Title IIA'!A287:D612,3,FALSE)</f>
        <v>11429</v>
      </c>
      <c r="AE289" s="40">
        <f>IFERROR(VLOOKUP(A289,'[1]Title III EL'!A:D,4,FALSE),0)</f>
        <v>0</v>
      </c>
      <c r="AF289" s="40">
        <f>IFERROR(VLOOKUP(A289,'[1]Titlle III Imm'!A:D,4,FALSE),0)</f>
        <v>0</v>
      </c>
      <c r="AG289" s="38">
        <f>VLOOKUP(A289,'[1]Title IVA'!A:E,5,FALSE)</f>
        <v>10000</v>
      </c>
      <c r="AH289" s="40">
        <f>IFERROR(VLOOKUP(A289,'[1]Title IVB'!A:I,9,FALSE),0)</f>
        <v>0</v>
      </c>
      <c r="AI289" s="40">
        <f>IFERROR(VLOOKUP(A289,[1]SRSA!A:S,19,FALSE),0)</f>
        <v>25152</v>
      </c>
      <c r="AJ289" s="40">
        <f>IFERROR(VLOOKUP(A289,'[1]Title VB2'!A:E,5,FALSE),0)</f>
        <v>0</v>
      </c>
      <c r="AK289" s="40">
        <f>IFERROR(VLOOKUP(A289,'[1]McKinney Vento'!A:D,4,FALSE),0)</f>
        <v>0</v>
      </c>
      <c r="AL289" s="41">
        <f>VLOOKUP(A289,'[1]IDEA Pt B'!A287:C613,3,FALSE)</f>
        <v>15665</v>
      </c>
      <c r="AM289" s="39">
        <f t="shared" si="8"/>
        <v>3883712</v>
      </c>
      <c r="AN289" s="38">
        <f t="shared" si="9"/>
        <v>12532.14585350113</v>
      </c>
    </row>
    <row r="290" spans="1:40" x14ac:dyDescent="0.3">
      <c r="A290" s="36" t="s">
        <v>650</v>
      </c>
      <c r="B290" s="36" t="s">
        <v>651</v>
      </c>
      <c r="C290" s="37">
        <f>VLOOKUP($A290,'[1]DOM A&amp;L'!$A:$C,3,FALSE)</f>
        <v>159</v>
      </c>
      <c r="D290" s="38">
        <f>VLOOKUP($A290,'[1]DOM A&amp;L'!$A:$D,4,FALSE)</f>
        <v>1172148</v>
      </c>
      <c r="E290" s="38">
        <f>VLOOKUP($A290,[1]TAG!$A:$F,4,FALSE)</f>
        <v>10653</v>
      </c>
      <c r="F290" s="38">
        <f>VLOOKUP($A290,'[1]DOM A&amp;L'!$A:$E,5,FALSE)</f>
        <v>0</v>
      </c>
      <c r="G290" s="38">
        <f>VLOOKUP($A290,'[1]DOM A&amp;L'!$A:$F,6,FALSE)</f>
        <v>165487</v>
      </c>
      <c r="H290" s="38">
        <f>VLOOKUP($A290,'[1]DOM A&amp;L'!$A:$G,7,FALSE)</f>
        <v>204573</v>
      </c>
      <c r="I290" s="38">
        <f>VLOOKUP($A290,'[1]DOM A&amp;L'!$A:$H,8,FALSE)</f>
        <v>110817</v>
      </c>
      <c r="J290" s="38">
        <f>VLOOKUP($A290,'[1]DOM A&amp;L'!$A:$I,9,FALSE)</f>
        <v>10960</v>
      </c>
      <c r="K290" s="38">
        <f>VLOOKUP($A290,'[1]DOM A&amp;L'!$A:$J,10,FALSE)</f>
        <v>10904</v>
      </c>
      <c r="L290" s="38">
        <f>VLOOKUP($A290,'[1]DOM A&amp;L'!$A:$K,11,FALSE)</f>
        <v>55502</v>
      </c>
      <c r="M290" s="38">
        <f>VLOOKUP($A290,'[1]DOM A&amp;L'!$A:$L,12,FALSE)</f>
        <v>18068</v>
      </c>
      <c r="N290" s="38">
        <f>VLOOKUP($A290,'[1]DOM A&amp;L'!$A:$M,13,FALSE)</f>
        <v>84728</v>
      </c>
      <c r="O290" s="38">
        <f>VLOOKUP($A290,'[1]DOM A&amp;L'!$A:$N,14,FALSE)</f>
        <v>20238</v>
      </c>
      <c r="P290" s="38">
        <f>VLOOKUP($A290,'[1]DOM A&amp;L'!$A:$O,15,FALSE)</f>
        <v>293037</v>
      </c>
      <c r="Q290" s="38">
        <f>VLOOKUP($A290,'[1]DOM A&amp;L'!$A:$P,16,FALSE)</f>
        <v>0</v>
      </c>
      <c r="R290" s="38">
        <f>VLOOKUP($A290,'[1]DOM A&amp;L'!$A:$S,19,FALSE)</f>
        <v>200000</v>
      </c>
      <c r="S290" s="38">
        <f>VLOOKUP(A290,'[1]DOM A&amp;L'!A:T,20,FALSE)</f>
        <v>49487</v>
      </c>
      <c r="T290" s="38">
        <f>VLOOKUP($A290,'[1]DOM A&amp;L'!A:T,17,FALSE)</f>
        <v>0</v>
      </c>
      <c r="U290" s="38">
        <f>VLOOKUP(A290,'[1]DOM A&amp;L'!A:R,18,FALSE)</f>
        <v>0</v>
      </c>
      <c r="V290" s="38">
        <f>VLOOKUP($A290,'[1]DOM A&amp;L'!A:U,21,FALSE)</f>
        <v>0</v>
      </c>
      <c r="W290" s="38">
        <f>VLOOKUP($A290,'[1]DOM UAB'!$A:$D,4,FALSE)</f>
        <v>71707</v>
      </c>
      <c r="X290" s="38">
        <f>VLOOKUP($A290,'[1]DOM UAB'!$A:$D,3,FALSE)</f>
        <v>253391</v>
      </c>
      <c r="Y290" s="38">
        <f>VLOOKUP(A290,[1]ELI!A:F,6,FALSE)</f>
        <v>13249</v>
      </c>
      <c r="Z290" s="39">
        <f>VLOOKUP(A290,'[1]Title IA Del'!A:E,5,FALSE)</f>
        <v>44250</v>
      </c>
      <c r="AA290" s="40">
        <f>IFERROR(VLOOKUP(A290,'[1]Title ID2'!A:F,6,FALSE),0)</f>
        <v>0</v>
      </c>
      <c r="AB290" s="40">
        <f>IFERROR(VLOOKUP(A290,'[1]Title IC Mig'!A:G,7,FALSE),0)</f>
        <v>0</v>
      </c>
      <c r="AC290" s="38">
        <f>IFERROR(VLOOKUP(A290,[1]Sec1003!$I$2:$L$139,4,FALSE),0)</f>
        <v>0</v>
      </c>
      <c r="AD290" s="38">
        <f>VLOOKUP(A290,'[1]Title IIA'!A288:D613,3,FALSE)</f>
        <v>7280</v>
      </c>
      <c r="AE290" s="40">
        <f>IFERROR(VLOOKUP(A290,'[1]Title III EL'!A:D,4,FALSE),0)</f>
        <v>0</v>
      </c>
      <c r="AF290" s="40">
        <f>IFERROR(VLOOKUP(A290,'[1]Titlle III Imm'!A:D,4,FALSE),0)</f>
        <v>0</v>
      </c>
      <c r="AG290" s="38">
        <f>VLOOKUP(A290,'[1]Title IVA'!A:E,5,FALSE)</f>
        <v>10000</v>
      </c>
      <c r="AH290" s="40">
        <f>IFERROR(VLOOKUP(A290,'[1]Title IVB'!A:I,9,FALSE),0)</f>
        <v>0</v>
      </c>
      <c r="AI290" s="40">
        <f>IFERROR(VLOOKUP(A290,[1]SRSA!A:S,19,FALSE),0)</f>
        <v>4097</v>
      </c>
      <c r="AJ290" s="40">
        <f>IFERROR(VLOOKUP(A290,'[1]Title VB2'!A:E,5,FALSE),0)</f>
        <v>0</v>
      </c>
      <c r="AK290" s="40">
        <f>IFERROR(VLOOKUP(A290,'[1]McKinney Vento'!A:D,4,FALSE),0)</f>
        <v>0</v>
      </c>
      <c r="AL290" s="41">
        <f>VLOOKUP(A290,'[1]IDEA Pt B'!A288:C614,3,FALSE)</f>
        <v>7367</v>
      </c>
      <c r="AM290" s="39">
        <f t="shared" si="8"/>
        <v>2817943</v>
      </c>
      <c r="AN290" s="38">
        <f t="shared" si="9"/>
        <v>17722.911949685535</v>
      </c>
    </row>
    <row r="291" spans="1:40" x14ac:dyDescent="0.3">
      <c r="A291" s="36" t="s">
        <v>652</v>
      </c>
      <c r="B291" s="36" t="s">
        <v>653</v>
      </c>
      <c r="C291" s="37">
        <f>VLOOKUP($A291,'[1]DOM A&amp;L'!$A:$C,3,FALSE)</f>
        <v>726.1</v>
      </c>
      <c r="D291" s="38">
        <f>VLOOKUP($A291,'[1]DOM A&amp;L'!$A:$D,4,FALSE)</f>
        <v>5247525</v>
      </c>
      <c r="E291" s="38">
        <f>VLOOKUP($A291,[1]TAG!$A:$F,4,FALSE)</f>
        <v>48649</v>
      </c>
      <c r="F291" s="38">
        <f>VLOOKUP($A291,'[1]DOM A&amp;L'!$A:$E,5,FALSE)</f>
        <v>0</v>
      </c>
      <c r="G291" s="38">
        <f>VLOOKUP($A291,'[1]DOM A&amp;L'!$A:$F,6,FALSE)</f>
        <v>95223</v>
      </c>
      <c r="H291" s="38">
        <f>VLOOKUP($A291,'[1]DOM A&amp;L'!$A:$G,7,FALSE)</f>
        <v>547445</v>
      </c>
      <c r="I291" s="38">
        <f>VLOOKUP($A291,'[1]DOM A&amp;L'!$A:$H,8,FALSE)</f>
        <v>430301</v>
      </c>
      <c r="J291" s="38">
        <f>VLOOKUP($A291,'[1]DOM A&amp;L'!$A:$I,9,FALSE)</f>
        <v>44641</v>
      </c>
      <c r="K291" s="38">
        <f>VLOOKUP($A291,'[1]DOM A&amp;L'!$A:$J,10,FALSE)</f>
        <v>49237</v>
      </c>
      <c r="L291" s="38">
        <f>VLOOKUP($A291,'[1]DOM A&amp;L'!$A:$K,11,FALSE)</f>
        <v>253460</v>
      </c>
      <c r="M291" s="38">
        <f>VLOOKUP($A291,'[1]DOM A&amp;L'!$A:$L,12,FALSE)</f>
        <v>122859</v>
      </c>
      <c r="N291" s="38">
        <f>VLOOKUP($A291,'[1]DOM A&amp;L'!$A:$M,13,FALSE)</f>
        <v>0</v>
      </c>
      <c r="O291" s="38">
        <f>VLOOKUP($A291,'[1]DOM A&amp;L'!$A:$N,14,FALSE)</f>
        <v>396189</v>
      </c>
      <c r="P291" s="38">
        <f>VLOOKUP($A291,'[1]DOM A&amp;L'!$A:$O,15,FALSE)</f>
        <v>0</v>
      </c>
      <c r="Q291" s="38">
        <f>VLOOKUP($A291,'[1]DOM A&amp;L'!$A:$P,16,FALSE)</f>
        <v>255878</v>
      </c>
      <c r="R291" s="38">
        <f>VLOOKUP($A291,'[1]DOM A&amp;L'!$A:$S,19,FALSE)</f>
        <v>300000</v>
      </c>
      <c r="S291" s="38">
        <f>VLOOKUP(A291,'[1]DOM A&amp;L'!A:T,20,FALSE)</f>
        <v>97858</v>
      </c>
      <c r="T291" s="38">
        <f>VLOOKUP($A291,'[1]DOM A&amp;L'!A:T,17,FALSE)</f>
        <v>0</v>
      </c>
      <c r="U291" s="38">
        <f>VLOOKUP(A291,'[1]DOM A&amp;L'!A:R,18,FALSE)</f>
        <v>0</v>
      </c>
      <c r="V291" s="38">
        <f>VLOOKUP($A291,'[1]DOM A&amp;L'!A:U,21,FALSE)</f>
        <v>0</v>
      </c>
      <c r="W291" s="38">
        <f>VLOOKUP($A291,'[1]DOM UAB'!$A:$D,4,FALSE)</f>
        <v>254433</v>
      </c>
      <c r="X291" s="38">
        <f>VLOOKUP($A291,'[1]DOM UAB'!$A:$D,3,FALSE)</f>
        <v>345032</v>
      </c>
      <c r="Y291" s="38">
        <f>VLOOKUP(A291,[1]ELI!A:F,6,FALSE)</f>
        <v>17832</v>
      </c>
      <c r="Z291" s="39">
        <f>VLOOKUP(A291,'[1]Title IA Del'!A:E,5,FALSE)</f>
        <v>38183</v>
      </c>
      <c r="AA291" s="40">
        <f>IFERROR(VLOOKUP(A291,'[1]Title ID2'!A:F,6,FALSE),0)</f>
        <v>0</v>
      </c>
      <c r="AB291" s="40">
        <f>IFERROR(VLOOKUP(A291,'[1]Title IC Mig'!A:G,7,FALSE),0)</f>
        <v>0</v>
      </c>
      <c r="AC291" s="38">
        <f>IFERROR(VLOOKUP(A291,[1]Sec1003!$I$2:$L$139,4,FALSE),0)</f>
        <v>0</v>
      </c>
      <c r="AD291" s="38">
        <f>VLOOKUP(A291,'[1]Title IIA'!A289:D614,3,FALSE)</f>
        <v>9485</v>
      </c>
      <c r="AE291" s="40">
        <f>IFERROR(VLOOKUP(A291,'[1]Title III EL'!A:D,4,FALSE),0)</f>
        <v>0</v>
      </c>
      <c r="AF291" s="40">
        <f>IFERROR(VLOOKUP(A291,'[1]Titlle III Imm'!A:D,4,FALSE),0)</f>
        <v>0</v>
      </c>
      <c r="AG291" s="38">
        <f>VLOOKUP(A291,'[1]Title IVA'!A:E,5,FALSE)</f>
        <v>10000</v>
      </c>
      <c r="AH291" s="40">
        <f>IFERROR(VLOOKUP(A291,'[1]Title IVB'!A:I,9,FALSE),0)</f>
        <v>0</v>
      </c>
      <c r="AI291" s="40">
        <f>IFERROR(VLOOKUP(A291,[1]SRSA!A:S,19,FALSE),0)</f>
        <v>0</v>
      </c>
      <c r="AJ291" s="40">
        <f>IFERROR(VLOOKUP(A291,'[1]Title VB2'!A:E,5,FALSE),0)</f>
        <v>0</v>
      </c>
      <c r="AK291" s="40">
        <f>IFERROR(VLOOKUP(A291,'[1]McKinney Vento'!A:D,4,FALSE),0)</f>
        <v>0</v>
      </c>
      <c r="AL291" s="41">
        <f>VLOOKUP(A291,'[1]IDEA Pt B'!A289:C615,3,FALSE)</f>
        <v>32346</v>
      </c>
      <c r="AM291" s="39">
        <f t="shared" si="8"/>
        <v>8596576</v>
      </c>
      <c r="AN291" s="38">
        <f t="shared" si="9"/>
        <v>11839.383005095717</v>
      </c>
    </row>
    <row r="292" spans="1:40" x14ac:dyDescent="0.3">
      <c r="A292" s="42" t="s">
        <v>654</v>
      </c>
      <c r="B292" s="36" t="s">
        <v>655</v>
      </c>
      <c r="C292" s="37">
        <f>VLOOKUP($A292,'[1]DOM A&amp;L'!$A:$C,3,FALSE)</f>
        <v>992.8</v>
      </c>
      <c r="D292" s="38">
        <f>VLOOKUP($A292,'[1]DOM A&amp;L'!$A:$D,4,FALSE)</f>
        <v>7226591</v>
      </c>
      <c r="E292" s="38">
        <f>VLOOKUP($A292,[1]TAG!$A:$F,4,FALSE)</f>
        <v>66518</v>
      </c>
      <c r="F292" s="38">
        <f>VLOOKUP($A292,'[1]DOM A&amp;L'!$A:$E,5,FALSE)</f>
        <v>210156</v>
      </c>
      <c r="G292" s="38">
        <f>VLOOKUP($A292,'[1]DOM A&amp;L'!$A:$F,6,FALSE)</f>
        <v>90937</v>
      </c>
      <c r="H292" s="38">
        <f>VLOOKUP($A292,'[1]DOM A&amp;L'!$A:$G,7,FALSE)</f>
        <v>1190189</v>
      </c>
      <c r="I292" s="38">
        <f>VLOOKUP($A292,'[1]DOM A&amp;L'!$A:$H,8,FALSE)</f>
        <v>646390</v>
      </c>
      <c r="J292" s="38">
        <f>VLOOKUP($A292,'[1]DOM A&amp;L'!$A:$I,9,FALSE)</f>
        <v>57165</v>
      </c>
      <c r="K292" s="38">
        <f>VLOOKUP($A292,'[1]DOM A&amp;L'!$A:$J,10,FALSE)</f>
        <v>68826</v>
      </c>
      <c r="L292" s="38">
        <f>VLOOKUP($A292,'[1]DOM A&amp;L'!$A:$K,11,FALSE)</f>
        <v>353026</v>
      </c>
      <c r="M292" s="38">
        <f>VLOOKUP($A292,'[1]DOM A&amp;L'!$A:$L,12,FALSE)</f>
        <v>198743</v>
      </c>
      <c r="N292" s="38">
        <f>VLOOKUP($A292,'[1]DOM A&amp;L'!$A:$M,13,FALSE)</f>
        <v>416517</v>
      </c>
      <c r="O292" s="38">
        <f>VLOOKUP($A292,'[1]DOM A&amp;L'!$A:$N,14,FALSE)</f>
        <v>169350</v>
      </c>
      <c r="P292" s="38">
        <f>VLOOKUP($A292,'[1]DOM A&amp;L'!$A:$O,15,FALSE)</f>
        <v>0</v>
      </c>
      <c r="Q292" s="38">
        <f>VLOOKUP($A292,'[1]DOM A&amp;L'!$A:$P,16,FALSE)</f>
        <v>183854</v>
      </c>
      <c r="R292" s="38">
        <f>VLOOKUP($A292,'[1]DOM A&amp;L'!$A:$S,19,FALSE)</f>
        <v>505000</v>
      </c>
      <c r="S292" s="38">
        <f>VLOOKUP(A292,'[1]DOM A&amp;L'!A:T,20,FALSE)</f>
        <v>154293</v>
      </c>
      <c r="T292" s="38">
        <f>VLOOKUP($A292,'[1]DOM A&amp;L'!A:T,17,FALSE)</f>
        <v>69419</v>
      </c>
      <c r="U292" s="38">
        <f>VLOOKUP(A292,'[1]DOM A&amp;L'!A:R,18,FALSE)</f>
        <v>557106</v>
      </c>
      <c r="V292" s="38">
        <f>VLOOKUP($A292,'[1]DOM A&amp;L'!A:U,21,FALSE)</f>
        <v>0</v>
      </c>
      <c r="W292" s="38">
        <f>VLOOKUP($A292,'[1]DOM UAB'!$A:$D,4,FALSE)</f>
        <v>89440</v>
      </c>
      <c r="X292" s="38">
        <f>VLOOKUP($A292,'[1]DOM UAB'!$A:$D,3,FALSE)</f>
        <v>506629</v>
      </c>
      <c r="Y292" s="38">
        <f>VLOOKUP(A292,[1]ELI!A:F,6,FALSE)</f>
        <v>19987</v>
      </c>
      <c r="Z292" s="39">
        <f>VLOOKUP(A292,'[1]Title IA Del'!A:E,5,FALSE)</f>
        <v>93446</v>
      </c>
      <c r="AA292" s="40">
        <f>IFERROR(VLOOKUP(A292,'[1]Title ID2'!A:F,6,FALSE),0)</f>
        <v>0</v>
      </c>
      <c r="AB292" s="40">
        <f>IFERROR(VLOOKUP(A292,'[1]Title IC Mig'!A:G,7,FALSE),0)</f>
        <v>0</v>
      </c>
      <c r="AC292" s="38">
        <f>IFERROR(VLOOKUP(A292,[1]Sec1003!$I$2:$L$139,4,FALSE),0)</f>
        <v>0</v>
      </c>
      <c r="AD292" s="38">
        <f>VLOOKUP(A292,'[1]Title IIA'!A290:D615,3,FALSE)</f>
        <v>25742</v>
      </c>
      <c r="AE292" s="40">
        <f>IFERROR(VLOOKUP(A292,'[1]Title III EL'!A:D,4,FALSE),0)</f>
        <v>0</v>
      </c>
      <c r="AF292" s="40">
        <f>IFERROR(VLOOKUP(A292,'[1]Titlle III Imm'!A:D,4,FALSE),0)</f>
        <v>0</v>
      </c>
      <c r="AG292" s="38">
        <f>VLOOKUP(A292,'[1]Title IVA'!A:E,5,FALSE)</f>
        <v>10000</v>
      </c>
      <c r="AH292" s="40">
        <f>IFERROR(VLOOKUP(A292,'[1]Title IVB'!A:I,9,FALSE),0)</f>
        <v>0</v>
      </c>
      <c r="AI292" s="40">
        <f>IFERROR(VLOOKUP(A292,[1]SRSA!A:S,19,FALSE),0)</f>
        <v>0</v>
      </c>
      <c r="AJ292" s="40">
        <f>IFERROR(VLOOKUP(A292,'[1]Title VB2'!A:E,5,FALSE),0)</f>
        <v>0</v>
      </c>
      <c r="AK292" s="40">
        <f>IFERROR(VLOOKUP(A292,'[1]McKinney Vento'!A:D,4,FALSE),0)</f>
        <v>0</v>
      </c>
      <c r="AL292" s="41">
        <f>VLOOKUP(A292,'[1]IDEA Pt B'!A290:C616,3,FALSE)</f>
        <v>44408</v>
      </c>
      <c r="AM292" s="39">
        <f t="shared" si="8"/>
        <v>12953732</v>
      </c>
      <c r="AN292" s="38">
        <f t="shared" si="9"/>
        <v>13047.675261885577</v>
      </c>
    </row>
    <row r="293" spans="1:40" x14ac:dyDescent="0.3">
      <c r="A293" s="36" t="s">
        <v>656</v>
      </c>
      <c r="B293" s="36" t="s">
        <v>657</v>
      </c>
      <c r="C293" s="37">
        <f>VLOOKUP($A293,'[1]DOM A&amp;L'!$A:$C,3,FALSE)</f>
        <v>372</v>
      </c>
      <c r="D293" s="38">
        <f>VLOOKUP($A293,'[1]DOM A&amp;L'!$A:$D,4,FALSE)</f>
        <v>2688444</v>
      </c>
      <c r="E293" s="38">
        <f>VLOOKUP($A293,[1]TAG!$A:$F,4,FALSE)</f>
        <v>24924</v>
      </c>
      <c r="F293" s="38">
        <f>VLOOKUP($A293,'[1]DOM A&amp;L'!$A:$E,5,FALSE)</f>
        <v>182439</v>
      </c>
      <c r="G293" s="38">
        <f>VLOOKUP($A293,'[1]DOM A&amp;L'!$A:$F,6,FALSE)</f>
        <v>160360</v>
      </c>
      <c r="H293" s="38">
        <f>VLOOKUP($A293,'[1]DOM A&amp;L'!$A:$G,7,FALSE)</f>
        <v>348269</v>
      </c>
      <c r="I293" s="38">
        <f>VLOOKUP($A293,'[1]DOM A&amp;L'!$A:$H,8,FALSE)</f>
        <v>213289</v>
      </c>
      <c r="J293" s="38">
        <f>VLOOKUP($A293,'[1]DOM A&amp;L'!$A:$I,9,FALSE)</f>
        <v>18576</v>
      </c>
      <c r="K293" s="38">
        <f>VLOOKUP($A293,'[1]DOM A&amp;L'!$A:$J,10,FALSE)</f>
        <v>28723</v>
      </c>
      <c r="L293" s="38">
        <f>VLOOKUP($A293,'[1]DOM A&amp;L'!$A:$K,11,FALSE)</f>
        <v>137481</v>
      </c>
      <c r="M293" s="38">
        <f>VLOOKUP($A293,'[1]DOM A&amp;L'!$A:$L,12,FALSE)</f>
        <v>229922</v>
      </c>
      <c r="N293" s="38">
        <f>VLOOKUP($A293,'[1]DOM A&amp;L'!$A:$M,13,FALSE)</f>
        <v>220309</v>
      </c>
      <c r="O293" s="38">
        <f>VLOOKUP($A293,'[1]DOM A&amp;L'!$A:$N,14,FALSE)</f>
        <v>36692</v>
      </c>
      <c r="P293" s="38">
        <f>VLOOKUP($A293,'[1]DOM A&amp;L'!$A:$O,15,FALSE)</f>
        <v>0</v>
      </c>
      <c r="Q293" s="38">
        <f>VLOOKUP($A293,'[1]DOM A&amp;L'!$A:$P,16,FALSE)</f>
        <v>23027</v>
      </c>
      <c r="R293" s="38">
        <f>VLOOKUP($A293,'[1]DOM A&amp;L'!$A:$S,19,FALSE)</f>
        <v>350000</v>
      </c>
      <c r="S293" s="38">
        <f>VLOOKUP(A293,'[1]DOM A&amp;L'!A:T,20,FALSE)</f>
        <v>123100</v>
      </c>
      <c r="T293" s="38">
        <f>VLOOKUP($A293,'[1]DOM A&amp;L'!A:T,17,FALSE)</f>
        <v>0</v>
      </c>
      <c r="U293" s="38">
        <f>VLOOKUP(A293,'[1]DOM A&amp;L'!A:R,18,FALSE)</f>
        <v>499862</v>
      </c>
      <c r="V293" s="38">
        <f>VLOOKUP($A293,'[1]DOM A&amp;L'!A:U,21,FALSE)</f>
        <v>0</v>
      </c>
      <c r="W293" s="38">
        <f>VLOOKUP($A293,'[1]DOM UAB'!$A:$D,4,FALSE)</f>
        <v>207776</v>
      </c>
      <c r="X293" s="38">
        <f>VLOOKUP($A293,'[1]DOM UAB'!$A:$D,3,FALSE)</f>
        <v>279386</v>
      </c>
      <c r="Y293" s="38">
        <f>VLOOKUP(A293,[1]ELI!A:F,6,FALSE)</f>
        <v>14971</v>
      </c>
      <c r="Z293" s="39">
        <f>VLOOKUP(A293,'[1]Title IA Del'!A:E,5,FALSE)</f>
        <v>25640</v>
      </c>
      <c r="AA293" s="40">
        <f>IFERROR(VLOOKUP(A293,'[1]Title ID2'!A:F,6,FALSE),0)</f>
        <v>0</v>
      </c>
      <c r="AB293" s="40">
        <f>IFERROR(VLOOKUP(A293,'[1]Title IC Mig'!A:G,7,FALSE),0)</f>
        <v>0</v>
      </c>
      <c r="AC293" s="38">
        <f>IFERROR(VLOOKUP(A293,[1]Sec1003!$I$2:$L$139,4,FALSE),0)</f>
        <v>8995</v>
      </c>
      <c r="AD293" s="38">
        <f>VLOOKUP(A293,'[1]Title IIA'!A291:D616,3,FALSE)</f>
        <v>8741</v>
      </c>
      <c r="AE293" s="40">
        <f>IFERROR(VLOOKUP(A293,'[1]Title III EL'!A:D,4,FALSE),0)</f>
        <v>0</v>
      </c>
      <c r="AF293" s="40">
        <f>IFERROR(VLOOKUP(A293,'[1]Titlle III Imm'!A:D,4,FALSE),0)</f>
        <v>0</v>
      </c>
      <c r="AG293" s="38">
        <f>VLOOKUP(A293,'[1]Title IVA'!A:E,5,FALSE)</f>
        <v>10000</v>
      </c>
      <c r="AH293" s="40">
        <f>IFERROR(VLOOKUP(A293,'[1]Title IVB'!A:I,9,FALSE),0)</f>
        <v>0</v>
      </c>
      <c r="AI293" s="40">
        <f>IFERROR(VLOOKUP(A293,[1]SRSA!A:S,19,FALSE),0)</f>
        <v>29983</v>
      </c>
      <c r="AJ293" s="40">
        <f>IFERROR(VLOOKUP(A293,'[1]Title VB2'!A:E,5,FALSE),0)</f>
        <v>0</v>
      </c>
      <c r="AK293" s="40">
        <f>IFERROR(VLOOKUP(A293,'[1]McKinney Vento'!A:D,4,FALSE),0)</f>
        <v>0</v>
      </c>
      <c r="AL293" s="41">
        <f>VLOOKUP(A293,'[1]IDEA Pt B'!A291:C617,3,FALSE)</f>
        <v>17270</v>
      </c>
      <c r="AM293" s="39">
        <f t="shared" si="8"/>
        <v>5888179</v>
      </c>
      <c r="AN293" s="38">
        <f t="shared" si="9"/>
        <v>15828.43817204301</v>
      </c>
    </row>
    <row r="294" spans="1:40" x14ac:dyDescent="0.3">
      <c r="A294" s="36" t="s">
        <v>658</v>
      </c>
      <c r="B294" s="36" t="s">
        <v>659</v>
      </c>
      <c r="C294" s="37">
        <f>VLOOKUP($A294,'[1]DOM A&amp;L'!$A:$C,3,FALSE)</f>
        <v>3368</v>
      </c>
      <c r="D294" s="38">
        <f>VLOOKUP($A294,'[1]DOM A&amp;L'!$A:$D,4,FALSE)</f>
        <v>24340536</v>
      </c>
      <c r="E294" s="38">
        <f>VLOOKUP($A294,[1]TAG!$A:$F,4,FALSE)</f>
        <v>225656</v>
      </c>
      <c r="F294" s="38">
        <f>VLOOKUP($A294,'[1]DOM A&amp;L'!$A:$E,5,FALSE)</f>
        <v>132798</v>
      </c>
      <c r="G294" s="38">
        <f>VLOOKUP($A294,'[1]DOM A&amp;L'!$A:$F,6,FALSE)</f>
        <v>751875</v>
      </c>
      <c r="H294" s="38">
        <f>VLOOKUP($A294,'[1]DOM A&amp;L'!$A:$G,7,FALSE)</f>
        <v>2940883</v>
      </c>
      <c r="I294" s="38">
        <f>VLOOKUP($A294,'[1]DOM A&amp;L'!$A:$H,8,FALSE)</f>
        <v>2114868</v>
      </c>
      <c r="J294" s="38">
        <f>VLOOKUP($A294,'[1]DOM A&amp;L'!$A:$I,9,FALSE)</f>
        <v>248794</v>
      </c>
      <c r="K294" s="38">
        <f>VLOOKUP($A294,'[1]DOM A&amp;L'!$A:$J,10,FALSE)</f>
        <v>241182</v>
      </c>
      <c r="L294" s="38">
        <f>VLOOKUP($A294,'[1]DOM A&amp;L'!$A:$K,11,FALSE)</f>
        <v>1175668</v>
      </c>
      <c r="M294" s="38">
        <f>VLOOKUP($A294,'[1]DOM A&amp;L'!$A:$L,12,FALSE)</f>
        <v>520344</v>
      </c>
      <c r="N294" s="38">
        <f>VLOOKUP($A294,'[1]DOM A&amp;L'!$A:$M,13,FALSE)</f>
        <v>0</v>
      </c>
      <c r="O294" s="38">
        <f>VLOOKUP($A294,'[1]DOM A&amp;L'!$A:$N,14,FALSE)</f>
        <v>1886894</v>
      </c>
      <c r="P294" s="38">
        <f>VLOOKUP($A294,'[1]DOM A&amp;L'!$A:$O,15,FALSE)</f>
        <v>0</v>
      </c>
      <c r="Q294" s="38">
        <f>VLOOKUP($A294,'[1]DOM A&amp;L'!$A:$P,16,FALSE)</f>
        <v>1186883</v>
      </c>
      <c r="R294" s="38">
        <f>VLOOKUP($A294,'[1]DOM A&amp;L'!$A:$S,19,FALSE)</f>
        <v>907853</v>
      </c>
      <c r="S294" s="38">
        <f>VLOOKUP(A294,'[1]DOM A&amp;L'!A:T,20,FALSE)</f>
        <v>515719</v>
      </c>
      <c r="T294" s="38">
        <f>VLOOKUP($A294,'[1]DOM A&amp;L'!A:T,17,FALSE)</f>
        <v>0</v>
      </c>
      <c r="U294" s="38">
        <f>VLOOKUP(A294,'[1]DOM A&amp;L'!A:R,18,FALSE)</f>
        <v>2094130</v>
      </c>
      <c r="V294" s="38">
        <f>VLOOKUP($A294,'[1]DOM A&amp;L'!A:U,21,FALSE)</f>
        <v>194677</v>
      </c>
      <c r="W294" s="38">
        <f>VLOOKUP($A294,'[1]DOM UAB'!$A:$D,4,FALSE)</f>
        <v>557998</v>
      </c>
      <c r="X294" s="38">
        <f>VLOOKUP($A294,'[1]DOM UAB'!$A:$D,3,FALSE)</f>
        <v>1701311</v>
      </c>
      <c r="Y294" s="38">
        <f>VLOOKUP(A294,[1]ELI!A:F,6,FALSE)</f>
        <v>39181</v>
      </c>
      <c r="Z294" s="39">
        <f>VLOOKUP(A294,'[1]Title IA Del'!A:E,5,FALSE)</f>
        <v>300899</v>
      </c>
      <c r="AA294" s="40">
        <f>IFERROR(VLOOKUP(A294,'[1]Title ID2'!A:F,6,FALSE),0)</f>
        <v>0</v>
      </c>
      <c r="AB294" s="40">
        <f>IFERROR(VLOOKUP(A294,'[1]Title IC Mig'!A:G,7,FALSE),0)</f>
        <v>0</v>
      </c>
      <c r="AC294" s="38">
        <f>IFERROR(VLOOKUP(A294,[1]Sec1003!$I$2:$L$139,4,FALSE),0)</f>
        <v>0</v>
      </c>
      <c r="AD294" s="38">
        <f>VLOOKUP(A294,'[1]Title IIA'!A292:D617,3,FALSE)</f>
        <v>69039</v>
      </c>
      <c r="AE294" s="40">
        <f>IFERROR(VLOOKUP(A294,'[1]Title III EL'!A:D,4,FALSE),0)</f>
        <v>0</v>
      </c>
      <c r="AF294" s="40">
        <f>IFERROR(VLOOKUP(A294,'[1]Titlle III Imm'!A:D,4,FALSE),0)</f>
        <v>0</v>
      </c>
      <c r="AG294" s="38">
        <f>VLOOKUP(A294,'[1]Title IVA'!A:E,5,FALSE)</f>
        <v>13387</v>
      </c>
      <c r="AH294" s="40">
        <f>IFERROR(VLOOKUP(A294,'[1]Title IVB'!A:I,9,FALSE),0)</f>
        <v>0</v>
      </c>
      <c r="AI294" s="40">
        <f>IFERROR(VLOOKUP(A294,[1]SRSA!A:S,19,FALSE),0)</f>
        <v>0</v>
      </c>
      <c r="AJ294" s="40">
        <f>IFERROR(VLOOKUP(A294,'[1]Title VB2'!A:E,5,FALSE),0)</f>
        <v>0</v>
      </c>
      <c r="AK294" s="40">
        <f>IFERROR(VLOOKUP(A294,'[1]McKinney Vento'!A:D,4,FALSE),0)</f>
        <v>0</v>
      </c>
      <c r="AL294" s="41">
        <f>VLOOKUP(A294,'[1]IDEA Pt B'!A292:C618,3,FALSE)</f>
        <v>176495</v>
      </c>
      <c r="AM294" s="39">
        <f t="shared" si="8"/>
        <v>42337070</v>
      </c>
      <c r="AN294" s="38">
        <f t="shared" si="9"/>
        <v>12570.388954869359</v>
      </c>
    </row>
    <row r="295" spans="1:40" x14ac:dyDescent="0.3">
      <c r="A295" s="36" t="s">
        <v>660</v>
      </c>
      <c r="B295" s="36" t="s">
        <v>661</v>
      </c>
      <c r="C295" s="37">
        <f>VLOOKUP($A295,'[1]DOM A&amp;L'!$A:$C,3,FALSE)</f>
        <v>939.7</v>
      </c>
      <c r="D295" s="38">
        <f>VLOOKUP($A295,'[1]DOM A&amp;L'!$A:$D,4,FALSE)</f>
        <v>6791212</v>
      </c>
      <c r="E295" s="38">
        <f>VLOOKUP($A295,[1]TAG!$A:$F,4,FALSE)</f>
        <v>62960</v>
      </c>
      <c r="F295" s="38">
        <f>VLOOKUP($A295,'[1]DOM A&amp;L'!$A:$E,5,FALSE)</f>
        <v>0</v>
      </c>
      <c r="G295" s="38">
        <f>VLOOKUP($A295,'[1]DOM A&amp;L'!$A:$F,6,FALSE)</f>
        <v>588133</v>
      </c>
      <c r="H295" s="38">
        <f>VLOOKUP($A295,'[1]DOM A&amp;L'!$A:$G,7,FALSE)</f>
        <v>889788</v>
      </c>
      <c r="I295" s="38">
        <f>VLOOKUP($A295,'[1]DOM A&amp;L'!$A:$H,8,FALSE)</f>
        <v>582576</v>
      </c>
      <c r="J295" s="38">
        <f>VLOOKUP($A295,'[1]DOM A&amp;L'!$A:$I,9,FALSE)</f>
        <v>57961</v>
      </c>
      <c r="K295" s="38">
        <f>VLOOKUP($A295,'[1]DOM A&amp;L'!$A:$J,10,FALSE)</f>
        <v>70374</v>
      </c>
      <c r="L295" s="38">
        <f>VLOOKUP($A295,'[1]DOM A&amp;L'!$A:$K,11,FALSE)</f>
        <v>328021</v>
      </c>
      <c r="M295" s="38">
        <f>VLOOKUP($A295,'[1]DOM A&amp;L'!$A:$L,12,FALSE)</f>
        <v>195129</v>
      </c>
      <c r="N295" s="38">
        <f>VLOOKUP($A295,'[1]DOM A&amp;L'!$A:$M,13,FALSE)</f>
        <v>470430</v>
      </c>
      <c r="O295" s="38">
        <f>VLOOKUP($A295,'[1]DOM A&amp;L'!$A:$N,14,FALSE)</f>
        <v>80337</v>
      </c>
      <c r="P295" s="38">
        <f>VLOOKUP($A295,'[1]DOM A&amp;L'!$A:$O,15,FALSE)</f>
        <v>0</v>
      </c>
      <c r="Q295" s="38">
        <f>VLOOKUP($A295,'[1]DOM A&amp;L'!$A:$P,16,FALSE)</f>
        <v>152031</v>
      </c>
      <c r="R295" s="38">
        <f>VLOOKUP($A295,'[1]DOM A&amp;L'!$A:$S,19,FALSE)</f>
        <v>370000</v>
      </c>
      <c r="S295" s="38">
        <f>VLOOKUP(A295,'[1]DOM A&amp;L'!A:T,20,FALSE)</f>
        <v>160850</v>
      </c>
      <c r="T295" s="38">
        <f>VLOOKUP($A295,'[1]DOM A&amp;L'!A:T,17,FALSE)</f>
        <v>0</v>
      </c>
      <c r="U295" s="38">
        <f>VLOOKUP(A295,'[1]DOM A&amp;L'!A:R,18,FALSE)</f>
        <v>326575</v>
      </c>
      <c r="V295" s="38">
        <f>VLOOKUP($A295,'[1]DOM A&amp;L'!A:U,21,FALSE)</f>
        <v>0</v>
      </c>
      <c r="W295" s="38">
        <f>VLOOKUP($A295,'[1]DOM UAB'!$A:$D,4,FALSE)</f>
        <v>200896</v>
      </c>
      <c r="X295" s="38">
        <f>VLOOKUP($A295,'[1]DOM UAB'!$A:$D,3,FALSE)</f>
        <v>215435</v>
      </c>
      <c r="Y295" s="38">
        <f>VLOOKUP(A295,[1]ELI!A:F,6,FALSE)</f>
        <v>19558</v>
      </c>
      <c r="Z295" s="39">
        <f>VLOOKUP(A295,'[1]Title IA Del'!A:E,5,FALSE)</f>
        <v>341746</v>
      </c>
      <c r="AA295" s="40">
        <f>IFERROR(VLOOKUP(A295,'[1]Title ID2'!A:F,6,FALSE),0)</f>
        <v>0</v>
      </c>
      <c r="AB295" s="40">
        <f>IFERROR(VLOOKUP(A295,'[1]Title IC Mig'!A:G,7,FALSE),0)</f>
        <v>0</v>
      </c>
      <c r="AC295" s="38">
        <f>IFERROR(VLOOKUP(A295,[1]Sec1003!$I$2:$L$139,4,FALSE),0)</f>
        <v>10995</v>
      </c>
      <c r="AD295" s="38">
        <f>VLOOKUP(A295,'[1]Title IIA'!A293:D618,3,FALSE)</f>
        <v>51036</v>
      </c>
      <c r="AE295" s="40">
        <f>IFERROR(VLOOKUP(A295,'[1]Title III EL'!A:D,4,FALSE),0)</f>
        <v>0</v>
      </c>
      <c r="AF295" s="40">
        <f>IFERROR(VLOOKUP(A295,'[1]Titlle III Imm'!A:D,4,FALSE),0)</f>
        <v>0</v>
      </c>
      <c r="AG295" s="38">
        <f>VLOOKUP(A295,'[1]Title IVA'!A:E,5,FALSE)</f>
        <v>19564</v>
      </c>
      <c r="AH295" s="40">
        <f>IFERROR(VLOOKUP(A295,'[1]Title IVB'!A:I,9,FALSE),0)</f>
        <v>0</v>
      </c>
      <c r="AI295" s="40">
        <f>IFERROR(VLOOKUP(A295,[1]SRSA!A:S,19,FALSE),0)</f>
        <v>0</v>
      </c>
      <c r="AJ295" s="40">
        <f>IFERROR(VLOOKUP(A295,'[1]Title VB2'!A:E,5,FALSE),0)</f>
        <v>0</v>
      </c>
      <c r="AK295" s="40">
        <f>IFERROR(VLOOKUP(A295,'[1]McKinney Vento'!A:D,4,FALSE),0)</f>
        <v>0</v>
      </c>
      <c r="AL295" s="41">
        <f>VLOOKUP(A295,'[1]IDEA Pt B'!A293:C619,3,FALSE)</f>
        <v>44798</v>
      </c>
      <c r="AM295" s="39">
        <f t="shared" si="8"/>
        <v>12030405</v>
      </c>
      <c r="AN295" s="38">
        <f t="shared" si="9"/>
        <v>12802.389060338406</v>
      </c>
    </row>
    <row r="296" spans="1:40" x14ac:dyDescent="0.3">
      <c r="A296" s="36" t="s">
        <v>662</v>
      </c>
      <c r="B296" s="36" t="s">
        <v>663</v>
      </c>
      <c r="C296" s="37">
        <f>VLOOKUP($A296,'[1]DOM A&amp;L'!$A:$C,3,FALSE)</f>
        <v>779.3</v>
      </c>
      <c r="D296" s="38">
        <f>VLOOKUP($A296,'[1]DOM A&amp;L'!$A:$D,4,FALSE)</f>
        <v>5632001</v>
      </c>
      <c r="E296" s="38">
        <f>VLOOKUP($A296,[1]TAG!$A:$F,4,FALSE)</f>
        <v>52213</v>
      </c>
      <c r="F296" s="38">
        <f>VLOOKUP($A296,'[1]DOM A&amp;L'!$A:$E,5,FALSE)</f>
        <v>0</v>
      </c>
      <c r="G296" s="38">
        <f>VLOOKUP($A296,'[1]DOM A&amp;L'!$A:$F,6,FALSE)</f>
        <v>101583</v>
      </c>
      <c r="H296" s="38">
        <f>VLOOKUP($A296,'[1]DOM A&amp;L'!$A:$G,7,FALSE)</f>
        <v>395534</v>
      </c>
      <c r="I296" s="38">
        <f>VLOOKUP($A296,'[1]DOM A&amp;L'!$A:$H,8,FALSE)</f>
        <v>497357</v>
      </c>
      <c r="J296" s="38">
        <f>VLOOKUP($A296,'[1]DOM A&amp;L'!$A:$I,9,FALSE)</f>
        <v>51636</v>
      </c>
      <c r="K296" s="38">
        <f>VLOOKUP($A296,'[1]DOM A&amp;L'!$A:$J,10,FALSE)</f>
        <v>54419</v>
      </c>
      <c r="L296" s="38">
        <f>VLOOKUP($A296,'[1]DOM A&amp;L'!$A:$K,11,FALSE)</f>
        <v>272030</v>
      </c>
      <c r="M296" s="38">
        <f>VLOOKUP($A296,'[1]DOM A&amp;L'!$A:$L,12,FALSE)</f>
        <v>151767</v>
      </c>
      <c r="N296" s="38">
        <f>VLOOKUP($A296,'[1]DOM A&amp;L'!$A:$M,13,FALSE)</f>
        <v>388798</v>
      </c>
      <c r="O296" s="38">
        <f>VLOOKUP($A296,'[1]DOM A&amp;L'!$A:$N,14,FALSE)</f>
        <v>17157</v>
      </c>
      <c r="P296" s="38">
        <f>VLOOKUP($A296,'[1]DOM A&amp;L'!$A:$O,15,FALSE)</f>
        <v>0</v>
      </c>
      <c r="Q296" s="38">
        <f>VLOOKUP($A296,'[1]DOM A&amp;L'!$A:$P,16,FALSE)</f>
        <v>186745</v>
      </c>
      <c r="R296" s="38">
        <f>VLOOKUP($A296,'[1]DOM A&amp;L'!$A:$S,19,FALSE)</f>
        <v>400000</v>
      </c>
      <c r="S296" s="38">
        <f>VLOOKUP(A296,'[1]DOM A&amp;L'!A:T,20,FALSE)</f>
        <v>92262</v>
      </c>
      <c r="T296" s="38">
        <f>VLOOKUP($A296,'[1]DOM A&amp;L'!A:T,17,FALSE)</f>
        <v>0</v>
      </c>
      <c r="U296" s="38">
        <f>VLOOKUP(A296,'[1]DOM A&amp;L'!A:R,18,FALSE)</f>
        <v>374641</v>
      </c>
      <c r="V296" s="38">
        <f>VLOOKUP($A296,'[1]DOM A&amp;L'!A:U,21,FALSE)</f>
        <v>0</v>
      </c>
      <c r="W296" s="38">
        <f>VLOOKUP($A296,'[1]DOM UAB'!$A:$D,4,FALSE)</f>
        <v>179301</v>
      </c>
      <c r="X296" s="38">
        <f>VLOOKUP($A296,'[1]DOM UAB'!$A:$D,3,FALSE)</f>
        <v>202191</v>
      </c>
      <c r="Y296" s="38">
        <f>VLOOKUP(A296,[1]ELI!A:F,6,FALSE)</f>
        <v>18262</v>
      </c>
      <c r="Z296" s="39">
        <f>VLOOKUP(A296,'[1]Title IA Del'!A:E,5,FALSE)</f>
        <v>30161</v>
      </c>
      <c r="AA296" s="40">
        <f>IFERROR(VLOOKUP(A296,'[1]Title ID2'!A:F,6,FALSE),0)</f>
        <v>0</v>
      </c>
      <c r="AB296" s="40">
        <f>IFERROR(VLOOKUP(A296,'[1]Title IC Mig'!A:G,7,FALSE),0)</f>
        <v>0</v>
      </c>
      <c r="AC296" s="38">
        <f>IFERROR(VLOOKUP(A296,[1]Sec1003!$I$2:$L$139,4,FALSE),0)</f>
        <v>0</v>
      </c>
      <c r="AD296" s="38">
        <f>VLOOKUP(A296,'[1]Title IIA'!A294:D619,3,FALSE)</f>
        <v>10608</v>
      </c>
      <c r="AE296" s="40">
        <f>IFERROR(VLOOKUP(A296,'[1]Title III EL'!A:D,4,FALSE),0)</f>
        <v>0</v>
      </c>
      <c r="AF296" s="40">
        <f>IFERROR(VLOOKUP(A296,'[1]Titlle III Imm'!A:D,4,FALSE),0)</f>
        <v>0</v>
      </c>
      <c r="AG296" s="38">
        <f>VLOOKUP(A296,'[1]Title IVA'!A:E,5,FALSE)</f>
        <v>10000</v>
      </c>
      <c r="AH296" s="40">
        <f>IFERROR(VLOOKUP(A296,'[1]Title IVB'!A:I,9,FALSE),0)</f>
        <v>0</v>
      </c>
      <c r="AI296" s="40">
        <f>IFERROR(VLOOKUP(A296,[1]SRSA!A:S,19,FALSE),0)</f>
        <v>0</v>
      </c>
      <c r="AJ296" s="40">
        <f>IFERROR(VLOOKUP(A296,'[1]Title VB2'!A:E,5,FALSE),0)</f>
        <v>0</v>
      </c>
      <c r="AK296" s="40">
        <f>IFERROR(VLOOKUP(A296,'[1]McKinney Vento'!A:D,4,FALSE),0)</f>
        <v>0</v>
      </c>
      <c r="AL296" s="41">
        <f>VLOOKUP(A296,'[1]IDEA Pt B'!A294:C620,3,FALSE)</f>
        <v>33923</v>
      </c>
      <c r="AM296" s="39">
        <f t="shared" si="8"/>
        <v>9152589</v>
      </c>
      <c r="AN296" s="38">
        <f t="shared" si="9"/>
        <v>11744.628512767869</v>
      </c>
    </row>
    <row r="297" spans="1:40" x14ac:dyDescent="0.3">
      <c r="A297" s="36" t="s">
        <v>664</v>
      </c>
      <c r="B297" s="36" t="s">
        <v>665</v>
      </c>
      <c r="C297" s="37">
        <f>VLOOKUP($A297,'[1]DOM A&amp;L'!$A:$C,3,FALSE)</f>
        <v>273</v>
      </c>
      <c r="D297" s="38">
        <f>VLOOKUP($A297,'[1]DOM A&amp;L'!$A:$D,4,FALSE)</f>
        <v>1972971</v>
      </c>
      <c r="E297" s="38">
        <f>VLOOKUP($A297,[1]TAG!$A:$F,4,FALSE)</f>
        <v>18291</v>
      </c>
      <c r="F297" s="38">
        <f>VLOOKUP($A297,'[1]DOM A&amp;L'!$A:$E,5,FALSE)</f>
        <v>92812</v>
      </c>
      <c r="G297" s="38">
        <f>VLOOKUP($A297,'[1]DOM A&amp;L'!$A:$F,6,FALSE)</f>
        <v>317366</v>
      </c>
      <c r="H297" s="38">
        <f>VLOOKUP($A297,'[1]DOM A&amp;L'!$A:$G,7,FALSE)</f>
        <v>198598</v>
      </c>
      <c r="I297" s="38">
        <f>VLOOKUP($A297,'[1]DOM A&amp;L'!$A:$H,8,FALSE)</f>
        <v>179770</v>
      </c>
      <c r="J297" s="38">
        <f>VLOOKUP($A297,'[1]DOM A&amp;L'!$A:$I,9,FALSE)</f>
        <v>19368</v>
      </c>
      <c r="K297" s="38">
        <f>VLOOKUP($A297,'[1]DOM A&amp;L'!$A:$J,10,FALSE)</f>
        <v>22017</v>
      </c>
      <c r="L297" s="38">
        <f>VLOOKUP($A297,'[1]DOM A&amp;L'!$A:$K,11,FALSE)</f>
        <v>98926</v>
      </c>
      <c r="M297" s="38">
        <f>VLOOKUP($A297,'[1]DOM A&amp;L'!$A:$L,12,FALSE)</f>
        <v>43362</v>
      </c>
      <c r="N297" s="38">
        <f>VLOOKUP($A297,'[1]DOM A&amp;L'!$A:$M,13,FALSE)</f>
        <v>0</v>
      </c>
      <c r="O297" s="38">
        <f>VLOOKUP($A297,'[1]DOM A&amp;L'!$A:$N,14,FALSE)</f>
        <v>170778</v>
      </c>
      <c r="P297" s="38">
        <f>VLOOKUP($A297,'[1]DOM A&amp;L'!$A:$O,15,FALSE)</f>
        <v>0</v>
      </c>
      <c r="Q297" s="38">
        <f>VLOOKUP($A297,'[1]DOM A&amp;L'!$A:$P,16,FALSE)</f>
        <v>71192</v>
      </c>
      <c r="R297" s="38">
        <f>VLOOKUP($A297,'[1]DOM A&amp;L'!$A:$S,19,FALSE)</f>
        <v>40000</v>
      </c>
      <c r="S297" s="38">
        <f>VLOOKUP(A297,'[1]DOM A&amp;L'!A:T,20,FALSE)</f>
        <v>50975</v>
      </c>
      <c r="T297" s="38">
        <f>VLOOKUP($A297,'[1]DOM A&amp;L'!A:T,17,FALSE)</f>
        <v>71470</v>
      </c>
      <c r="U297" s="38">
        <f>VLOOKUP(A297,'[1]DOM A&amp;L'!A:R,18,FALSE)</f>
        <v>32025</v>
      </c>
      <c r="V297" s="38">
        <f>VLOOKUP($A297,'[1]DOM A&amp;L'!A:U,21,FALSE)</f>
        <v>0</v>
      </c>
      <c r="W297" s="38">
        <f>VLOOKUP($A297,'[1]DOM UAB'!$A:$D,4,FALSE)</f>
        <v>89440</v>
      </c>
      <c r="X297" s="38">
        <f>VLOOKUP($A297,'[1]DOM UAB'!$A:$D,3,FALSE)</f>
        <v>98055</v>
      </c>
      <c r="Y297" s="38">
        <f>VLOOKUP(A297,[1]ELI!A:F,6,FALSE)</f>
        <v>14171</v>
      </c>
      <c r="Z297" s="39">
        <f>VLOOKUP(A297,'[1]Title IA Del'!A:E,5,FALSE)</f>
        <v>63190</v>
      </c>
      <c r="AA297" s="40">
        <f>IFERROR(VLOOKUP(A297,'[1]Title ID2'!A:F,6,FALSE),0)</f>
        <v>0</v>
      </c>
      <c r="AB297" s="40">
        <f>IFERROR(VLOOKUP(A297,'[1]Title IC Mig'!A:G,7,FALSE),0)</f>
        <v>0</v>
      </c>
      <c r="AC297" s="38">
        <f>IFERROR(VLOOKUP(A297,[1]Sec1003!$I$2:$L$139,4,FALSE),0)</f>
        <v>59522</v>
      </c>
      <c r="AD297" s="38">
        <f>VLOOKUP(A297,'[1]Title IIA'!A295:D620,3,FALSE)</f>
        <v>12629</v>
      </c>
      <c r="AE297" s="40">
        <f>IFERROR(VLOOKUP(A297,'[1]Title III EL'!A:D,4,FALSE),0)</f>
        <v>0</v>
      </c>
      <c r="AF297" s="40">
        <f>IFERROR(VLOOKUP(A297,'[1]Titlle III Imm'!A:D,4,FALSE),0)</f>
        <v>0</v>
      </c>
      <c r="AG297" s="38">
        <f>VLOOKUP(A297,'[1]Title IVA'!A:E,5,FALSE)</f>
        <v>10000</v>
      </c>
      <c r="AH297" s="40">
        <f>IFERROR(VLOOKUP(A297,'[1]Title IVB'!A:I,9,FALSE),0)</f>
        <v>0</v>
      </c>
      <c r="AI297" s="40">
        <f>IFERROR(VLOOKUP(A297,[1]SRSA!A:S,19,FALSE),0)</f>
        <v>22595</v>
      </c>
      <c r="AJ297" s="40">
        <f>IFERROR(VLOOKUP(A297,'[1]Title VB2'!A:E,5,FALSE),0)</f>
        <v>0</v>
      </c>
      <c r="AK297" s="40">
        <f>IFERROR(VLOOKUP(A297,'[1]McKinney Vento'!A:D,4,FALSE),0)</f>
        <v>0</v>
      </c>
      <c r="AL297" s="41">
        <f>VLOOKUP(A297,'[1]IDEA Pt B'!A295:C621,3,FALSE)</f>
        <v>13924</v>
      </c>
      <c r="AM297" s="39">
        <f t="shared" si="8"/>
        <v>3783447</v>
      </c>
      <c r="AN297" s="38">
        <f t="shared" si="9"/>
        <v>13858.780219780219</v>
      </c>
    </row>
    <row r="298" spans="1:40" x14ac:dyDescent="0.3">
      <c r="A298" s="36" t="s">
        <v>666</v>
      </c>
      <c r="B298" s="36" t="s">
        <v>667</v>
      </c>
      <c r="C298" s="37">
        <f>VLOOKUP($A298,'[1]DOM A&amp;L'!$A:$C,3,FALSE)</f>
        <v>1547.4</v>
      </c>
      <c r="D298" s="38">
        <f>VLOOKUP($A298,'[1]DOM A&amp;L'!$A:$D,4,FALSE)</f>
        <v>11183060</v>
      </c>
      <c r="E298" s="38">
        <f>VLOOKUP($A298,[1]TAG!$A:$F,4,FALSE)</f>
        <v>103676</v>
      </c>
      <c r="F298" s="38">
        <f>VLOOKUP($A298,'[1]DOM A&amp;L'!$A:$E,5,FALSE)</f>
        <v>0</v>
      </c>
      <c r="G298" s="38">
        <f>VLOOKUP($A298,'[1]DOM A&amp;L'!$A:$F,6,FALSE)</f>
        <v>156660</v>
      </c>
      <c r="H298" s="38">
        <f>VLOOKUP($A298,'[1]DOM A&amp;L'!$A:$G,7,FALSE)</f>
        <v>1521573</v>
      </c>
      <c r="I298" s="38">
        <f>VLOOKUP($A298,'[1]DOM A&amp;L'!$A:$H,8,FALSE)</f>
        <v>993245</v>
      </c>
      <c r="J298" s="38">
        <f>VLOOKUP($A298,'[1]DOM A&amp;L'!$A:$I,9,FALSE)</f>
        <v>111784</v>
      </c>
      <c r="K298" s="38">
        <f>VLOOKUP($A298,'[1]DOM A&amp;L'!$A:$J,10,FALSE)</f>
        <v>108844</v>
      </c>
      <c r="L298" s="38">
        <f>VLOOKUP($A298,'[1]DOM A&amp;L'!$A:$K,11,FALSE)</f>
        <v>540151</v>
      </c>
      <c r="M298" s="38">
        <f>VLOOKUP($A298,'[1]DOM A&amp;L'!$A:$L,12,FALSE)</f>
        <v>306163</v>
      </c>
      <c r="N298" s="38">
        <f>VLOOKUP($A298,'[1]DOM A&amp;L'!$A:$M,13,FALSE)</f>
        <v>193449</v>
      </c>
      <c r="O298" s="38">
        <f>VLOOKUP($A298,'[1]DOM A&amp;L'!$A:$N,14,FALSE)</f>
        <v>625822</v>
      </c>
      <c r="P298" s="38">
        <f>VLOOKUP($A298,'[1]DOM A&amp;L'!$A:$O,15,FALSE)</f>
        <v>0</v>
      </c>
      <c r="Q298" s="38">
        <f>VLOOKUP($A298,'[1]DOM A&amp;L'!$A:$P,16,FALSE)</f>
        <v>311072</v>
      </c>
      <c r="R298" s="38">
        <f>VLOOKUP($A298,'[1]DOM A&amp;L'!$A:$S,19,FALSE)</f>
        <v>375000</v>
      </c>
      <c r="S298" s="38">
        <f>VLOOKUP(A298,'[1]DOM A&amp;L'!A:T,20,FALSE)</f>
        <v>187957</v>
      </c>
      <c r="T298" s="38">
        <f>VLOOKUP($A298,'[1]DOM A&amp;L'!A:T,17,FALSE)</f>
        <v>483623</v>
      </c>
      <c r="U298" s="38">
        <f>VLOOKUP(A298,'[1]DOM A&amp;L'!A:R,18,FALSE)</f>
        <v>279598</v>
      </c>
      <c r="V298" s="38">
        <f>VLOOKUP($A298,'[1]DOM A&amp;L'!A:U,21,FALSE)</f>
        <v>0</v>
      </c>
      <c r="W298" s="38">
        <f>VLOOKUP($A298,'[1]DOM UAB'!$A:$D,4,FALSE)</f>
        <v>233720</v>
      </c>
      <c r="X298" s="38">
        <f>VLOOKUP($A298,'[1]DOM UAB'!$A:$D,3,FALSE)</f>
        <v>939931</v>
      </c>
      <c r="Y298" s="38">
        <f>VLOOKUP(A298,[1]ELI!A:F,6,FALSE)</f>
        <v>24469</v>
      </c>
      <c r="Z298" s="39">
        <f>VLOOKUP(A298,'[1]Title IA Del'!A:E,5,FALSE)</f>
        <v>226903</v>
      </c>
      <c r="AA298" s="40">
        <f>IFERROR(VLOOKUP(A298,'[1]Title ID2'!A:F,6,FALSE),0)</f>
        <v>0</v>
      </c>
      <c r="AB298" s="40">
        <f>IFERROR(VLOOKUP(A298,'[1]Title IC Mig'!A:G,7,FALSE),0)</f>
        <v>0</v>
      </c>
      <c r="AC298" s="38">
        <f>IFERROR(VLOOKUP(A298,[1]Sec1003!$I$2:$L$139,4,FALSE),0)</f>
        <v>0</v>
      </c>
      <c r="AD298" s="38">
        <f>VLOOKUP(A298,'[1]Title IIA'!A296:D621,3,FALSE)</f>
        <v>38776</v>
      </c>
      <c r="AE298" s="40">
        <f>IFERROR(VLOOKUP(A298,'[1]Title III EL'!A:D,4,FALSE),0)</f>
        <v>0</v>
      </c>
      <c r="AF298" s="40">
        <f>IFERROR(VLOOKUP(A298,'[1]Titlle III Imm'!A:D,4,FALSE),0)</f>
        <v>0</v>
      </c>
      <c r="AG298" s="38">
        <f>VLOOKUP(A298,'[1]Title IVA'!A:E,5,FALSE)</f>
        <v>14239</v>
      </c>
      <c r="AH298" s="40">
        <f>IFERROR(VLOOKUP(A298,'[1]Title IVB'!A:I,9,FALSE),0)</f>
        <v>0</v>
      </c>
      <c r="AI298" s="40">
        <f>IFERROR(VLOOKUP(A298,[1]SRSA!A:S,19,FALSE),0)</f>
        <v>0</v>
      </c>
      <c r="AJ298" s="40">
        <f>IFERROR(VLOOKUP(A298,'[1]Title VB2'!A:E,5,FALSE),0)</f>
        <v>0</v>
      </c>
      <c r="AK298" s="40">
        <f>IFERROR(VLOOKUP(A298,'[1]McKinney Vento'!A:D,4,FALSE),0)</f>
        <v>0</v>
      </c>
      <c r="AL298" s="41">
        <f>VLOOKUP(A298,'[1]IDEA Pt B'!A296:C622,3,FALSE)</f>
        <v>72740</v>
      </c>
      <c r="AM298" s="39">
        <f t="shared" si="8"/>
        <v>19032455</v>
      </c>
      <c r="AN298" s="38">
        <f t="shared" si="9"/>
        <v>12299.634871397182</v>
      </c>
    </row>
    <row r="299" spans="1:40" x14ac:dyDescent="0.3">
      <c r="A299" s="36" t="s">
        <v>668</v>
      </c>
      <c r="B299" s="36" t="s">
        <v>669</v>
      </c>
      <c r="C299" s="37">
        <f>VLOOKUP($A299,'[1]DOM A&amp;L'!$A:$C,3,FALSE)</f>
        <v>459</v>
      </c>
      <c r="D299" s="38">
        <f>VLOOKUP($A299,'[1]DOM A&amp;L'!$A:$D,4,FALSE)</f>
        <v>3360339</v>
      </c>
      <c r="E299" s="38">
        <f>VLOOKUP($A299,[1]TAG!$A:$F,4,FALSE)</f>
        <v>30753</v>
      </c>
      <c r="F299" s="38">
        <f>VLOOKUP($A299,'[1]DOM A&amp;L'!$A:$E,5,FALSE)</f>
        <v>177742</v>
      </c>
      <c r="G299" s="38">
        <f>VLOOKUP($A299,'[1]DOM A&amp;L'!$A:$F,6,FALSE)</f>
        <v>167600</v>
      </c>
      <c r="H299" s="38">
        <f>VLOOKUP($A299,'[1]DOM A&amp;L'!$A:$G,7,FALSE)</f>
        <v>504197</v>
      </c>
      <c r="I299" s="38">
        <f>VLOOKUP($A299,'[1]DOM A&amp;L'!$A:$H,8,FALSE)</f>
        <v>332320</v>
      </c>
      <c r="J299" s="38">
        <f>VLOOKUP($A299,'[1]DOM A&amp;L'!$A:$I,9,FALSE)</f>
        <v>35628</v>
      </c>
      <c r="K299" s="38">
        <f>VLOOKUP($A299,'[1]DOM A&amp;L'!$A:$J,10,FALSE)</f>
        <v>35956</v>
      </c>
      <c r="L299" s="38">
        <f>VLOOKUP($A299,'[1]DOM A&amp;L'!$A:$K,11,FALSE)</f>
        <v>166968</v>
      </c>
      <c r="M299" s="38">
        <f>VLOOKUP($A299,'[1]DOM A&amp;L'!$A:$L,12,FALSE)</f>
        <v>104792</v>
      </c>
      <c r="N299" s="38">
        <f>VLOOKUP($A299,'[1]DOM A&amp;L'!$A:$M,13,FALSE)</f>
        <v>0</v>
      </c>
      <c r="O299" s="38">
        <f>VLOOKUP($A299,'[1]DOM A&amp;L'!$A:$N,14,FALSE)</f>
        <v>266913</v>
      </c>
      <c r="P299" s="38">
        <f>VLOOKUP($A299,'[1]DOM A&amp;L'!$A:$O,15,FALSE)</f>
        <v>0</v>
      </c>
      <c r="Q299" s="38">
        <f>VLOOKUP($A299,'[1]DOM A&amp;L'!$A:$P,16,FALSE)</f>
        <v>0</v>
      </c>
      <c r="R299" s="38">
        <f>VLOOKUP($A299,'[1]DOM A&amp;L'!$A:$S,19,FALSE)</f>
        <v>300000</v>
      </c>
      <c r="S299" s="38">
        <f>VLOOKUP(A299,'[1]DOM A&amp;L'!A:T,20,FALSE)</f>
        <v>61822</v>
      </c>
      <c r="T299" s="38">
        <f>VLOOKUP($A299,'[1]DOM A&amp;L'!A:T,17,FALSE)</f>
        <v>0</v>
      </c>
      <c r="U299" s="38">
        <f>VLOOKUP(A299,'[1]DOM A&amp;L'!A:R,18,FALSE)</f>
        <v>251035</v>
      </c>
      <c r="V299" s="38">
        <f>VLOOKUP($A299,'[1]DOM A&amp;L'!A:U,21,FALSE)</f>
        <v>0</v>
      </c>
      <c r="W299" s="38">
        <f>VLOOKUP($A299,'[1]DOM UAB'!$A:$D,4,FALSE)</f>
        <v>89344</v>
      </c>
      <c r="X299" s="38">
        <f>VLOOKUP($A299,'[1]DOM UAB'!$A:$D,3,FALSE)</f>
        <v>203886</v>
      </c>
      <c r="Y299" s="38">
        <f>VLOOKUP(A299,[1]ELI!A:F,6,FALSE)</f>
        <v>15674</v>
      </c>
      <c r="Z299" s="39">
        <f>VLOOKUP(A299,'[1]Title IA Del'!A:E,5,FALSE)</f>
        <v>111408</v>
      </c>
      <c r="AA299" s="40">
        <f>IFERROR(VLOOKUP(A299,'[1]Title ID2'!A:F,6,FALSE),0)</f>
        <v>0</v>
      </c>
      <c r="AB299" s="40">
        <f>IFERROR(VLOOKUP(A299,'[1]Title IC Mig'!A:G,7,FALSE),0)</f>
        <v>0</v>
      </c>
      <c r="AC299" s="38">
        <f>IFERROR(VLOOKUP(A299,[1]Sec1003!$I$2:$L$139,4,FALSE),0)</f>
        <v>0</v>
      </c>
      <c r="AD299" s="38">
        <f>VLOOKUP(A299,'[1]Title IIA'!A297:D622,3,FALSE)</f>
        <v>16579</v>
      </c>
      <c r="AE299" s="40">
        <f>IFERROR(VLOOKUP(A299,'[1]Title III EL'!A:D,4,FALSE),0)</f>
        <v>0</v>
      </c>
      <c r="AF299" s="40">
        <f>IFERROR(VLOOKUP(A299,'[1]Titlle III Imm'!A:D,4,FALSE),0)</f>
        <v>0</v>
      </c>
      <c r="AG299" s="38">
        <f>VLOOKUP(A299,'[1]Title IVA'!A:E,5,FALSE)</f>
        <v>10000</v>
      </c>
      <c r="AH299" s="40">
        <f>IFERROR(VLOOKUP(A299,'[1]Title IVB'!A:I,9,FALSE),0)</f>
        <v>0</v>
      </c>
      <c r="AI299" s="40">
        <f>IFERROR(VLOOKUP(A299,[1]SRSA!A:S,19,FALSE),0)</f>
        <v>38865</v>
      </c>
      <c r="AJ299" s="40">
        <f>IFERROR(VLOOKUP(A299,'[1]Title VB2'!A:E,5,FALSE),0)</f>
        <v>0</v>
      </c>
      <c r="AK299" s="40">
        <f>IFERROR(VLOOKUP(A299,'[1]McKinney Vento'!A:D,4,FALSE),0)</f>
        <v>0</v>
      </c>
      <c r="AL299" s="41">
        <f>VLOOKUP(A299,'[1]IDEA Pt B'!A297:C623,3,FALSE)</f>
        <v>22153</v>
      </c>
      <c r="AM299" s="39">
        <f t="shared" si="8"/>
        <v>6303974</v>
      </c>
      <c r="AN299" s="38">
        <f t="shared" si="9"/>
        <v>13734.148148148148</v>
      </c>
    </row>
    <row r="300" spans="1:40" x14ac:dyDescent="0.3">
      <c r="A300" s="36" t="s">
        <v>670</v>
      </c>
      <c r="B300" s="36" t="s">
        <v>671</v>
      </c>
      <c r="C300" s="37">
        <f>VLOOKUP($A300,'[1]DOM A&amp;L'!$A:$C,3,FALSE)</f>
        <v>786.9</v>
      </c>
      <c r="D300" s="38">
        <f>VLOOKUP($A300,'[1]DOM A&amp;L'!$A:$D,4,FALSE)</f>
        <v>5686926</v>
      </c>
      <c r="E300" s="38">
        <f>VLOOKUP($A300,[1]TAG!$A:$F,4,FALSE)</f>
        <v>52722</v>
      </c>
      <c r="F300" s="38">
        <f>VLOOKUP($A300,'[1]DOM A&amp;L'!$A:$E,5,FALSE)</f>
        <v>0</v>
      </c>
      <c r="G300" s="38">
        <f>VLOOKUP($A300,'[1]DOM A&amp;L'!$A:$F,6,FALSE)</f>
        <v>197254</v>
      </c>
      <c r="H300" s="38">
        <f>VLOOKUP($A300,'[1]DOM A&amp;L'!$A:$G,7,FALSE)</f>
        <v>708680</v>
      </c>
      <c r="I300" s="38">
        <f>VLOOKUP($A300,'[1]DOM A&amp;L'!$A:$H,8,FALSE)</f>
        <v>518583</v>
      </c>
      <c r="J300" s="38">
        <f>VLOOKUP($A300,'[1]DOM A&amp;L'!$A:$I,9,FALSE)</f>
        <v>55059</v>
      </c>
      <c r="K300" s="38">
        <f>VLOOKUP($A300,'[1]DOM A&amp;L'!$A:$J,10,FALSE)</f>
        <v>59757</v>
      </c>
      <c r="L300" s="38">
        <f>VLOOKUP($A300,'[1]DOM A&amp;L'!$A:$K,11,FALSE)</f>
        <v>274683</v>
      </c>
      <c r="M300" s="38">
        <f>VLOOKUP($A300,'[1]DOM A&amp;L'!$A:$L,12,FALSE)</f>
        <v>158994</v>
      </c>
      <c r="N300" s="38">
        <f>VLOOKUP($A300,'[1]DOM A&amp;L'!$A:$M,13,FALSE)</f>
        <v>63030</v>
      </c>
      <c r="O300" s="38">
        <f>VLOOKUP($A300,'[1]DOM A&amp;L'!$A:$N,14,FALSE)</f>
        <v>402900</v>
      </c>
      <c r="P300" s="38">
        <f>VLOOKUP($A300,'[1]DOM A&amp;L'!$A:$O,15,FALSE)</f>
        <v>0</v>
      </c>
      <c r="Q300" s="38">
        <f>VLOOKUP($A300,'[1]DOM A&amp;L'!$A:$P,16,FALSE)</f>
        <v>271757</v>
      </c>
      <c r="R300" s="38">
        <f>VLOOKUP($A300,'[1]DOM A&amp;L'!$A:$S,19,FALSE)</f>
        <v>400000</v>
      </c>
      <c r="S300" s="38">
        <f>VLOOKUP(A300,'[1]DOM A&amp;L'!A:T,20,FALSE)</f>
        <v>142873</v>
      </c>
      <c r="T300" s="38">
        <f>VLOOKUP($A300,'[1]DOM A&amp;L'!A:T,17,FALSE)</f>
        <v>0</v>
      </c>
      <c r="U300" s="38">
        <f>VLOOKUP(A300,'[1]DOM A&amp;L'!A:R,18,FALSE)</f>
        <v>432948</v>
      </c>
      <c r="V300" s="38">
        <f>VLOOKUP($A300,'[1]DOM A&amp;L'!A:U,21,FALSE)</f>
        <v>0</v>
      </c>
      <c r="W300" s="38">
        <f>VLOOKUP($A300,'[1]DOM UAB'!$A:$D,4,FALSE)</f>
        <v>134509</v>
      </c>
      <c r="X300" s="38">
        <f>VLOOKUP($A300,'[1]DOM UAB'!$A:$D,3,FALSE)</f>
        <v>0</v>
      </c>
      <c r="Y300" s="38">
        <f>VLOOKUP(A300,[1]ELI!A:F,6,FALSE)</f>
        <v>18323</v>
      </c>
      <c r="Z300" s="39">
        <f>VLOOKUP(A300,'[1]Title IA Del'!A:E,5,FALSE)</f>
        <v>164512</v>
      </c>
      <c r="AA300" s="40">
        <f>IFERROR(VLOOKUP(A300,'[1]Title ID2'!A:F,6,FALSE),0)</f>
        <v>0</v>
      </c>
      <c r="AB300" s="40">
        <f>IFERROR(VLOOKUP(A300,'[1]Title IC Mig'!A:G,7,FALSE),0)</f>
        <v>0</v>
      </c>
      <c r="AC300" s="38">
        <f>IFERROR(VLOOKUP(A300,[1]Sec1003!$I$2:$L$139,4,FALSE),0)</f>
        <v>59522</v>
      </c>
      <c r="AD300" s="38">
        <f>VLOOKUP(A300,'[1]Title IIA'!A298:D623,3,FALSE)</f>
        <v>31095</v>
      </c>
      <c r="AE300" s="40">
        <f>IFERROR(VLOOKUP(A300,'[1]Title III EL'!A:D,4,FALSE),0)</f>
        <v>0</v>
      </c>
      <c r="AF300" s="40">
        <f>IFERROR(VLOOKUP(A300,'[1]Titlle III Imm'!A:D,4,FALSE),0)</f>
        <v>0</v>
      </c>
      <c r="AG300" s="38">
        <f>VLOOKUP(A300,'[1]Title IVA'!A:E,5,FALSE)</f>
        <v>10000</v>
      </c>
      <c r="AH300" s="40">
        <f>IFERROR(VLOOKUP(A300,'[1]Title IVB'!A:I,9,FALSE),0)</f>
        <v>0</v>
      </c>
      <c r="AI300" s="40">
        <f>IFERROR(VLOOKUP(A300,[1]SRSA!A:S,19,FALSE),0)</f>
        <v>0</v>
      </c>
      <c r="AJ300" s="40">
        <f>IFERROR(VLOOKUP(A300,'[1]Title VB2'!A:E,5,FALSE),0)</f>
        <v>0</v>
      </c>
      <c r="AK300" s="40">
        <f>IFERROR(VLOOKUP(A300,'[1]McKinney Vento'!A:D,4,FALSE),0)</f>
        <v>0</v>
      </c>
      <c r="AL300" s="41">
        <f>VLOOKUP(A300,'[1]IDEA Pt B'!A298:C624,3,FALSE)</f>
        <v>39213</v>
      </c>
      <c r="AM300" s="39">
        <f t="shared" si="8"/>
        <v>9883340</v>
      </c>
      <c r="AN300" s="38">
        <f t="shared" si="9"/>
        <v>12559.8424196213</v>
      </c>
    </row>
    <row r="301" spans="1:40" x14ac:dyDescent="0.3">
      <c r="A301" s="36" t="s">
        <v>672</v>
      </c>
      <c r="B301" s="36" t="s">
        <v>673</v>
      </c>
      <c r="C301" s="37">
        <f>VLOOKUP($A301,'[1]DOM A&amp;L'!$A:$C,3,FALSE)</f>
        <v>557.29999999999995</v>
      </c>
      <c r="D301" s="38">
        <f>VLOOKUP($A301,'[1]DOM A&amp;L'!$A:$D,4,FALSE)</f>
        <v>4027607</v>
      </c>
      <c r="E301" s="38">
        <f>VLOOKUP($A301,[1]TAG!$A:$F,4,FALSE)</f>
        <v>37339</v>
      </c>
      <c r="F301" s="38">
        <f>VLOOKUP($A301,'[1]DOM A&amp;L'!$A:$E,5,FALSE)</f>
        <v>53018</v>
      </c>
      <c r="G301" s="38">
        <f>VLOOKUP($A301,'[1]DOM A&amp;L'!$A:$F,6,FALSE)</f>
        <v>221674</v>
      </c>
      <c r="H301" s="38">
        <f>VLOOKUP($A301,'[1]DOM A&amp;L'!$A:$G,7,FALSE)</f>
        <v>555539</v>
      </c>
      <c r="I301" s="38">
        <f>VLOOKUP($A301,'[1]DOM A&amp;L'!$A:$H,8,FALSE)</f>
        <v>366984</v>
      </c>
      <c r="J301" s="38">
        <f>VLOOKUP($A301,'[1]DOM A&amp;L'!$A:$I,9,FALSE)</f>
        <v>38133</v>
      </c>
      <c r="K301" s="38">
        <f>VLOOKUP($A301,'[1]DOM A&amp;L'!$A:$J,10,FALSE)</f>
        <v>45720</v>
      </c>
      <c r="L301" s="38">
        <f>VLOOKUP($A301,'[1]DOM A&amp;L'!$A:$K,11,FALSE)</f>
        <v>195330</v>
      </c>
      <c r="M301" s="38">
        <f>VLOOKUP($A301,'[1]DOM A&amp;L'!$A:$L,12,FALSE)</f>
        <v>104792</v>
      </c>
      <c r="N301" s="38">
        <f>VLOOKUP($A301,'[1]DOM A&amp;L'!$A:$M,13,FALSE)</f>
        <v>32231</v>
      </c>
      <c r="O301" s="38">
        <f>VLOOKUP($A301,'[1]DOM A&amp;L'!$A:$N,14,FALSE)</f>
        <v>279692</v>
      </c>
      <c r="P301" s="38">
        <f>VLOOKUP($A301,'[1]DOM A&amp;L'!$A:$O,15,FALSE)</f>
        <v>0</v>
      </c>
      <c r="Q301" s="38">
        <f>VLOOKUP($A301,'[1]DOM A&amp;L'!$A:$P,16,FALSE)</f>
        <v>54798</v>
      </c>
      <c r="R301" s="38">
        <f>VLOOKUP($A301,'[1]DOM A&amp;L'!$A:$S,19,FALSE)</f>
        <v>500000</v>
      </c>
      <c r="S301" s="38">
        <f>VLOOKUP(A301,'[1]DOM A&amp;L'!A:T,20,FALSE)</f>
        <v>76555</v>
      </c>
      <c r="T301" s="38">
        <f>VLOOKUP($A301,'[1]DOM A&amp;L'!A:T,17,FALSE)</f>
        <v>32231</v>
      </c>
      <c r="U301" s="38">
        <f>VLOOKUP(A301,'[1]DOM A&amp;L'!A:R,18,FALSE)</f>
        <v>123199</v>
      </c>
      <c r="V301" s="38">
        <f>VLOOKUP($A301,'[1]DOM A&amp;L'!A:U,21,FALSE)</f>
        <v>0</v>
      </c>
      <c r="W301" s="38">
        <f>VLOOKUP($A301,'[1]DOM UAB'!$A:$D,4,FALSE)</f>
        <v>230181</v>
      </c>
      <c r="X301" s="38">
        <f>VLOOKUP($A301,'[1]DOM UAB'!$A:$D,3,FALSE)</f>
        <v>30884</v>
      </c>
      <c r="Y301" s="38">
        <f>VLOOKUP(A301,[1]ELI!A:F,6,FALSE)</f>
        <v>16468</v>
      </c>
      <c r="Z301" s="39">
        <f>VLOOKUP(A301,'[1]Title IA Del'!A:E,5,FALSE)</f>
        <v>98508</v>
      </c>
      <c r="AA301" s="40">
        <f>IFERROR(VLOOKUP(A301,'[1]Title ID2'!A:F,6,FALSE),0)</f>
        <v>0</v>
      </c>
      <c r="AB301" s="40">
        <f>IFERROR(VLOOKUP(A301,'[1]Title IC Mig'!A:G,7,FALSE),0)</f>
        <v>0</v>
      </c>
      <c r="AC301" s="38">
        <f>IFERROR(VLOOKUP(A301,[1]Sec1003!$I$2:$L$139,4,FALSE),0)</f>
        <v>9495</v>
      </c>
      <c r="AD301" s="38">
        <f>VLOOKUP(A301,'[1]Title IIA'!A299:D624,3,FALSE)</f>
        <v>15142</v>
      </c>
      <c r="AE301" s="40">
        <f>IFERROR(VLOOKUP(A301,'[1]Title III EL'!A:D,4,FALSE),0)</f>
        <v>0</v>
      </c>
      <c r="AF301" s="40">
        <f>IFERROR(VLOOKUP(A301,'[1]Titlle III Imm'!A:D,4,FALSE),0)</f>
        <v>0</v>
      </c>
      <c r="AG301" s="38">
        <f>VLOOKUP(A301,'[1]Title IVA'!A:E,5,FALSE)</f>
        <v>10000</v>
      </c>
      <c r="AH301" s="40">
        <f>IFERROR(VLOOKUP(A301,'[1]Title IVB'!A:I,9,FALSE),0)</f>
        <v>0</v>
      </c>
      <c r="AI301" s="40">
        <f>IFERROR(VLOOKUP(A301,[1]SRSA!A:S,19,FALSE),0)</f>
        <v>37332</v>
      </c>
      <c r="AJ301" s="40">
        <f>IFERROR(VLOOKUP(A301,'[1]Title VB2'!A:E,5,FALSE),0)</f>
        <v>0</v>
      </c>
      <c r="AK301" s="40">
        <f>IFERROR(VLOOKUP(A301,'[1]McKinney Vento'!A:D,4,FALSE),0)</f>
        <v>0</v>
      </c>
      <c r="AL301" s="41">
        <f>VLOOKUP(A301,'[1]IDEA Pt B'!A299:C625,3,FALSE)</f>
        <v>27071</v>
      </c>
      <c r="AM301" s="39">
        <f t="shared" si="8"/>
        <v>7219923</v>
      </c>
      <c r="AN301" s="38">
        <f t="shared" si="9"/>
        <v>12955.182128117711</v>
      </c>
    </row>
    <row r="302" spans="1:40" x14ac:dyDescent="0.3">
      <c r="A302" s="36" t="s">
        <v>674</v>
      </c>
      <c r="B302" s="36" t="s">
        <v>675</v>
      </c>
      <c r="C302" s="37">
        <f>VLOOKUP($A302,'[1]DOM A&amp;L'!$A:$C,3,FALSE)</f>
        <v>676.8</v>
      </c>
      <c r="D302" s="38">
        <f>VLOOKUP($A302,'[1]DOM A&amp;L'!$A:$D,4,FALSE)</f>
        <v>4902062</v>
      </c>
      <c r="E302" s="38">
        <f>VLOOKUP($A302,[1]TAG!$A:$F,4,FALSE)</f>
        <v>45346</v>
      </c>
      <c r="F302" s="38">
        <f>VLOOKUP($A302,'[1]DOM A&amp;L'!$A:$E,5,FALSE)</f>
        <v>0</v>
      </c>
      <c r="G302" s="38">
        <f>VLOOKUP($A302,'[1]DOM A&amp;L'!$A:$F,6,FALSE)</f>
        <v>212285</v>
      </c>
      <c r="H302" s="38">
        <f>VLOOKUP($A302,'[1]DOM A&amp;L'!$A:$G,7,FALSE)</f>
        <v>487671</v>
      </c>
      <c r="I302" s="38">
        <f>VLOOKUP($A302,'[1]DOM A&amp;L'!$A:$H,8,FALSE)</f>
        <v>453970</v>
      </c>
      <c r="J302" s="38">
        <f>VLOOKUP($A302,'[1]DOM A&amp;L'!$A:$I,9,FALSE)</f>
        <v>47159</v>
      </c>
      <c r="K302" s="38">
        <f>VLOOKUP($A302,'[1]DOM A&amp;L'!$A:$J,10,FALSE)</f>
        <v>49765</v>
      </c>
      <c r="L302" s="38">
        <f>VLOOKUP($A302,'[1]DOM A&amp;L'!$A:$K,11,FALSE)</f>
        <v>236251</v>
      </c>
      <c r="M302" s="38">
        <f>VLOOKUP($A302,'[1]DOM A&amp;L'!$A:$L,12,FALSE)</f>
        <v>122859</v>
      </c>
      <c r="N302" s="38">
        <f>VLOOKUP($A302,'[1]DOM A&amp;L'!$A:$M,13,FALSE)</f>
        <v>320567</v>
      </c>
      <c r="O302" s="38">
        <f>VLOOKUP($A302,'[1]DOM A&amp;L'!$A:$N,14,FALSE)</f>
        <v>26401</v>
      </c>
      <c r="P302" s="38">
        <f>VLOOKUP($A302,'[1]DOM A&amp;L'!$A:$O,15,FALSE)</f>
        <v>0</v>
      </c>
      <c r="Q302" s="38">
        <f>VLOOKUP($A302,'[1]DOM A&amp;L'!$A:$P,16,FALSE)</f>
        <v>119692</v>
      </c>
      <c r="R302" s="38">
        <f>VLOOKUP($A302,'[1]DOM A&amp;L'!$A:$S,19,FALSE)</f>
        <v>200022</v>
      </c>
      <c r="S302" s="38">
        <f>VLOOKUP(A302,'[1]DOM A&amp;L'!A:T,20,FALSE)</f>
        <v>75567</v>
      </c>
      <c r="T302" s="38">
        <f>VLOOKUP($A302,'[1]DOM A&amp;L'!A:T,17,FALSE)</f>
        <v>71237</v>
      </c>
      <c r="U302" s="38">
        <f>VLOOKUP(A302,'[1]DOM A&amp;L'!A:R,18,FALSE)</f>
        <v>235610</v>
      </c>
      <c r="V302" s="38">
        <f>VLOOKUP($A302,'[1]DOM A&amp;L'!A:U,21,FALSE)</f>
        <v>0</v>
      </c>
      <c r="W302" s="38">
        <f>VLOOKUP($A302,'[1]DOM UAB'!$A:$D,4,FALSE)</f>
        <v>88130</v>
      </c>
      <c r="X302" s="38">
        <f>VLOOKUP($A302,'[1]DOM UAB'!$A:$D,3,FALSE)</f>
        <v>173821</v>
      </c>
      <c r="Y302" s="38">
        <f>VLOOKUP(A302,[1]ELI!A:F,6,FALSE)</f>
        <v>17434</v>
      </c>
      <c r="Z302" s="39">
        <f>VLOOKUP(A302,'[1]Title IA Del'!A:E,5,FALSE)</f>
        <v>69053</v>
      </c>
      <c r="AA302" s="40">
        <f>IFERROR(VLOOKUP(A302,'[1]Title ID2'!A:F,6,FALSE),0)</f>
        <v>0</v>
      </c>
      <c r="AB302" s="40">
        <f>IFERROR(VLOOKUP(A302,'[1]Title IC Mig'!A:G,7,FALSE),0)</f>
        <v>0</v>
      </c>
      <c r="AC302" s="38">
        <f>IFERROR(VLOOKUP(A302,[1]Sec1003!$I$2:$L$139,4,FALSE),0)</f>
        <v>0</v>
      </c>
      <c r="AD302" s="38">
        <f>VLOOKUP(A302,'[1]Title IIA'!A300:D625,3,FALSE)</f>
        <v>23522</v>
      </c>
      <c r="AE302" s="40">
        <f>IFERROR(VLOOKUP(A302,'[1]Title III EL'!A:D,4,FALSE),0)</f>
        <v>0</v>
      </c>
      <c r="AF302" s="40">
        <f>IFERROR(VLOOKUP(A302,'[1]Titlle III Imm'!A:D,4,FALSE),0)</f>
        <v>0</v>
      </c>
      <c r="AG302" s="38">
        <f>VLOOKUP(A302,'[1]Title IVA'!A:E,5,FALSE)</f>
        <v>10000</v>
      </c>
      <c r="AH302" s="40">
        <f>IFERROR(VLOOKUP(A302,'[1]Title IVB'!A:I,9,FALSE),0)</f>
        <v>0</v>
      </c>
      <c r="AI302" s="40">
        <f>IFERROR(VLOOKUP(A302,[1]SRSA!A:S,19,FALSE),0)</f>
        <v>0</v>
      </c>
      <c r="AJ302" s="40">
        <f>IFERROR(VLOOKUP(A302,'[1]Title VB2'!A:E,5,FALSE),0)</f>
        <v>0</v>
      </c>
      <c r="AK302" s="40">
        <f>IFERROR(VLOOKUP(A302,'[1]McKinney Vento'!A:D,4,FALSE),0)</f>
        <v>0</v>
      </c>
      <c r="AL302" s="41">
        <f>VLOOKUP(A302,'[1]IDEA Pt B'!A300:C626,3,FALSE)</f>
        <v>29675</v>
      </c>
      <c r="AM302" s="39">
        <f t="shared" si="8"/>
        <v>8018099</v>
      </c>
      <c r="AN302" s="38">
        <f t="shared" si="9"/>
        <v>11847.072990543737</v>
      </c>
    </row>
    <row r="303" spans="1:40" x14ac:dyDescent="0.3">
      <c r="A303" s="36" t="s">
        <v>676</v>
      </c>
      <c r="B303" s="36" t="s">
        <v>677</v>
      </c>
      <c r="C303" s="37">
        <f>VLOOKUP($A303,'[1]DOM A&amp;L'!$A:$C,3,FALSE)</f>
        <v>1615.5</v>
      </c>
      <c r="D303" s="38">
        <f>VLOOKUP($A303,'[1]DOM A&amp;L'!$A:$D,4,FALSE)</f>
        <v>11675219</v>
      </c>
      <c r="E303" s="38">
        <f>VLOOKUP($A303,[1]TAG!$A:$F,4,FALSE)</f>
        <v>108239</v>
      </c>
      <c r="F303" s="38">
        <f>VLOOKUP($A303,'[1]DOM A&amp;L'!$A:$E,5,FALSE)</f>
        <v>453959</v>
      </c>
      <c r="G303" s="38">
        <f>VLOOKUP($A303,'[1]DOM A&amp;L'!$A:$F,6,FALSE)</f>
        <v>413695</v>
      </c>
      <c r="H303" s="38">
        <f>VLOOKUP($A303,'[1]DOM A&amp;L'!$A:$G,7,FALSE)</f>
        <v>1621305</v>
      </c>
      <c r="I303" s="38">
        <f>VLOOKUP($A303,'[1]DOM A&amp;L'!$A:$H,8,FALSE)</f>
        <v>1035750</v>
      </c>
      <c r="J303" s="38">
        <f>VLOOKUP($A303,'[1]DOM A&amp;L'!$A:$I,9,FALSE)</f>
        <v>114843</v>
      </c>
      <c r="K303" s="38">
        <f>VLOOKUP($A303,'[1]DOM A&amp;L'!$A:$J,10,FALSE)</f>
        <v>127486</v>
      </c>
      <c r="L303" s="38">
        <f>VLOOKUP($A303,'[1]DOM A&amp;L'!$A:$K,11,FALSE)</f>
        <v>580842</v>
      </c>
      <c r="M303" s="38">
        <f>VLOOKUP($A303,'[1]DOM A&amp;L'!$A:$L,12,FALSE)</f>
        <v>310761</v>
      </c>
      <c r="N303" s="38">
        <f>VLOOKUP($A303,'[1]DOM A&amp;L'!$A:$M,13,FALSE)</f>
        <v>730913</v>
      </c>
      <c r="O303" s="38">
        <f>VLOOKUP($A303,'[1]DOM A&amp;L'!$A:$N,14,FALSE)</f>
        <v>99693</v>
      </c>
      <c r="P303" s="38">
        <f>VLOOKUP($A303,'[1]DOM A&amp;L'!$A:$O,15,FALSE)</f>
        <v>0</v>
      </c>
      <c r="Q303" s="38">
        <f>VLOOKUP($A303,'[1]DOM A&amp;L'!$A:$P,16,FALSE)</f>
        <v>409898</v>
      </c>
      <c r="R303" s="38">
        <f>VLOOKUP($A303,'[1]DOM A&amp;L'!$A:$S,19,FALSE)</f>
        <v>1825000</v>
      </c>
      <c r="S303" s="38">
        <f>VLOOKUP(A303,'[1]DOM A&amp;L'!A:T,20,FALSE)</f>
        <v>170559</v>
      </c>
      <c r="T303" s="38">
        <f>VLOOKUP($A303,'[1]DOM A&amp;L'!A:T,17,FALSE)</f>
        <v>0</v>
      </c>
      <c r="U303" s="38">
        <f>VLOOKUP(A303,'[1]DOM A&amp;L'!A:R,18,FALSE)</f>
        <v>516846</v>
      </c>
      <c r="V303" s="38">
        <f>VLOOKUP($A303,'[1]DOM A&amp;L'!A:U,21,FALSE)</f>
        <v>0</v>
      </c>
      <c r="W303" s="38">
        <f>VLOOKUP($A303,'[1]DOM UAB'!$A:$D,4,FALSE)</f>
        <v>258082</v>
      </c>
      <c r="X303" s="38">
        <f>VLOOKUP($A303,'[1]DOM UAB'!$A:$D,3,FALSE)</f>
        <v>500479</v>
      </c>
      <c r="Y303" s="38">
        <f>VLOOKUP(A303,[1]ELI!A:F,6,FALSE)</f>
        <v>25019</v>
      </c>
      <c r="Z303" s="39">
        <f>VLOOKUP(A303,'[1]Title IA Del'!A:E,5,FALSE)</f>
        <v>397787</v>
      </c>
      <c r="AA303" s="40">
        <f>IFERROR(VLOOKUP(A303,'[1]Title ID2'!A:F,6,FALSE),0)</f>
        <v>0</v>
      </c>
      <c r="AB303" s="40">
        <f>IFERROR(VLOOKUP(A303,'[1]Title IC Mig'!A:G,7,FALSE),0)</f>
        <v>0</v>
      </c>
      <c r="AC303" s="38">
        <f>IFERROR(VLOOKUP(A303,[1]Sec1003!$I$2:$L$139,4,FALSE),0)</f>
        <v>10995</v>
      </c>
      <c r="AD303" s="38">
        <f>VLOOKUP(A303,'[1]Title IIA'!A301:D626,3,FALSE)</f>
        <v>56387</v>
      </c>
      <c r="AE303" s="40">
        <f>IFERROR(VLOOKUP(A303,'[1]Title III EL'!A:D,4,FALSE),0)</f>
        <v>0</v>
      </c>
      <c r="AF303" s="40">
        <f>IFERROR(VLOOKUP(A303,'[1]Titlle III Imm'!A:D,4,FALSE),0)</f>
        <v>4106</v>
      </c>
      <c r="AG303" s="38">
        <f>VLOOKUP(A303,'[1]Title IVA'!A:E,5,FALSE)</f>
        <v>20585</v>
      </c>
      <c r="AH303" s="40">
        <f>IFERROR(VLOOKUP(A303,'[1]Title IVB'!A:I,9,FALSE),0)</f>
        <v>0</v>
      </c>
      <c r="AI303" s="40">
        <f>IFERROR(VLOOKUP(A303,[1]SRSA!A:S,19,FALSE),0)</f>
        <v>0</v>
      </c>
      <c r="AJ303" s="40">
        <f>IFERROR(VLOOKUP(A303,'[1]Title VB2'!A:E,5,FALSE),0)</f>
        <v>0</v>
      </c>
      <c r="AK303" s="40">
        <f>IFERROR(VLOOKUP(A303,'[1]McKinney Vento'!A:D,4,FALSE),0)</f>
        <v>0</v>
      </c>
      <c r="AL303" s="41">
        <f>VLOOKUP(A303,'[1]IDEA Pt B'!A301:C627,3,FALSE)</f>
        <v>80410</v>
      </c>
      <c r="AM303" s="39">
        <f t="shared" si="8"/>
        <v>21548858</v>
      </c>
      <c r="AN303" s="38">
        <f t="shared" si="9"/>
        <v>13338.816465490559</v>
      </c>
    </row>
    <row r="304" spans="1:40" x14ac:dyDescent="0.3">
      <c r="A304" s="36" t="s">
        <v>678</v>
      </c>
      <c r="B304" s="36" t="s">
        <v>679</v>
      </c>
      <c r="C304" s="37">
        <f>VLOOKUP($A304,'[1]DOM A&amp;L'!$A:$C,3,FALSE)</f>
        <v>10626.6</v>
      </c>
      <c r="D304" s="38">
        <f>VLOOKUP($A304,'[1]DOM A&amp;L'!$A:$D,4,FALSE)</f>
        <v>76798438</v>
      </c>
      <c r="E304" s="38">
        <f>VLOOKUP($A304,[1]TAG!$A:$F,4,FALSE)</f>
        <v>711982</v>
      </c>
      <c r="F304" s="38">
        <f>VLOOKUP($A304,'[1]DOM A&amp;L'!$A:$E,5,FALSE)</f>
        <v>547406</v>
      </c>
      <c r="G304" s="38">
        <f>VLOOKUP($A304,'[1]DOM A&amp;L'!$A:$F,6,FALSE)</f>
        <v>2223950</v>
      </c>
      <c r="H304" s="38">
        <f>VLOOKUP($A304,'[1]DOM A&amp;L'!$A:$G,7,FALSE)</f>
        <v>16647756</v>
      </c>
      <c r="I304" s="38">
        <f>VLOOKUP($A304,'[1]DOM A&amp;L'!$A:$H,8,FALSE)</f>
        <v>6484883</v>
      </c>
      <c r="J304" s="38">
        <f>VLOOKUP($A304,'[1]DOM A&amp;L'!$A:$I,9,FALSE)</f>
        <v>708157</v>
      </c>
      <c r="K304" s="38">
        <f>VLOOKUP($A304,'[1]DOM A&amp;L'!$A:$J,10,FALSE)</f>
        <v>896078</v>
      </c>
      <c r="L304" s="38">
        <f>VLOOKUP($A304,'[1]DOM A&amp;L'!$A:$K,11,FALSE)</f>
        <v>3709427</v>
      </c>
      <c r="M304" s="38">
        <f>VLOOKUP($A304,'[1]DOM A&amp;L'!$A:$L,12,FALSE)</f>
        <v>1528511</v>
      </c>
      <c r="N304" s="38">
        <f>VLOOKUP($A304,'[1]DOM A&amp;L'!$A:$M,13,FALSE)</f>
        <v>0</v>
      </c>
      <c r="O304" s="38">
        <f>VLOOKUP($A304,'[1]DOM A&amp;L'!$A:$N,14,FALSE)</f>
        <v>4837982</v>
      </c>
      <c r="P304" s="38">
        <f>VLOOKUP($A304,'[1]DOM A&amp;L'!$A:$O,15,FALSE)</f>
        <v>0</v>
      </c>
      <c r="Q304" s="38">
        <f>VLOOKUP($A304,'[1]DOM A&amp;L'!$A:$P,16,FALSE)</f>
        <v>3744814</v>
      </c>
      <c r="R304" s="38">
        <f>VLOOKUP($A304,'[1]DOM A&amp;L'!$A:$S,19,FALSE)</f>
        <v>1800000</v>
      </c>
      <c r="S304" s="38">
        <f>VLOOKUP(A304,'[1]DOM A&amp;L'!A:T,20,FALSE)</f>
        <v>1032799</v>
      </c>
      <c r="T304" s="38">
        <f>VLOOKUP($A304,'[1]DOM A&amp;L'!A:T,17,FALSE)</f>
        <v>0</v>
      </c>
      <c r="U304" s="38">
        <f>VLOOKUP(A304,'[1]DOM A&amp;L'!A:R,18,FALSE)</f>
        <v>2096896</v>
      </c>
      <c r="V304" s="38">
        <f>VLOOKUP($A304,'[1]DOM A&amp;L'!A:U,21,FALSE)</f>
        <v>0</v>
      </c>
      <c r="W304" s="38">
        <f>VLOOKUP($A304,'[1]DOM UAB'!$A:$D,4,FALSE)</f>
        <v>696182</v>
      </c>
      <c r="X304" s="38">
        <f>VLOOKUP($A304,'[1]DOM UAB'!$A:$D,3,FALSE)</f>
        <v>0</v>
      </c>
      <c r="Y304" s="38">
        <f>VLOOKUP(A304,[1]ELI!A:F,6,FALSE)</f>
        <v>97836</v>
      </c>
      <c r="Z304" s="39">
        <f>VLOOKUP(A304,'[1]Title IA Del'!A:E,5,FALSE)</f>
        <v>4137414</v>
      </c>
      <c r="AA304" s="40">
        <f>IFERROR(VLOOKUP(A304,'[1]Title ID2'!A:F,6,FALSE),0)</f>
        <v>0</v>
      </c>
      <c r="AB304" s="40">
        <f>IFERROR(VLOOKUP(A304,'[1]Title IC Mig'!A:G,7,FALSE),0)</f>
        <v>140313.5</v>
      </c>
      <c r="AC304" s="38">
        <f>IFERROR(VLOOKUP(A304,[1]Sec1003!$I$2:$L$139,4,FALSE),0)</f>
        <v>372516</v>
      </c>
      <c r="AD304" s="38">
        <f>VLOOKUP(A304,'[1]Title IIA'!A302:D627,3,FALSE)</f>
        <v>501645</v>
      </c>
      <c r="AE304" s="40">
        <f>IFERROR(VLOOKUP(A304,'[1]Title III EL'!A:D,4,FALSE),0)</f>
        <v>153576</v>
      </c>
      <c r="AF304" s="40">
        <f>IFERROR(VLOOKUP(A304,'[1]Titlle III Imm'!A:D,4,FALSE),0)</f>
        <v>0</v>
      </c>
      <c r="AG304" s="38">
        <f>VLOOKUP(A304,'[1]Title IVA'!A:E,5,FALSE)</f>
        <v>259396</v>
      </c>
      <c r="AH304" s="40">
        <f>IFERROR(VLOOKUP(A304,'[1]Title IVB'!A:I,9,FALSE),0)</f>
        <v>155327</v>
      </c>
      <c r="AI304" s="40">
        <f>IFERROR(VLOOKUP(A304,[1]SRSA!A:S,19,FALSE),0)</f>
        <v>0</v>
      </c>
      <c r="AJ304" s="40">
        <f>IFERROR(VLOOKUP(A304,'[1]Title VB2'!A:E,5,FALSE),0)</f>
        <v>0</v>
      </c>
      <c r="AK304" s="40">
        <f>IFERROR(VLOOKUP(A304,'[1]McKinney Vento'!A:D,4,FALSE),0)</f>
        <v>0</v>
      </c>
      <c r="AL304" s="41">
        <f>VLOOKUP(A304,'[1]IDEA Pt B'!A302:C628,3,FALSE)</f>
        <v>600462</v>
      </c>
      <c r="AM304" s="39">
        <f t="shared" si="8"/>
        <v>130883746.5</v>
      </c>
      <c r="AN304" s="38">
        <f t="shared" si="9"/>
        <v>12316.61552142736</v>
      </c>
    </row>
    <row r="305" spans="1:40" x14ac:dyDescent="0.3">
      <c r="A305" s="36" t="s">
        <v>680</v>
      </c>
      <c r="B305" s="36" t="s">
        <v>681</v>
      </c>
      <c r="C305" s="37">
        <f>VLOOKUP($A305,'[1]DOM A&amp;L'!$A:$C,3,FALSE)</f>
        <v>11994.7</v>
      </c>
      <c r="D305" s="38">
        <f>VLOOKUP($A305,'[1]DOM A&amp;L'!$A:$D,4,FALSE)</f>
        <v>86685697</v>
      </c>
      <c r="E305" s="38">
        <f>VLOOKUP($A305,[1]TAG!$A:$F,4,FALSE)</f>
        <v>803645</v>
      </c>
      <c r="F305" s="38">
        <f>VLOOKUP($A305,'[1]DOM A&amp;L'!$A:$E,5,FALSE)</f>
        <v>0</v>
      </c>
      <c r="G305" s="38">
        <f>VLOOKUP($A305,'[1]DOM A&amp;L'!$A:$F,6,FALSE)</f>
        <v>1646115</v>
      </c>
      <c r="H305" s="38">
        <f>VLOOKUP($A305,'[1]DOM A&amp;L'!$A:$G,7,FALSE)</f>
        <v>7784708</v>
      </c>
      <c r="I305" s="38">
        <f>VLOOKUP($A305,'[1]DOM A&amp;L'!$A:$H,8,FALSE)</f>
        <v>6619395</v>
      </c>
      <c r="J305" s="38">
        <f>VLOOKUP($A305,'[1]DOM A&amp;L'!$A:$I,9,FALSE)</f>
        <v>688976</v>
      </c>
      <c r="K305" s="38">
        <f>VLOOKUP($A305,'[1]DOM A&amp;L'!$A:$J,10,FALSE)</f>
        <v>871775</v>
      </c>
      <c r="L305" s="38">
        <f>VLOOKUP($A305,'[1]DOM A&amp;L'!$A:$K,11,FALSE)</f>
        <v>4186990</v>
      </c>
      <c r="M305" s="38">
        <f>VLOOKUP($A305,'[1]DOM A&amp;L'!$A:$L,12,FALSE)</f>
        <v>303534</v>
      </c>
      <c r="N305" s="38">
        <f>VLOOKUP($A305,'[1]DOM A&amp;L'!$A:$M,13,FALSE)</f>
        <v>0</v>
      </c>
      <c r="O305" s="38">
        <f>VLOOKUP($A305,'[1]DOM A&amp;L'!$A:$N,14,FALSE)</f>
        <v>6596782</v>
      </c>
      <c r="P305" s="38">
        <f>VLOOKUP($A305,'[1]DOM A&amp;L'!$A:$O,15,FALSE)</f>
        <v>0</v>
      </c>
      <c r="Q305" s="38">
        <f>VLOOKUP($A305,'[1]DOM A&amp;L'!$A:$P,16,FALSE)</f>
        <v>3043391</v>
      </c>
      <c r="R305" s="38">
        <f>VLOOKUP($A305,'[1]DOM A&amp;L'!$A:$S,19,FALSE)</f>
        <v>3875000</v>
      </c>
      <c r="S305" s="38">
        <f>VLOOKUP(A305,'[1]DOM A&amp;L'!A:T,20,FALSE)</f>
        <v>1850348</v>
      </c>
      <c r="T305" s="38">
        <f>VLOOKUP($A305,'[1]DOM A&amp;L'!A:T,17,FALSE)</f>
        <v>0</v>
      </c>
      <c r="U305" s="38">
        <f>VLOOKUP(A305,'[1]DOM A&amp;L'!A:R,18,FALSE)</f>
        <v>7513536</v>
      </c>
      <c r="V305" s="38">
        <f>VLOOKUP($A305,'[1]DOM A&amp;L'!A:U,21,FALSE)</f>
        <v>0</v>
      </c>
      <c r="W305" s="38">
        <f>VLOOKUP($A305,'[1]DOM UAB'!$A:$D,4,FALSE)</f>
        <v>2200526</v>
      </c>
      <c r="X305" s="38">
        <f>VLOOKUP($A305,'[1]DOM UAB'!$A:$D,3,FALSE)</f>
        <v>6774521</v>
      </c>
      <c r="Y305" s="38">
        <f>VLOOKUP(A305,[1]ELI!A:F,6,FALSE)</f>
        <v>108891</v>
      </c>
      <c r="Z305" s="39">
        <f>VLOOKUP(A305,'[1]Title IA Del'!A:E,5,FALSE)</f>
        <v>212780</v>
      </c>
      <c r="AA305" s="40">
        <f>IFERROR(VLOOKUP(A305,'[1]Title ID2'!A:F,6,FALSE),0)</f>
        <v>0</v>
      </c>
      <c r="AB305" s="40">
        <f>IFERROR(VLOOKUP(A305,'[1]Title IC Mig'!A:G,7,FALSE),0)</f>
        <v>0</v>
      </c>
      <c r="AC305" s="38">
        <f>IFERROR(VLOOKUP(A305,[1]Sec1003!$I$2:$L$139,4,FALSE),0)</f>
        <v>0</v>
      </c>
      <c r="AD305" s="38">
        <f>VLOOKUP(A305,'[1]Title IIA'!A303:D628,3,FALSE)</f>
        <v>120918</v>
      </c>
      <c r="AE305" s="40">
        <f>IFERROR(VLOOKUP(A305,'[1]Title III EL'!A:D,4,FALSE),0)</f>
        <v>0</v>
      </c>
      <c r="AF305" s="40">
        <f>IFERROR(VLOOKUP(A305,'[1]Titlle III Imm'!A:D,4,FALSE),0)</f>
        <v>0</v>
      </c>
      <c r="AG305" s="38">
        <f>VLOOKUP(A305,'[1]Title IVA'!A:E,5,FALSE)</f>
        <v>15092</v>
      </c>
      <c r="AH305" s="40">
        <f>IFERROR(VLOOKUP(A305,'[1]Title IVB'!A:I,9,FALSE),0)</f>
        <v>0</v>
      </c>
      <c r="AI305" s="40">
        <f>IFERROR(VLOOKUP(A305,[1]SRSA!A:S,19,FALSE),0)</f>
        <v>0</v>
      </c>
      <c r="AJ305" s="40">
        <f>IFERROR(VLOOKUP(A305,'[1]Title VB2'!A:E,5,FALSE),0)</f>
        <v>0</v>
      </c>
      <c r="AK305" s="40">
        <f>IFERROR(VLOOKUP(A305,'[1]McKinney Vento'!A:D,4,FALSE),0)</f>
        <v>0</v>
      </c>
      <c r="AL305" s="41">
        <f>VLOOKUP(A305,'[1]IDEA Pt B'!A303:C629,3,FALSE)</f>
        <v>556454</v>
      </c>
      <c r="AM305" s="39">
        <f t="shared" si="8"/>
        <v>142459074</v>
      </c>
      <c r="AN305" s="38">
        <f t="shared" si="9"/>
        <v>11876.835102170124</v>
      </c>
    </row>
    <row r="306" spans="1:40" x14ac:dyDescent="0.3">
      <c r="A306" s="36" t="s">
        <v>682</v>
      </c>
      <c r="B306" s="36" t="s">
        <v>683</v>
      </c>
      <c r="C306" s="37">
        <f>VLOOKUP($A306,'[1]DOM A&amp;L'!$A:$C,3,FALSE)</f>
        <v>2119.1</v>
      </c>
      <c r="D306" s="38">
        <f>VLOOKUP($A306,'[1]DOM A&amp;L'!$A:$D,4,FALSE)</f>
        <v>15314736</v>
      </c>
      <c r="E306" s="38">
        <f>VLOOKUP($A306,[1]TAG!$A:$F,4,FALSE)</f>
        <v>141980</v>
      </c>
      <c r="F306" s="38">
        <f>VLOOKUP($A306,'[1]DOM A&amp;L'!$A:$E,5,FALSE)</f>
        <v>0</v>
      </c>
      <c r="G306" s="38">
        <f>VLOOKUP($A306,'[1]DOM A&amp;L'!$A:$F,6,FALSE)</f>
        <v>249209</v>
      </c>
      <c r="H306" s="38">
        <f>VLOOKUP($A306,'[1]DOM A&amp;L'!$A:$G,7,FALSE)</f>
        <v>1834574</v>
      </c>
      <c r="I306" s="38">
        <f>VLOOKUP($A306,'[1]DOM A&amp;L'!$A:$H,8,FALSE)</f>
        <v>1402018</v>
      </c>
      <c r="J306" s="38">
        <f>VLOOKUP($A306,'[1]DOM A&amp;L'!$A:$I,9,FALSE)</f>
        <v>155860</v>
      </c>
      <c r="K306" s="38">
        <f>VLOOKUP($A306,'[1]DOM A&amp;L'!$A:$J,10,FALSE)</f>
        <v>134584</v>
      </c>
      <c r="L306" s="38">
        <f>VLOOKUP($A306,'[1]DOM A&amp;L'!$A:$K,11,FALSE)</f>
        <v>739714</v>
      </c>
      <c r="M306" s="38">
        <f>VLOOKUP($A306,'[1]DOM A&amp;L'!$A:$L,12,FALSE)</f>
        <v>354123</v>
      </c>
      <c r="N306" s="38">
        <f>VLOOKUP($A306,'[1]DOM A&amp;L'!$A:$M,13,FALSE)</f>
        <v>922209</v>
      </c>
      <c r="O306" s="38">
        <f>VLOOKUP($A306,'[1]DOM A&amp;L'!$A:$N,14,FALSE)</f>
        <v>191785</v>
      </c>
      <c r="P306" s="38">
        <f>VLOOKUP($A306,'[1]DOM A&amp;L'!$A:$O,15,FALSE)</f>
        <v>0</v>
      </c>
      <c r="Q306" s="38">
        <f>VLOOKUP($A306,'[1]DOM A&amp;L'!$A:$P,16,FALSE)</f>
        <v>373385</v>
      </c>
      <c r="R306" s="38">
        <f>VLOOKUP($A306,'[1]DOM A&amp;L'!$A:$S,19,FALSE)</f>
        <v>425000</v>
      </c>
      <c r="S306" s="38">
        <f>VLOOKUP(A306,'[1]DOM A&amp;L'!A:T,20,FALSE)</f>
        <v>282019</v>
      </c>
      <c r="T306" s="38">
        <f>VLOOKUP($A306,'[1]DOM A&amp;L'!A:T,17,FALSE)</f>
        <v>0</v>
      </c>
      <c r="U306" s="38">
        <f>VLOOKUP(A306,'[1]DOM A&amp;L'!A:R,18,FALSE)</f>
        <v>0</v>
      </c>
      <c r="V306" s="38">
        <f>VLOOKUP($A306,'[1]DOM A&amp;L'!A:U,21,FALSE)</f>
        <v>0</v>
      </c>
      <c r="W306" s="38">
        <f>VLOOKUP($A306,'[1]DOM UAB'!$A:$D,4,FALSE)</f>
        <v>120061</v>
      </c>
      <c r="X306" s="38">
        <f>VLOOKUP($A306,'[1]DOM UAB'!$A:$D,3,FALSE)</f>
        <v>560598</v>
      </c>
      <c r="Y306" s="38">
        <f>VLOOKUP(A306,[1]ELI!A:F,6,FALSE)</f>
        <v>29089</v>
      </c>
      <c r="Z306" s="39">
        <f>VLOOKUP(A306,'[1]Title IA Del'!A:E,5,FALSE)</f>
        <v>158968</v>
      </c>
      <c r="AA306" s="40">
        <f>IFERROR(VLOOKUP(A306,'[1]Title ID2'!A:F,6,FALSE),0)</f>
        <v>47029</v>
      </c>
      <c r="AB306" s="40">
        <f>IFERROR(VLOOKUP(A306,'[1]Title IC Mig'!A:G,7,FALSE),0)</f>
        <v>0</v>
      </c>
      <c r="AC306" s="38">
        <f>IFERROR(VLOOKUP(A306,[1]Sec1003!$I$2:$L$139,4,FALSE),0)</f>
        <v>0</v>
      </c>
      <c r="AD306" s="38">
        <f>VLOOKUP(A306,'[1]Title IIA'!A304:D629,3,FALSE)</f>
        <v>34077</v>
      </c>
      <c r="AE306" s="40">
        <f>IFERROR(VLOOKUP(A306,'[1]Title III EL'!A:D,4,FALSE),0)</f>
        <v>0</v>
      </c>
      <c r="AF306" s="40">
        <f>IFERROR(VLOOKUP(A306,'[1]Titlle III Imm'!A:D,4,FALSE),0)</f>
        <v>0</v>
      </c>
      <c r="AG306" s="38">
        <f>VLOOKUP(A306,'[1]Title IVA'!A:E,5,FALSE)</f>
        <v>9499</v>
      </c>
      <c r="AH306" s="40">
        <f>IFERROR(VLOOKUP(A306,'[1]Title IVB'!A:I,9,FALSE),0)</f>
        <v>0</v>
      </c>
      <c r="AI306" s="40">
        <f>IFERROR(VLOOKUP(A306,[1]SRSA!A:S,19,FALSE),0)</f>
        <v>0</v>
      </c>
      <c r="AJ306" s="40">
        <f>IFERROR(VLOOKUP(A306,'[1]Title VB2'!A:E,5,FALSE),0)</f>
        <v>0</v>
      </c>
      <c r="AK306" s="40">
        <f>IFERROR(VLOOKUP(A306,'[1]McKinney Vento'!A:D,4,FALSE),0)</f>
        <v>0</v>
      </c>
      <c r="AL306" s="41">
        <f>VLOOKUP(A306,'[1]IDEA Pt B'!A304:C630,3,FALSE)</f>
        <v>96934</v>
      </c>
      <c r="AM306" s="39">
        <f t="shared" si="8"/>
        <v>23577451</v>
      </c>
      <c r="AN306" s="38">
        <f t="shared" si="9"/>
        <v>11126.162521825303</v>
      </c>
    </row>
    <row r="307" spans="1:40" x14ac:dyDescent="0.3">
      <c r="A307" s="36" t="s">
        <v>684</v>
      </c>
      <c r="B307" s="36" t="s">
        <v>685</v>
      </c>
      <c r="C307" s="37">
        <f>VLOOKUP($A307,'[1]DOM A&amp;L'!$A:$C,3,FALSE)</f>
        <v>545.20000000000005</v>
      </c>
      <c r="D307" s="38">
        <f>VLOOKUP($A307,'[1]DOM A&amp;L'!$A:$D,4,FALSE)</f>
        <v>3940160</v>
      </c>
      <c r="E307" s="38">
        <f>VLOOKUP($A307,[1]TAG!$A:$F,4,FALSE)</f>
        <v>36528</v>
      </c>
      <c r="F307" s="38">
        <f>VLOOKUP($A307,'[1]DOM A&amp;L'!$A:$E,5,FALSE)</f>
        <v>254409</v>
      </c>
      <c r="G307" s="38">
        <f>VLOOKUP($A307,'[1]DOM A&amp;L'!$A:$F,6,FALSE)</f>
        <v>170087</v>
      </c>
      <c r="H307" s="38">
        <f>VLOOKUP($A307,'[1]DOM A&amp;L'!$A:$G,7,FALSE)</f>
        <v>469610</v>
      </c>
      <c r="I307" s="38">
        <f>VLOOKUP($A307,'[1]DOM A&amp;L'!$A:$H,8,FALSE)</f>
        <v>417130</v>
      </c>
      <c r="J307" s="38">
        <f>VLOOKUP($A307,'[1]DOM A&amp;L'!$A:$I,9,FALSE)</f>
        <v>46490</v>
      </c>
      <c r="K307" s="38">
        <f>VLOOKUP($A307,'[1]DOM A&amp;L'!$A:$J,10,FALSE)</f>
        <v>46826</v>
      </c>
      <c r="L307" s="38">
        <f>VLOOKUP($A307,'[1]DOM A&amp;L'!$A:$K,11,FALSE)</f>
        <v>200784</v>
      </c>
      <c r="M307" s="38">
        <f>VLOOKUP($A307,'[1]DOM A&amp;L'!$A:$L,12,FALSE)</f>
        <v>130086</v>
      </c>
      <c r="N307" s="38">
        <f>VLOOKUP($A307,'[1]DOM A&amp;L'!$A:$M,13,FALSE)</f>
        <v>81747</v>
      </c>
      <c r="O307" s="38">
        <f>VLOOKUP($A307,'[1]DOM A&amp;L'!$A:$N,14,FALSE)</f>
        <v>257636</v>
      </c>
      <c r="P307" s="38">
        <f>VLOOKUP($A307,'[1]DOM A&amp;L'!$A:$O,15,FALSE)</f>
        <v>0</v>
      </c>
      <c r="Q307" s="38">
        <f>VLOOKUP($A307,'[1]DOM A&amp;L'!$A:$P,16,FALSE)</f>
        <v>192210</v>
      </c>
      <c r="R307" s="38">
        <f>VLOOKUP($A307,'[1]DOM A&amp;L'!$A:$S,19,FALSE)</f>
        <v>300000</v>
      </c>
      <c r="S307" s="38">
        <f>VLOOKUP(A307,'[1]DOM A&amp;L'!A:T,20,FALSE)</f>
        <v>92393</v>
      </c>
      <c r="T307" s="38">
        <f>VLOOKUP($A307,'[1]DOM A&amp;L'!A:T,17,FALSE)</f>
        <v>0</v>
      </c>
      <c r="U307" s="38">
        <f>VLOOKUP(A307,'[1]DOM A&amp;L'!A:R,18,FALSE)</f>
        <v>0</v>
      </c>
      <c r="V307" s="38">
        <f>VLOOKUP($A307,'[1]DOM A&amp;L'!A:U,21,FALSE)</f>
        <v>0</v>
      </c>
      <c r="W307" s="38">
        <f>VLOOKUP($A307,'[1]DOM UAB'!$A:$D,4,FALSE)</f>
        <v>17888</v>
      </c>
      <c r="X307" s="38">
        <f>VLOOKUP($A307,'[1]DOM UAB'!$A:$D,3,FALSE)</f>
        <v>0</v>
      </c>
      <c r="Y307" s="38">
        <f>VLOOKUP(A307,[1]ELI!A:F,6,FALSE)</f>
        <v>16370</v>
      </c>
      <c r="Z307" s="39">
        <f>VLOOKUP(A307,'[1]Title IA Del'!A:E,5,FALSE)</f>
        <v>190890</v>
      </c>
      <c r="AA307" s="40">
        <f>IFERROR(VLOOKUP(A307,'[1]Title ID2'!A:F,6,FALSE),0)</f>
        <v>0</v>
      </c>
      <c r="AB307" s="40">
        <f>IFERROR(VLOOKUP(A307,'[1]Title IC Mig'!A:G,7,FALSE),0)</f>
        <v>0</v>
      </c>
      <c r="AC307" s="38">
        <f>IFERROR(VLOOKUP(A307,[1]Sec1003!$I$2:$L$139,4,FALSE),0)</f>
        <v>0</v>
      </c>
      <c r="AD307" s="38">
        <f>VLOOKUP(A307,'[1]Title IIA'!A305:D630,3,FALSE)</f>
        <v>31619</v>
      </c>
      <c r="AE307" s="40">
        <f>IFERROR(VLOOKUP(A307,'[1]Title III EL'!A:D,4,FALSE),0)</f>
        <v>0</v>
      </c>
      <c r="AF307" s="40">
        <f>IFERROR(VLOOKUP(A307,'[1]Titlle III Imm'!A:D,4,FALSE),0)</f>
        <v>0</v>
      </c>
      <c r="AG307" s="38">
        <f>VLOOKUP(A307,'[1]Title IVA'!A:E,5,FALSE)</f>
        <v>10942</v>
      </c>
      <c r="AH307" s="40">
        <f>IFERROR(VLOOKUP(A307,'[1]Title IVB'!A:I,9,FALSE),0)</f>
        <v>0</v>
      </c>
      <c r="AI307" s="40">
        <f>IFERROR(VLOOKUP(A307,[1]SRSA!A:S,19,FALSE),0)</f>
        <v>0</v>
      </c>
      <c r="AJ307" s="40">
        <f>IFERROR(VLOOKUP(A307,'[1]Title VB2'!A:E,5,FALSE),0)</f>
        <v>0</v>
      </c>
      <c r="AK307" s="40">
        <f>IFERROR(VLOOKUP(A307,'[1]McKinney Vento'!A:D,4,FALSE),0)</f>
        <v>0</v>
      </c>
      <c r="AL307" s="41">
        <f>VLOOKUP(A307,'[1]IDEA Pt B'!A305:C631,3,FALSE)</f>
        <v>27486</v>
      </c>
      <c r="AM307" s="39">
        <f t="shared" si="8"/>
        <v>6931291</v>
      </c>
      <c r="AN307" s="38">
        <f t="shared" si="9"/>
        <v>12713.299706529713</v>
      </c>
    </row>
    <row r="308" spans="1:40" x14ac:dyDescent="0.3">
      <c r="A308" s="36" t="s">
        <v>686</v>
      </c>
      <c r="B308" s="36" t="s">
        <v>687</v>
      </c>
      <c r="C308" s="37">
        <f>VLOOKUP($A308,'[1]DOM A&amp;L'!$A:$C,3,FALSE)</f>
        <v>1740</v>
      </c>
      <c r="D308" s="38">
        <f>VLOOKUP($A308,'[1]DOM A&amp;L'!$A:$D,4,FALSE)</f>
        <v>12574980</v>
      </c>
      <c r="E308" s="38">
        <f>VLOOKUP($A308,[1]TAG!$A:$F,4,FALSE)</f>
        <v>116580</v>
      </c>
      <c r="F308" s="38">
        <f>VLOOKUP($A308,'[1]DOM A&amp;L'!$A:$E,5,FALSE)</f>
        <v>55385</v>
      </c>
      <c r="G308" s="38">
        <f>VLOOKUP($A308,'[1]DOM A&amp;L'!$A:$F,6,FALSE)</f>
        <v>1570875</v>
      </c>
      <c r="H308" s="38">
        <f>VLOOKUP($A308,'[1]DOM A&amp;L'!$A:$G,7,FALSE)</f>
        <v>1471995</v>
      </c>
      <c r="I308" s="38">
        <f>VLOOKUP($A308,'[1]DOM A&amp;L'!$A:$H,8,FALSE)</f>
        <v>1107649</v>
      </c>
      <c r="J308" s="38">
        <f>VLOOKUP($A308,'[1]DOM A&amp;L'!$A:$I,9,FALSE)</f>
        <v>122357</v>
      </c>
      <c r="K308" s="38">
        <f>VLOOKUP($A308,'[1]DOM A&amp;L'!$A:$J,10,FALSE)</f>
        <v>135424</v>
      </c>
      <c r="L308" s="38">
        <f>VLOOKUP($A308,'[1]DOM A&amp;L'!$A:$K,11,FALSE)</f>
        <v>607382</v>
      </c>
      <c r="M308" s="38">
        <f>VLOOKUP($A308,'[1]DOM A&amp;L'!$A:$L,12,FALSE)</f>
        <v>408326</v>
      </c>
      <c r="N308" s="38">
        <f>VLOOKUP($A308,'[1]DOM A&amp;L'!$A:$M,13,FALSE)</f>
        <v>852760</v>
      </c>
      <c r="O308" s="38">
        <f>VLOOKUP($A308,'[1]DOM A&amp;L'!$A:$N,14,FALSE)</f>
        <v>102349</v>
      </c>
      <c r="P308" s="38">
        <f>VLOOKUP($A308,'[1]DOM A&amp;L'!$A:$O,15,FALSE)</f>
        <v>0</v>
      </c>
      <c r="Q308" s="38">
        <f>VLOOKUP($A308,'[1]DOM A&amp;L'!$A:$P,16,FALSE)</f>
        <v>613524</v>
      </c>
      <c r="R308" s="38">
        <f>VLOOKUP($A308,'[1]DOM A&amp;L'!$A:$S,19,FALSE)</f>
        <v>600000</v>
      </c>
      <c r="S308" s="38">
        <f>VLOOKUP(A308,'[1]DOM A&amp;L'!A:T,20,FALSE)</f>
        <v>240060</v>
      </c>
      <c r="T308" s="38">
        <f>VLOOKUP($A308,'[1]DOM A&amp;L'!A:T,17,FALSE)</f>
        <v>0</v>
      </c>
      <c r="U308" s="38">
        <f>VLOOKUP(A308,'[1]DOM A&amp;L'!A:R,18,FALSE)</f>
        <v>560141</v>
      </c>
      <c r="V308" s="38">
        <f>VLOOKUP($A308,'[1]DOM A&amp;L'!A:U,21,FALSE)</f>
        <v>0</v>
      </c>
      <c r="W308" s="38">
        <f>VLOOKUP($A308,'[1]DOM UAB'!$A:$D,4,FALSE)</f>
        <v>206135</v>
      </c>
      <c r="X308" s="38">
        <f>VLOOKUP($A308,'[1]DOM UAB'!$A:$D,3,FALSE)</f>
        <v>610337</v>
      </c>
      <c r="Y308" s="38">
        <f>VLOOKUP(A308,[1]ELI!A:F,6,FALSE)</f>
        <v>26025</v>
      </c>
      <c r="Z308" s="39">
        <f>VLOOKUP(A308,'[1]Title IA Del'!A:E,5,FALSE)</f>
        <v>367056</v>
      </c>
      <c r="AA308" s="40">
        <f>IFERROR(VLOOKUP(A308,'[1]Title ID2'!A:F,6,FALSE),0)</f>
        <v>0</v>
      </c>
      <c r="AB308" s="40">
        <f>IFERROR(VLOOKUP(A308,'[1]Title IC Mig'!A:G,7,FALSE),0)</f>
        <v>0</v>
      </c>
      <c r="AC308" s="38">
        <f>IFERROR(VLOOKUP(A308,[1]Sec1003!$I$2:$L$139,4,FALSE),0)</f>
        <v>10495</v>
      </c>
      <c r="AD308" s="38">
        <f>VLOOKUP(A308,'[1]Title IIA'!A306:D631,3,FALSE)</f>
        <v>58256</v>
      </c>
      <c r="AE308" s="40">
        <f>IFERROR(VLOOKUP(A308,'[1]Title III EL'!A:D,4,FALSE),0)</f>
        <v>0</v>
      </c>
      <c r="AF308" s="40">
        <f>IFERROR(VLOOKUP(A308,'[1]Titlle III Imm'!A:D,4,FALSE),0)</f>
        <v>0</v>
      </c>
      <c r="AG308" s="38">
        <f>VLOOKUP(A308,'[1]Title IVA'!A:E,5,FALSE)</f>
        <v>23019</v>
      </c>
      <c r="AH308" s="40">
        <f>IFERROR(VLOOKUP(A308,'[1]Title IVB'!A:I,9,FALSE),0)</f>
        <v>0</v>
      </c>
      <c r="AI308" s="40">
        <f>IFERROR(VLOOKUP(A308,[1]SRSA!A:S,19,FALSE),0)</f>
        <v>0</v>
      </c>
      <c r="AJ308" s="40">
        <f>IFERROR(VLOOKUP(A308,'[1]Title VB2'!A:E,5,FALSE),0)</f>
        <v>0</v>
      </c>
      <c r="AK308" s="40">
        <f>IFERROR(VLOOKUP(A308,'[1]McKinney Vento'!A:D,4,FALSE),0)</f>
        <v>0</v>
      </c>
      <c r="AL308" s="41">
        <f>VLOOKUP(A308,'[1]IDEA Pt B'!A306:C632,3,FALSE)</f>
        <v>85358</v>
      </c>
      <c r="AM308" s="39">
        <f t="shared" si="8"/>
        <v>22526468</v>
      </c>
      <c r="AN308" s="38">
        <f t="shared" si="9"/>
        <v>12946.245977011495</v>
      </c>
    </row>
    <row r="309" spans="1:40" x14ac:dyDescent="0.3">
      <c r="A309" s="36" t="s">
        <v>688</v>
      </c>
      <c r="B309" s="36" t="s">
        <v>689</v>
      </c>
      <c r="C309" s="37">
        <f>VLOOKUP($A309,'[1]DOM A&amp;L'!$A:$C,3,FALSE)</f>
        <v>307</v>
      </c>
      <c r="D309" s="38">
        <f>VLOOKUP($A309,'[1]DOM A&amp;L'!$A:$D,4,FALSE)</f>
        <v>2225443</v>
      </c>
      <c r="E309" s="38">
        <f>VLOOKUP($A309,[1]TAG!$A:$F,4,FALSE)</f>
        <v>20569</v>
      </c>
      <c r="F309" s="38">
        <f>VLOOKUP($A309,'[1]DOM A&amp;L'!$A:$E,5,FALSE)</f>
        <v>0</v>
      </c>
      <c r="G309" s="38">
        <f>VLOOKUP($A309,'[1]DOM A&amp;L'!$A:$F,6,FALSE)</f>
        <v>166169</v>
      </c>
      <c r="H309" s="38">
        <f>VLOOKUP($A309,'[1]DOM A&amp;L'!$A:$G,7,FALSE)</f>
        <v>274012</v>
      </c>
      <c r="I309" s="38">
        <f>VLOOKUP($A309,'[1]DOM A&amp;L'!$A:$H,8,FALSE)</f>
        <v>214486</v>
      </c>
      <c r="J309" s="38">
        <f>VLOOKUP($A309,'[1]DOM A&amp;L'!$A:$I,9,FALSE)</f>
        <v>22884</v>
      </c>
      <c r="K309" s="38">
        <f>VLOOKUP($A309,'[1]DOM A&amp;L'!$A:$J,10,FALSE)</f>
        <v>20462</v>
      </c>
      <c r="L309" s="38">
        <f>VLOOKUP($A309,'[1]DOM A&amp;L'!$A:$K,11,FALSE)</f>
        <v>107164</v>
      </c>
      <c r="M309" s="38">
        <f>VLOOKUP($A309,'[1]DOM A&amp;L'!$A:$L,12,FALSE)</f>
        <v>97565</v>
      </c>
      <c r="N309" s="38">
        <f>VLOOKUP($A309,'[1]DOM A&amp;L'!$A:$M,13,FALSE)</f>
        <v>0</v>
      </c>
      <c r="O309" s="38">
        <f>VLOOKUP($A309,'[1]DOM A&amp;L'!$A:$N,14,FALSE)</f>
        <v>193146</v>
      </c>
      <c r="P309" s="38">
        <f>VLOOKUP($A309,'[1]DOM A&amp;L'!$A:$O,15,FALSE)</f>
        <v>0</v>
      </c>
      <c r="Q309" s="38">
        <f>VLOOKUP($A309,'[1]DOM A&amp;L'!$A:$P,16,FALSE)</f>
        <v>67815</v>
      </c>
      <c r="R309" s="38">
        <f>VLOOKUP($A309,'[1]DOM A&amp;L'!$A:$S,19,FALSE)</f>
        <v>400000</v>
      </c>
      <c r="S309" s="38">
        <f>VLOOKUP(A309,'[1]DOM A&amp;L'!A:T,20,FALSE)</f>
        <v>76518</v>
      </c>
      <c r="T309" s="38">
        <f>VLOOKUP($A309,'[1]DOM A&amp;L'!A:T,17,FALSE)</f>
        <v>0</v>
      </c>
      <c r="U309" s="38">
        <f>VLOOKUP(A309,'[1]DOM A&amp;L'!A:R,18,FALSE)</f>
        <v>310708</v>
      </c>
      <c r="V309" s="38">
        <f>VLOOKUP($A309,'[1]DOM A&amp;L'!A:U,21,FALSE)</f>
        <v>30773</v>
      </c>
      <c r="W309" s="38">
        <f>VLOOKUP($A309,'[1]DOM UAB'!$A:$D,4,FALSE)</f>
        <v>130130</v>
      </c>
      <c r="X309" s="38">
        <f>VLOOKUP($A309,'[1]DOM UAB'!$A:$D,3,FALSE)</f>
        <v>88220</v>
      </c>
      <c r="Y309" s="38">
        <f>VLOOKUP(A309,[1]ELI!A:F,6,FALSE)</f>
        <v>14445</v>
      </c>
      <c r="Z309" s="39">
        <f>VLOOKUP(A309,'[1]Title IA Del'!A:E,5,FALSE)</f>
        <v>59056</v>
      </c>
      <c r="AA309" s="40">
        <f>IFERROR(VLOOKUP(A309,'[1]Title ID2'!A:F,6,FALSE),0)</f>
        <v>0</v>
      </c>
      <c r="AB309" s="40">
        <f>IFERROR(VLOOKUP(A309,'[1]Title IC Mig'!A:G,7,FALSE),0)</f>
        <v>0</v>
      </c>
      <c r="AC309" s="38">
        <f>IFERROR(VLOOKUP(A309,[1]Sec1003!$I$2:$L$139,4,FALSE),0)</f>
        <v>0</v>
      </c>
      <c r="AD309" s="38">
        <f>VLOOKUP(A309,'[1]Title IIA'!A307:D632,3,FALSE)</f>
        <v>9277</v>
      </c>
      <c r="AE309" s="40">
        <f>IFERROR(VLOOKUP(A309,'[1]Title III EL'!A:D,4,FALSE),0)</f>
        <v>0</v>
      </c>
      <c r="AF309" s="40">
        <f>IFERROR(VLOOKUP(A309,'[1]Titlle III Imm'!A:D,4,FALSE),0)</f>
        <v>0</v>
      </c>
      <c r="AG309" s="38">
        <f>VLOOKUP(A309,'[1]Title IVA'!A:E,5,FALSE)</f>
        <v>10000</v>
      </c>
      <c r="AH309" s="40">
        <f>IFERROR(VLOOKUP(A309,'[1]Title IVB'!A:I,9,FALSE),0)</f>
        <v>0</v>
      </c>
      <c r="AI309" s="40">
        <f>IFERROR(VLOOKUP(A309,[1]SRSA!A:S,19,FALSE),0)</f>
        <v>26641</v>
      </c>
      <c r="AJ309" s="40">
        <f>IFERROR(VLOOKUP(A309,'[1]Title VB2'!A:E,5,FALSE),0)</f>
        <v>0</v>
      </c>
      <c r="AK309" s="40">
        <f>IFERROR(VLOOKUP(A309,'[1]McKinney Vento'!A:D,4,FALSE),0)</f>
        <v>0</v>
      </c>
      <c r="AL309" s="41">
        <f>VLOOKUP(A309,'[1]IDEA Pt B'!A307:C633,3,FALSE)</f>
        <v>14967</v>
      </c>
      <c r="AM309" s="39">
        <f t="shared" si="8"/>
        <v>4580450</v>
      </c>
      <c r="AN309" s="38">
        <f t="shared" si="9"/>
        <v>14920.032573289902</v>
      </c>
    </row>
    <row r="310" spans="1:40" x14ac:dyDescent="0.3">
      <c r="A310" s="36" t="s">
        <v>690</v>
      </c>
      <c r="B310" s="36" t="s">
        <v>691</v>
      </c>
      <c r="C310" s="37">
        <f>VLOOKUP($A310,'[1]DOM A&amp;L'!$A:$C,3,FALSE)</f>
        <v>757.9</v>
      </c>
      <c r="D310" s="38">
        <f>VLOOKUP($A310,'[1]DOM A&amp;L'!$A:$D,4,FALSE)</f>
        <v>5478859</v>
      </c>
      <c r="E310" s="38">
        <f>VLOOKUP($A310,[1]TAG!$A:$F,4,FALSE)</f>
        <v>50779</v>
      </c>
      <c r="F310" s="38">
        <f>VLOOKUP($A310,'[1]DOM A&amp;L'!$A:$E,5,FALSE)</f>
        <v>0</v>
      </c>
      <c r="G310" s="38">
        <f>VLOOKUP($A310,'[1]DOM A&amp;L'!$A:$F,6,FALSE)</f>
        <v>167496</v>
      </c>
      <c r="H310" s="38">
        <f>VLOOKUP($A310,'[1]DOM A&amp;L'!$A:$G,7,FALSE)</f>
        <v>656899</v>
      </c>
      <c r="I310" s="38">
        <f>VLOOKUP($A310,'[1]DOM A&amp;L'!$A:$H,8,FALSE)</f>
        <v>466321</v>
      </c>
      <c r="J310" s="38">
        <f>VLOOKUP($A310,'[1]DOM A&amp;L'!$A:$I,9,FALSE)</f>
        <v>49680</v>
      </c>
      <c r="K310" s="38">
        <f>VLOOKUP($A310,'[1]DOM A&amp;L'!$A:$J,10,FALSE)</f>
        <v>50954</v>
      </c>
      <c r="L310" s="38">
        <f>VLOOKUP($A310,'[1]DOM A&amp;L'!$A:$K,11,FALSE)</f>
        <v>264560</v>
      </c>
      <c r="M310" s="38">
        <f>VLOOKUP($A310,'[1]DOM A&amp;L'!$A:$L,12,FALSE)</f>
        <v>177062</v>
      </c>
      <c r="N310" s="38">
        <f>VLOOKUP($A310,'[1]DOM A&amp;L'!$A:$M,13,FALSE)</f>
        <v>54204</v>
      </c>
      <c r="O310" s="38">
        <f>VLOOKUP($A310,'[1]DOM A&amp;L'!$A:$N,14,FALSE)</f>
        <v>391118</v>
      </c>
      <c r="P310" s="38">
        <f>VLOOKUP($A310,'[1]DOM A&amp;L'!$A:$O,15,FALSE)</f>
        <v>0</v>
      </c>
      <c r="Q310" s="38">
        <f>VLOOKUP($A310,'[1]DOM A&amp;L'!$A:$P,16,FALSE)</f>
        <v>267539</v>
      </c>
      <c r="R310" s="38">
        <f>VLOOKUP($A310,'[1]DOM A&amp;L'!$A:$S,19,FALSE)</f>
        <v>200000</v>
      </c>
      <c r="S310" s="38">
        <f>VLOOKUP(A310,'[1]DOM A&amp;L'!A:T,20,FALSE)</f>
        <v>137354</v>
      </c>
      <c r="T310" s="38">
        <f>VLOOKUP($A310,'[1]DOM A&amp;L'!A:T,17,FALSE)</f>
        <v>54204</v>
      </c>
      <c r="U310" s="38">
        <f>VLOOKUP(A310,'[1]DOM A&amp;L'!A:R,18,FALSE)</f>
        <v>445267</v>
      </c>
      <c r="V310" s="38">
        <f>VLOOKUP($A310,'[1]DOM A&amp;L'!A:U,21,FALSE)</f>
        <v>0</v>
      </c>
      <c r="W310" s="38">
        <f>VLOOKUP($A310,'[1]DOM UAB'!$A:$D,4,FALSE)</f>
        <v>45936</v>
      </c>
      <c r="X310" s="38">
        <f>VLOOKUP($A310,'[1]DOM UAB'!$A:$D,3,FALSE)</f>
        <v>253742</v>
      </c>
      <c r="Y310" s="38">
        <f>VLOOKUP(A310,[1]ELI!A:F,6,FALSE)</f>
        <v>18089</v>
      </c>
      <c r="Z310" s="39">
        <f>VLOOKUP(A310,'[1]Title IA Del'!A:E,5,FALSE)</f>
        <v>65027</v>
      </c>
      <c r="AA310" s="40">
        <f>IFERROR(VLOOKUP(A310,'[1]Title ID2'!A:F,6,FALSE),0)</f>
        <v>0</v>
      </c>
      <c r="AB310" s="40">
        <f>IFERROR(VLOOKUP(A310,'[1]Title IC Mig'!A:G,7,FALSE),0)</f>
        <v>0</v>
      </c>
      <c r="AC310" s="38">
        <f>IFERROR(VLOOKUP(A310,[1]Sec1003!$I$2:$L$139,4,FALSE),0)</f>
        <v>0</v>
      </c>
      <c r="AD310" s="38">
        <f>VLOOKUP(A310,'[1]Title IIA'!A308:D633,3,FALSE)</f>
        <v>17516</v>
      </c>
      <c r="AE310" s="40">
        <f>IFERROR(VLOOKUP(A310,'[1]Title III EL'!A:D,4,FALSE),0)</f>
        <v>0</v>
      </c>
      <c r="AF310" s="40">
        <f>IFERROR(VLOOKUP(A310,'[1]Titlle III Imm'!A:D,4,FALSE),0)</f>
        <v>0</v>
      </c>
      <c r="AG310" s="38">
        <f>VLOOKUP(A310,'[1]Title IVA'!A:E,5,FALSE)</f>
        <v>10000</v>
      </c>
      <c r="AH310" s="40">
        <f>IFERROR(VLOOKUP(A310,'[1]Title IVB'!A:I,9,FALSE),0)</f>
        <v>0</v>
      </c>
      <c r="AI310" s="40">
        <f>IFERROR(VLOOKUP(A310,[1]SRSA!A:S,19,FALSE),0)</f>
        <v>0</v>
      </c>
      <c r="AJ310" s="40">
        <f>IFERROR(VLOOKUP(A310,'[1]Title VB2'!A:E,5,FALSE),0)</f>
        <v>0</v>
      </c>
      <c r="AK310" s="40">
        <f>IFERROR(VLOOKUP(A310,'[1]McKinney Vento'!A:D,4,FALSE),0)</f>
        <v>0</v>
      </c>
      <c r="AL310" s="41">
        <f>VLOOKUP(A310,'[1]IDEA Pt B'!A308:C634,3,FALSE)</f>
        <v>33686</v>
      </c>
      <c r="AM310" s="39">
        <f t="shared" si="8"/>
        <v>9356292</v>
      </c>
      <c r="AN310" s="38">
        <f t="shared" si="9"/>
        <v>12345.021770682148</v>
      </c>
    </row>
    <row r="311" spans="1:40" x14ac:dyDescent="0.3">
      <c r="A311" s="36" t="s">
        <v>692</v>
      </c>
      <c r="B311" s="36" t="s">
        <v>693</v>
      </c>
      <c r="C311" s="37">
        <f>VLOOKUP($A311,'[1]DOM A&amp;L'!$A:$C,3,FALSE)</f>
        <v>445</v>
      </c>
      <c r="D311" s="38">
        <f>VLOOKUP($A311,'[1]DOM A&amp;L'!$A:$D,4,FALSE)</f>
        <v>3216015</v>
      </c>
      <c r="E311" s="38">
        <f>VLOOKUP($A311,[1]TAG!$A:$F,4,FALSE)</f>
        <v>29815</v>
      </c>
      <c r="F311" s="38">
        <f>VLOOKUP($A311,'[1]DOM A&amp;L'!$A:$E,5,FALSE)</f>
        <v>47096</v>
      </c>
      <c r="G311" s="38">
        <f>VLOOKUP($A311,'[1]DOM A&amp;L'!$A:$F,6,FALSE)</f>
        <v>78847</v>
      </c>
      <c r="H311" s="38">
        <f>VLOOKUP($A311,'[1]DOM A&amp;L'!$A:$G,7,FALSE)</f>
        <v>444388</v>
      </c>
      <c r="I311" s="38">
        <f>VLOOKUP($A311,'[1]DOM A&amp;L'!$A:$H,8,FALSE)</f>
        <v>336832</v>
      </c>
      <c r="J311" s="38">
        <f>VLOOKUP($A311,'[1]DOM A&amp;L'!$A:$I,9,FALSE)</f>
        <v>43232</v>
      </c>
      <c r="K311" s="38">
        <f>VLOOKUP($A311,'[1]DOM A&amp;L'!$A:$J,10,FALSE)</f>
        <v>54426</v>
      </c>
      <c r="L311" s="38">
        <f>VLOOKUP($A311,'[1]DOM A&amp;L'!$A:$K,11,FALSE)</f>
        <v>156264</v>
      </c>
      <c r="M311" s="38">
        <f>VLOOKUP($A311,'[1]DOM A&amp;L'!$A:$L,12,FALSE)</f>
        <v>173448</v>
      </c>
      <c r="N311" s="38">
        <f>VLOOKUP($A311,'[1]DOM A&amp;L'!$A:$M,13,FALSE)</f>
        <v>0</v>
      </c>
      <c r="O311" s="38">
        <f>VLOOKUP($A311,'[1]DOM A&amp;L'!$A:$N,14,FALSE)</f>
        <v>250117</v>
      </c>
      <c r="P311" s="38">
        <f>VLOOKUP($A311,'[1]DOM A&amp;L'!$A:$O,15,FALSE)</f>
        <v>0</v>
      </c>
      <c r="Q311" s="38">
        <f>VLOOKUP($A311,'[1]DOM A&amp;L'!$A:$P,16,FALSE)</f>
        <v>156818</v>
      </c>
      <c r="R311" s="38">
        <f>VLOOKUP($A311,'[1]DOM A&amp;L'!$A:$S,19,FALSE)</f>
        <v>450000</v>
      </c>
      <c r="S311" s="38">
        <f>VLOOKUP(A311,'[1]DOM A&amp;L'!A:T,20,FALSE)</f>
        <v>62616</v>
      </c>
      <c r="T311" s="38">
        <f>VLOOKUP($A311,'[1]DOM A&amp;L'!A:T,17,FALSE)</f>
        <v>0</v>
      </c>
      <c r="U311" s="38">
        <f>VLOOKUP(A311,'[1]DOM A&amp;L'!A:R,18,FALSE)</f>
        <v>254259</v>
      </c>
      <c r="V311" s="38">
        <f>VLOOKUP($A311,'[1]DOM A&amp;L'!A:U,21,FALSE)</f>
        <v>0</v>
      </c>
      <c r="W311" s="38">
        <f>VLOOKUP($A311,'[1]DOM UAB'!$A:$D,4,FALSE)</f>
        <v>47482</v>
      </c>
      <c r="X311" s="38">
        <f>VLOOKUP($A311,'[1]DOM UAB'!$A:$D,3,FALSE)</f>
        <v>95049</v>
      </c>
      <c r="Y311" s="38">
        <f>VLOOKUP(A311,[1]ELI!A:F,6,FALSE)</f>
        <v>15560</v>
      </c>
      <c r="Z311" s="39">
        <f>VLOOKUP(A311,'[1]Title IA Del'!A:E,5,FALSE)</f>
        <v>142506</v>
      </c>
      <c r="AA311" s="40">
        <f>IFERROR(VLOOKUP(A311,'[1]Title ID2'!A:F,6,FALSE),0)</f>
        <v>0</v>
      </c>
      <c r="AB311" s="40">
        <f>IFERROR(VLOOKUP(A311,'[1]Title IC Mig'!A:G,7,FALSE),0)</f>
        <v>0</v>
      </c>
      <c r="AC311" s="38">
        <f>IFERROR(VLOOKUP(A311,[1]Sec1003!$I$2:$L$139,4,FALSE),0)</f>
        <v>0</v>
      </c>
      <c r="AD311" s="38">
        <f>VLOOKUP(A311,'[1]Title IIA'!A309:D634,3,FALSE)</f>
        <v>14621</v>
      </c>
      <c r="AE311" s="40">
        <f>IFERROR(VLOOKUP(A311,'[1]Title III EL'!A:D,4,FALSE),0)</f>
        <v>0</v>
      </c>
      <c r="AF311" s="40">
        <f>IFERROR(VLOOKUP(A311,'[1]Titlle III Imm'!A:D,4,FALSE),0)</f>
        <v>0</v>
      </c>
      <c r="AG311" s="38">
        <f>VLOOKUP(A311,'[1]Title IVA'!A:E,5,FALSE)</f>
        <v>10000</v>
      </c>
      <c r="AH311" s="40">
        <f>IFERROR(VLOOKUP(A311,'[1]Title IVB'!A:I,9,FALSE),0)</f>
        <v>0</v>
      </c>
      <c r="AI311" s="40">
        <f>IFERROR(VLOOKUP(A311,[1]SRSA!A:S,19,FALSE),0)</f>
        <v>0</v>
      </c>
      <c r="AJ311" s="40">
        <f>IFERROR(VLOOKUP(A311,'[1]Title VB2'!A:E,5,FALSE),0)</f>
        <v>0</v>
      </c>
      <c r="AK311" s="40">
        <f>IFERROR(VLOOKUP(A311,'[1]McKinney Vento'!A:D,4,FALSE),0)</f>
        <v>0</v>
      </c>
      <c r="AL311" s="41">
        <f>VLOOKUP(A311,'[1]IDEA Pt B'!A309:C635,3,FALSE)</f>
        <v>25085</v>
      </c>
      <c r="AM311" s="39">
        <f t="shared" si="8"/>
        <v>6104476</v>
      </c>
      <c r="AN311" s="38">
        <f t="shared" si="9"/>
        <v>13717.923595505617</v>
      </c>
    </row>
    <row r="312" spans="1:40" x14ac:dyDescent="0.3">
      <c r="A312" s="36" t="s">
        <v>694</v>
      </c>
      <c r="B312" s="36" t="s">
        <v>695</v>
      </c>
      <c r="C312" s="37">
        <f>VLOOKUP($A312,'[1]DOM A&amp;L'!$A:$C,3,FALSE)</f>
        <v>262</v>
      </c>
      <c r="D312" s="38">
        <f>VLOOKUP($A312,'[1]DOM A&amp;L'!$A:$D,4,FALSE)</f>
        <v>1893474</v>
      </c>
      <c r="E312" s="38">
        <f>VLOOKUP($A312,[1]TAG!$A:$F,4,FALSE)</f>
        <v>17554</v>
      </c>
      <c r="F312" s="38">
        <f>VLOOKUP($A312,'[1]DOM A&amp;L'!$A:$E,5,FALSE)</f>
        <v>0</v>
      </c>
      <c r="G312" s="38">
        <f>VLOOKUP($A312,'[1]DOM A&amp;L'!$A:$F,6,FALSE)</f>
        <v>217215</v>
      </c>
      <c r="H312" s="38">
        <f>VLOOKUP($A312,'[1]DOM A&amp;L'!$A:$G,7,FALSE)</f>
        <v>266604</v>
      </c>
      <c r="I312" s="38">
        <f>VLOOKUP($A312,'[1]DOM A&amp;L'!$A:$H,8,FALSE)</f>
        <v>173248</v>
      </c>
      <c r="J312" s="38">
        <f>VLOOKUP($A312,'[1]DOM A&amp;L'!$A:$I,9,FALSE)</f>
        <v>18164</v>
      </c>
      <c r="K312" s="38">
        <f>VLOOKUP($A312,'[1]DOM A&amp;L'!$A:$J,10,FALSE)</f>
        <v>16944</v>
      </c>
      <c r="L312" s="38">
        <f>VLOOKUP($A312,'[1]DOM A&amp;L'!$A:$K,11,FALSE)</f>
        <v>91456</v>
      </c>
      <c r="M312" s="38">
        <f>VLOOKUP($A312,'[1]DOM A&amp;L'!$A:$L,12,FALSE)</f>
        <v>36135</v>
      </c>
      <c r="N312" s="38">
        <f>VLOOKUP($A312,'[1]DOM A&amp;L'!$A:$M,13,FALSE)</f>
        <v>144495</v>
      </c>
      <c r="O312" s="38">
        <f>VLOOKUP($A312,'[1]DOM A&amp;L'!$A:$N,14,FALSE)</f>
        <v>17908</v>
      </c>
      <c r="P312" s="38">
        <f>VLOOKUP($A312,'[1]DOM A&amp;L'!$A:$O,15,FALSE)</f>
        <v>0</v>
      </c>
      <c r="Q312" s="38">
        <f>VLOOKUP($A312,'[1]DOM A&amp;L'!$A:$P,16,FALSE)</f>
        <v>92329</v>
      </c>
      <c r="R312" s="38">
        <f>VLOOKUP($A312,'[1]DOM A&amp;L'!$A:$S,19,FALSE)</f>
        <v>200000</v>
      </c>
      <c r="S312" s="38">
        <f>VLOOKUP(A312,'[1]DOM A&amp;L'!A:T,20,FALSE)</f>
        <v>60167</v>
      </c>
      <c r="T312" s="38">
        <f>VLOOKUP($A312,'[1]DOM A&amp;L'!A:T,17,FALSE)</f>
        <v>43349</v>
      </c>
      <c r="U312" s="38">
        <f>VLOOKUP(A312,'[1]DOM A&amp;L'!A:R,18,FALSE)</f>
        <v>200967</v>
      </c>
      <c r="V312" s="38">
        <f>VLOOKUP($A312,'[1]DOM A&amp;L'!A:U,21,FALSE)</f>
        <v>0</v>
      </c>
      <c r="W312" s="38">
        <f>VLOOKUP($A312,'[1]DOM UAB'!$A:$D,4,FALSE)</f>
        <v>50399</v>
      </c>
      <c r="X312" s="38">
        <f>VLOOKUP($A312,'[1]DOM UAB'!$A:$D,3,FALSE)</f>
        <v>126772</v>
      </c>
      <c r="Y312" s="38">
        <f>VLOOKUP(A312,[1]ELI!A:F,6,FALSE)</f>
        <v>14082</v>
      </c>
      <c r="Z312" s="39">
        <f>VLOOKUP(A312,'[1]Title IA Del'!A:E,5,FALSE)</f>
        <v>58271</v>
      </c>
      <c r="AA312" s="40">
        <f>IFERROR(VLOOKUP(A312,'[1]Title ID2'!A:F,6,FALSE),0)</f>
        <v>0</v>
      </c>
      <c r="AB312" s="40">
        <f>IFERROR(VLOOKUP(A312,'[1]Title IC Mig'!A:G,7,FALSE),0)</f>
        <v>0</v>
      </c>
      <c r="AC312" s="38">
        <f>IFERROR(VLOOKUP(A312,[1]Sec1003!$I$2:$L$139,4,FALSE),0)</f>
        <v>0</v>
      </c>
      <c r="AD312" s="38">
        <f>VLOOKUP(A312,'[1]Title IIA'!A310:D635,3,FALSE)</f>
        <v>11506</v>
      </c>
      <c r="AE312" s="40">
        <f>IFERROR(VLOOKUP(A312,'[1]Title III EL'!A:D,4,FALSE),0)</f>
        <v>0</v>
      </c>
      <c r="AF312" s="40">
        <f>IFERROR(VLOOKUP(A312,'[1]Titlle III Imm'!A:D,4,FALSE),0)</f>
        <v>0</v>
      </c>
      <c r="AG312" s="38">
        <f>VLOOKUP(A312,'[1]Title IVA'!A:E,5,FALSE)</f>
        <v>10000</v>
      </c>
      <c r="AH312" s="40">
        <f>IFERROR(VLOOKUP(A312,'[1]Title IVB'!A:I,9,FALSE),0)</f>
        <v>0</v>
      </c>
      <c r="AI312" s="40">
        <f>IFERROR(VLOOKUP(A312,[1]SRSA!A:S,19,FALSE),0)</f>
        <v>23046</v>
      </c>
      <c r="AJ312" s="40">
        <f>IFERROR(VLOOKUP(A312,'[1]Title VB2'!A:E,5,FALSE),0)</f>
        <v>0</v>
      </c>
      <c r="AK312" s="40">
        <f>IFERROR(VLOOKUP(A312,'[1]McKinney Vento'!A:D,4,FALSE),0)</f>
        <v>0</v>
      </c>
      <c r="AL312" s="41">
        <f>VLOOKUP(A312,'[1]IDEA Pt B'!A310:C636,3,FALSE)</f>
        <v>12429</v>
      </c>
      <c r="AM312" s="39">
        <f t="shared" si="8"/>
        <v>3796514</v>
      </c>
      <c r="AN312" s="38">
        <f t="shared" si="9"/>
        <v>14490.511450381679</v>
      </c>
    </row>
    <row r="313" spans="1:40" x14ac:dyDescent="0.3">
      <c r="A313" s="36" t="s">
        <v>696</v>
      </c>
      <c r="B313" s="36" t="s">
        <v>697</v>
      </c>
      <c r="C313" s="37">
        <f>VLOOKUP($A313,'[1]DOM A&amp;L'!$A:$C,3,FALSE)</f>
        <v>1399.3</v>
      </c>
      <c r="D313" s="38">
        <f>VLOOKUP($A313,'[1]DOM A&amp;L'!$A:$D,4,FALSE)</f>
        <v>10112741</v>
      </c>
      <c r="E313" s="38">
        <f>VLOOKUP($A313,[1]TAG!$A:$F,4,FALSE)</f>
        <v>93753</v>
      </c>
      <c r="F313" s="38">
        <f>VLOOKUP($A313,'[1]DOM A&amp;L'!$A:$E,5,FALSE)</f>
        <v>0</v>
      </c>
      <c r="G313" s="38">
        <f>VLOOKUP($A313,'[1]DOM A&amp;L'!$A:$F,6,FALSE)</f>
        <v>220568</v>
      </c>
      <c r="H313" s="38">
        <f>VLOOKUP($A313,'[1]DOM A&amp;L'!$A:$G,7,FALSE)</f>
        <v>1288574</v>
      </c>
      <c r="I313" s="38">
        <f>VLOOKUP($A313,'[1]DOM A&amp;L'!$A:$H,8,FALSE)</f>
        <v>868070</v>
      </c>
      <c r="J313" s="38">
        <f>VLOOKUP($A313,'[1]DOM A&amp;L'!$A:$I,9,FALSE)</f>
        <v>96398</v>
      </c>
      <c r="K313" s="38">
        <f>VLOOKUP($A313,'[1]DOM A&amp;L'!$A:$J,10,FALSE)</f>
        <v>95334</v>
      </c>
      <c r="L313" s="38">
        <f>VLOOKUP($A313,'[1]DOM A&amp;L'!$A:$K,11,FALSE)</f>
        <v>488454</v>
      </c>
      <c r="M313" s="38">
        <f>VLOOKUP($A313,'[1]DOM A&amp;L'!$A:$L,12,FALSE)</f>
        <v>220424</v>
      </c>
      <c r="N313" s="38">
        <f>VLOOKUP($A313,'[1]DOM A&amp;L'!$A:$M,13,FALSE)</f>
        <v>751674</v>
      </c>
      <c r="O313" s="38">
        <f>VLOOKUP($A313,'[1]DOM A&amp;L'!$A:$N,14,FALSE)</f>
        <v>38637</v>
      </c>
      <c r="P313" s="38">
        <f>VLOOKUP($A313,'[1]DOM A&amp;L'!$A:$O,15,FALSE)</f>
        <v>0</v>
      </c>
      <c r="Q313" s="38">
        <f>VLOOKUP($A313,'[1]DOM A&amp;L'!$A:$P,16,FALSE)</f>
        <v>239670</v>
      </c>
      <c r="R313" s="38">
        <f>VLOOKUP($A313,'[1]DOM A&amp;L'!$A:$S,19,FALSE)</f>
        <v>340075</v>
      </c>
      <c r="S313" s="38">
        <f>VLOOKUP(A313,'[1]DOM A&amp;L'!A:T,20,FALSE)</f>
        <v>214954</v>
      </c>
      <c r="T313" s="38">
        <f>VLOOKUP($A313,'[1]DOM A&amp;L'!A:T,17,FALSE)</f>
        <v>0</v>
      </c>
      <c r="U313" s="38">
        <f>VLOOKUP(A313,'[1]DOM A&amp;L'!A:R,18,FALSE)</f>
        <v>436421</v>
      </c>
      <c r="V313" s="38">
        <f>VLOOKUP($A313,'[1]DOM A&amp;L'!A:U,21,FALSE)</f>
        <v>0</v>
      </c>
      <c r="W313" s="38">
        <f>VLOOKUP($A313,'[1]DOM UAB'!$A:$D,4,FALSE)</f>
        <v>181467</v>
      </c>
      <c r="X313" s="38">
        <f>VLOOKUP($A313,'[1]DOM UAB'!$A:$D,3,FALSE)</f>
        <v>424658</v>
      </c>
      <c r="Y313" s="38">
        <f>VLOOKUP(A313,[1]ELI!A:F,6,FALSE)</f>
        <v>23272</v>
      </c>
      <c r="Z313" s="39">
        <f>VLOOKUP(A313,'[1]Title IA Del'!A:E,5,FALSE)</f>
        <v>177316</v>
      </c>
      <c r="AA313" s="40">
        <f>IFERROR(VLOOKUP(A313,'[1]Title ID2'!A:F,6,FALSE),0)</f>
        <v>0</v>
      </c>
      <c r="AB313" s="40">
        <f>IFERROR(VLOOKUP(A313,'[1]Title IC Mig'!A:G,7,FALSE),0)</f>
        <v>0</v>
      </c>
      <c r="AC313" s="38">
        <f>IFERROR(VLOOKUP(A313,[1]Sec1003!$I$2:$L$139,4,FALSE),0)</f>
        <v>9495</v>
      </c>
      <c r="AD313" s="38">
        <f>VLOOKUP(A313,'[1]Title IIA'!A311:D636,3,FALSE)</f>
        <v>39256</v>
      </c>
      <c r="AE313" s="40">
        <f>IFERROR(VLOOKUP(A313,'[1]Title III EL'!A:D,4,FALSE),0)</f>
        <v>0</v>
      </c>
      <c r="AF313" s="40">
        <f>IFERROR(VLOOKUP(A313,'[1]Titlle III Imm'!A:D,4,FALSE),0)</f>
        <v>0</v>
      </c>
      <c r="AG313" s="38">
        <f>VLOOKUP(A313,'[1]Title IVA'!A:E,5,FALSE)</f>
        <v>10472</v>
      </c>
      <c r="AH313" s="40">
        <f>IFERROR(VLOOKUP(A313,'[1]Title IVB'!A:I,9,FALSE),0)</f>
        <v>0</v>
      </c>
      <c r="AI313" s="40">
        <f>IFERROR(VLOOKUP(A313,[1]SRSA!A:S,19,FALSE),0)</f>
        <v>0</v>
      </c>
      <c r="AJ313" s="40">
        <f>IFERROR(VLOOKUP(A313,'[1]Title VB2'!A:E,5,FALSE),0)</f>
        <v>0</v>
      </c>
      <c r="AK313" s="40">
        <f>IFERROR(VLOOKUP(A313,'[1]McKinney Vento'!A:D,4,FALSE),0)</f>
        <v>0</v>
      </c>
      <c r="AL313" s="41">
        <f>VLOOKUP(A313,'[1]IDEA Pt B'!A311:C637,3,FALSE)</f>
        <v>69630</v>
      </c>
      <c r="AM313" s="39">
        <f t="shared" si="8"/>
        <v>16441313</v>
      </c>
      <c r="AN313" s="38">
        <f t="shared" si="9"/>
        <v>11749.669834917459</v>
      </c>
    </row>
    <row r="314" spans="1:40" x14ac:dyDescent="0.3">
      <c r="A314" s="36" t="s">
        <v>698</v>
      </c>
      <c r="B314" s="36" t="s">
        <v>699</v>
      </c>
      <c r="C314" s="37">
        <f>VLOOKUP($A314,'[1]DOM A&amp;L'!$A:$C,3,FALSE)</f>
        <v>8820.1</v>
      </c>
      <c r="D314" s="38">
        <f>VLOOKUP($A314,'[1]DOM A&amp;L'!$A:$D,4,FALSE)</f>
        <v>63742863</v>
      </c>
      <c r="E314" s="38">
        <f>VLOOKUP($A314,[1]TAG!$A:$F,4,FALSE)</f>
        <v>590947</v>
      </c>
      <c r="F314" s="38">
        <f>VLOOKUP($A314,'[1]DOM A&amp;L'!$A:$E,5,FALSE)</f>
        <v>245866</v>
      </c>
      <c r="G314" s="38">
        <f>VLOOKUP($A314,'[1]DOM A&amp;L'!$A:$F,6,FALSE)</f>
        <v>2433295</v>
      </c>
      <c r="H314" s="38">
        <f>VLOOKUP($A314,'[1]DOM A&amp;L'!$A:$G,7,FALSE)</f>
        <v>7792079</v>
      </c>
      <c r="I314" s="38">
        <f>VLOOKUP($A314,'[1]DOM A&amp;L'!$A:$H,8,FALSE)</f>
        <v>5234729</v>
      </c>
      <c r="J314" s="38">
        <f>VLOOKUP($A314,'[1]DOM A&amp;L'!$A:$I,9,FALSE)</f>
        <v>596239</v>
      </c>
      <c r="K314" s="38">
        <f>VLOOKUP($A314,'[1]DOM A&amp;L'!$A:$J,10,FALSE)</f>
        <v>587683</v>
      </c>
      <c r="L314" s="38">
        <f>VLOOKUP($A314,'[1]DOM A&amp;L'!$A:$K,11,FALSE)</f>
        <v>3078832</v>
      </c>
      <c r="M314" s="38">
        <f>VLOOKUP($A314,'[1]DOM A&amp;L'!$A:$L,12,FALSE)</f>
        <v>1430946</v>
      </c>
      <c r="N314" s="38">
        <f>VLOOKUP($A314,'[1]DOM A&amp;L'!$A:$M,13,FALSE)</f>
        <v>0</v>
      </c>
      <c r="O314" s="38">
        <f>VLOOKUP($A314,'[1]DOM A&amp;L'!$A:$N,14,FALSE)</f>
        <v>5321303</v>
      </c>
      <c r="P314" s="38">
        <f>VLOOKUP($A314,'[1]DOM A&amp;L'!$A:$O,15,FALSE)</f>
        <v>0</v>
      </c>
      <c r="Q314" s="38">
        <f>VLOOKUP($A314,'[1]DOM A&amp;L'!$A:$P,16,FALSE)</f>
        <v>2942515</v>
      </c>
      <c r="R314" s="38">
        <f>VLOOKUP($A314,'[1]DOM A&amp;L'!$A:$S,19,FALSE)</f>
        <v>1336414</v>
      </c>
      <c r="S314" s="38">
        <f>VLOOKUP(A314,'[1]DOM A&amp;L'!A:T,20,FALSE)</f>
        <v>1801314</v>
      </c>
      <c r="T314" s="38">
        <f>VLOOKUP($A314,'[1]DOM A&amp;L'!A:T,17,FALSE)</f>
        <v>0</v>
      </c>
      <c r="U314" s="38">
        <f>VLOOKUP(A314,'[1]DOM A&amp;L'!A:R,18,FALSE)</f>
        <v>7314427</v>
      </c>
      <c r="V314" s="38">
        <f>VLOOKUP($A314,'[1]DOM A&amp;L'!A:U,21,FALSE)</f>
        <v>693166</v>
      </c>
      <c r="W314" s="38">
        <f>VLOOKUP($A314,'[1]DOM UAB'!$A:$D,4,FALSE)</f>
        <v>1406476</v>
      </c>
      <c r="X314" s="38">
        <f>VLOOKUP($A314,'[1]DOM UAB'!$A:$D,3,FALSE)</f>
        <v>2993680</v>
      </c>
      <c r="Y314" s="38">
        <f>VLOOKUP(A314,[1]ELI!A:F,6,FALSE)</f>
        <v>83238</v>
      </c>
      <c r="Z314" s="39">
        <f>VLOOKUP(A314,'[1]Title IA Del'!A:E,5,FALSE)</f>
        <v>1165251</v>
      </c>
      <c r="AA314" s="40">
        <f>IFERROR(VLOOKUP(A314,'[1]Title ID2'!A:F,6,FALSE),0)</f>
        <v>0</v>
      </c>
      <c r="AB314" s="40">
        <f>IFERROR(VLOOKUP(A314,'[1]Title IC Mig'!A:G,7,FALSE),0)</f>
        <v>0</v>
      </c>
      <c r="AC314" s="38">
        <f>IFERROR(VLOOKUP(A314,[1]Sec1003!$I$2:$L$139,4,FALSE),0)</f>
        <v>12995</v>
      </c>
      <c r="AD314" s="38">
        <f>VLOOKUP(A314,'[1]Title IIA'!A312:D637,3,FALSE)</f>
        <v>235240</v>
      </c>
      <c r="AE314" s="40">
        <f>IFERROR(VLOOKUP(A314,'[1]Title III EL'!A:D,4,FALSE),0)</f>
        <v>0</v>
      </c>
      <c r="AF314" s="40">
        <f>IFERROR(VLOOKUP(A314,'[1]Titlle III Imm'!A:D,4,FALSE),0)</f>
        <v>34438</v>
      </c>
      <c r="AG314" s="38">
        <f>VLOOKUP(A314,'[1]Title IVA'!A:E,5,FALSE)</f>
        <v>55735</v>
      </c>
      <c r="AH314" s="40">
        <f>IFERROR(VLOOKUP(A314,'[1]Title IVB'!A:I,9,FALSE),0)</f>
        <v>0</v>
      </c>
      <c r="AI314" s="40">
        <f>IFERROR(VLOOKUP(A314,[1]SRSA!A:S,19,FALSE),0)</f>
        <v>0</v>
      </c>
      <c r="AJ314" s="40">
        <f>IFERROR(VLOOKUP(A314,'[1]Title VB2'!A:E,5,FALSE),0)</f>
        <v>0</v>
      </c>
      <c r="AK314" s="40">
        <f>IFERROR(VLOOKUP(A314,'[1]McKinney Vento'!A:D,4,FALSE),0)</f>
        <v>0</v>
      </c>
      <c r="AL314" s="41">
        <f>VLOOKUP(A314,'[1]IDEA Pt B'!A312:C638,3,FALSE)</f>
        <v>458364</v>
      </c>
      <c r="AM314" s="39">
        <f t="shared" si="8"/>
        <v>111588035</v>
      </c>
      <c r="AN314" s="38">
        <f t="shared" si="9"/>
        <v>12651.561206789038</v>
      </c>
    </row>
    <row r="315" spans="1:40" x14ac:dyDescent="0.3">
      <c r="A315" s="36" t="s">
        <v>700</v>
      </c>
      <c r="B315" s="36" t="s">
        <v>701</v>
      </c>
      <c r="C315" s="37">
        <f>VLOOKUP($A315,'[1]DOM A&amp;L'!$A:$C,3,FALSE)</f>
        <v>3197.7</v>
      </c>
      <c r="D315" s="38">
        <f>VLOOKUP($A315,'[1]DOM A&amp;L'!$A:$D,4,FALSE)</f>
        <v>23189720</v>
      </c>
      <c r="E315" s="38">
        <f>VLOOKUP($A315,[1]TAG!$A:$F,4,FALSE)</f>
        <v>214246</v>
      </c>
      <c r="F315" s="38">
        <f>VLOOKUP($A315,'[1]DOM A&amp;L'!$A:$E,5,FALSE)</f>
        <v>0</v>
      </c>
      <c r="G315" s="38">
        <f>VLOOKUP($A315,'[1]DOM A&amp;L'!$A:$F,6,FALSE)</f>
        <v>391318</v>
      </c>
      <c r="H315" s="38">
        <f>VLOOKUP($A315,'[1]DOM A&amp;L'!$A:$G,7,FALSE)</f>
        <v>3003126</v>
      </c>
      <c r="I315" s="38">
        <f>VLOOKUP($A315,'[1]DOM A&amp;L'!$A:$H,8,FALSE)</f>
        <v>1967929</v>
      </c>
      <c r="J315" s="38">
        <f>VLOOKUP($A315,'[1]DOM A&amp;L'!$A:$I,9,FALSE)</f>
        <v>218915</v>
      </c>
      <c r="K315" s="38">
        <f>VLOOKUP($A315,'[1]DOM A&amp;L'!$A:$J,10,FALSE)</f>
        <v>226461</v>
      </c>
      <c r="L315" s="38">
        <f>VLOOKUP($A315,'[1]DOM A&amp;L'!$A:$K,11,FALSE)</f>
        <v>1116221</v>
      </c>
      <c r="M315" s="38">
        <f>VLOOKUP($A315,'[1]DOM A&amp;L'!$A:$L,12,FALSE)</f>
        <v>979259</v>
      </c>
      <c r="N315" s="38">
        <f>VLOOKUP($A315,'[1]DOM A&amp;L'!$A:$M,13,FALSE)</f>
        <v>1661471</v>
      </c>
      <c r="O315" s="38">
        <f>VLOOKUP($A315,'[1]DOM A&amp;L'!$A:$N,14,FALSE)</f>
        <v>193011</v>
      </c>
      <c r="P315" s="38">
        <f>VLOOKUP($A315,'[1]DOM A&amp;L'!$A:$O,15,FALSE)</f>
        <v>0</v>
      </c>
      <c r="Q315" s="38">
        <f>VLOOKUP($A315,'[1]DOM A&amp;L'!$A:$P,16,FALSE)</f>
        <v>928622</v>
      </c>
      <c r="R315" s="38">
        <f>VLOOKUP($A315,'[1]DOM A&amp;L'!$A:$S,19,FALSE)</f>
        <v>600000</v>
      </c>
      <c r="S315" s="38">
        <f>VLOOKUP(A315,'[1]DOM A&amp;L'!A:T,20,FALSE)</f>
        <v>0</v>
      </c>
      <c r="T315" s="38">
        <f>VLOOKUP($A315,'[1]DOM A&amp;L'!A:T,17,FALSE)</f>
        <v>0</v>
      </c>
      <c r="U315" s="38">
        <f>VLOOKUP(A315,'[1]DOM A&amp;L'!A:R,18,FALSE)</f>
        <v>1711007</v>
      </c>
      <c r="V315" s="38">
        <f>VLOOKUP($A315,'[1]DOM A&amp;L'!A:U,21,FALSE)</f>
        <v>0</v>
      </c>
      <c r="W315" s="38">
        <f>VLOOKUP($A315,'[1]DOM UAB'!$A:$D,4,FALSE)</f>
        <v>507284</v>
      </c>
      <c r="X315" s="38">
        <f>VLOOKUP($A315,'[1]DOM UAB'!$A:$D,3,FALSE)</f>
        <v>1070647</v>
      </c>
      <c r="Y315" s="38">
        <f>VLOOKUP(A315,[1]ELI!A:F,6,FALSE)</f>
        <v>37804</v>
      </c>
      <c r="Z315" s="39">
        <f>VLOOKUP(A315,'[1]Title IA Del'!A:E,5,FALSE)</f>
        <v>369195</v>
      </c>
      <c r="AA315" s="40">
        <f>IFERROR(VLOOKUP(A315,'[1]Title ID2'!A:F,6,FALSE),0)</f>
        <v>0</v>
      </c>
      <c r="AB315" s="40">
        <f>IFERROR(VLOOKUP(A315,'[1]Title IC Mig'!A:G,7,FALSE),0)</f>
        <v>0</v>
      </c>
      <c r="AC315" s="38">
        <f>IFERROR(VLOOKUP(A315,[1]Sec1003!$I$2:$L$139,4,FALSE),0)</f>
        <v>0</v>
      </c>
      <c r="AD315" s="38">
        <f>VLOOKUP(A315,'[1]Title IIA'!A313:D638,3,FALSE)</f>
        <v>79747</v>
      </c>
      <c r="AE315" s="40">
        <f>IFERROR(VLOOKUP(A315,'[1]Title III EL'!A:D,4,FALSE),0)</f>
        <v>0</v>
      </c>
      <c r="AF315" s="40">
        <f>IFERROR(VLOOKUP(A315,'[1]Titlle III Imm'!A:D,4,FALSE),0)</f>
        <v>0</v>
      </c>
      <c r="AG315" s="38">
        <f>VLOOKUP(A315,'[1]Title IVA'!A:E,5,FALSE)</f>
        <v>16744</v>
      </c>
      <c r="AH315" s="40">
        <f>IFERROR(VLOOKUP(A315,'[1]Title IVB'!A:I,9,FALSE),0)</f>
        <v>0</v>
      </c>
      <c r="AI315" s="40">
        <f>IFERROR(VLOOKUP(A315,[1]SRSA!A:S,19,FALSE),0)</f>
        <v>0</v>
      </c>
      <c r="AJ315" s="40">
        <f>IFERROR(VLOOKUP(A315,'[1]Title VB2'!A:E,5,FALSE),0)</f>
        <v>0</v>
      </c>
      <c r="AK315" s="40">
        <f>IFERROR(VLOOKUP(A315,'[1]McKinney Vento'!A:D,4,FALSE),0)</f>
        <v>0</v>
      </c>
      <c r="AL315" s="41">
        <f>VLOOKUP(A315,'[1]IDEA Pt B'!A313:C639,3,FALSE)</f>
        <v>177403</v>
      </c>
      <c r="AM315" s="39">
        <f t="shared" si="8"/>
        <v>38660130</v>
      </c>
      <c r="AN315" s="38">
        <f t="shared" si="9"/>
        <v>12089.980298339433</v>
      </c>
    </row>
    <row r="316" spans="1:40" x14ac:dyDescent="0.3">
      <c r="A316" s="36" t="s">
        <v>702</v>
      </c>
      <c r="B316" s="36" t="s">
        <v>703</v>
      </c>
      <c r="C316" s="37">
        <f>VLOOKUP($A316,'[1]DOM A&amp;L'!$A:$C,3,FALSE)</f>
        <v>339.7</v>
      </c>
      <c r="D316" s="38">
        <f>VLOOKUP($A316,'[1]DOM A&amp;L'!$A:$D,4,FALSE)</f>
        <v>2502570</v>
      </c>
      <c r="E316" s="38">
        <f>VLOOKUP($A316,[1]TAG!$A:$F,4,FALSE)</f>
        <v>22760</v>
      </c>
      <c r="F316" s="38">
        <f>VLOOKUP($A316,'[1]DOM A&amp;L'!$A:$E,5,FALSE)</f>
        <v>0</v>
      </c>
      <c r="G316" s="38">
        <f>VLOOKUP($A316,'[1]DOM A&amp;L'!$A:$F,6,FALSE)</f>
        <v>182598</v>
      </c>
      <c r="H316" s="38">
        <f>VLOOKUP($A316,'[1]DOM A&amp;L'!$A:$G,7,FALSE)</f>
        <v>352511</v>
      </c>
      <c r="I316" s="38">
        <f>VLOOKUP($A316,'[1]DOM A&amp;L'!$A:$H,8,FALSE)</f>
        <v>216362</v>
      </c>
      <c r="J316" s="38">
        <f>VLOOKUP($A316,'[1]DOM A&amp;L'!$A:$I,9,FALSE)</f>
        <v>23674</v>
      </c>
      <c r="K316" s="38">
        <f>VLOOKUP($A316,'[1]DOM A&amp;L'!$A:$J,10,FALSE)</f>
        <v>20321</v>
      </c>
      <c r="L316" s="38">
        <f>VLOOKUP($A316,'[1]DOM A&amp;L'!$A:$K,11,FALSE)</f>
        <v>118579</v>
      </c>
      <c r="M316" s="38">
        <f>VLOOKUP($A316,'[1]DOM A&amp;L'!$A:$L,12,FALSE)</f>
        <v>68657</v>
      </c>
      <c r="N316" s="38">
        <f>VLOOKUP($A316,'[1]DOM A&amp;L'!$A:$M,13,FALSE)</f>
        <v>29049</v>
      </c>
      <c r="O316" s="38">
        <f>VLOOKUP($A316,'[1]DOM A&amp;L'!$A:$N,14,FALSE)</f>
        <v>188499</v>
      </c>
      <c r="P316" s="38">
        <f>VLOOKUP($A316,'[1]DOM A&amp;L'!$A:$O,15,FALSE)</f>
        <v>0</v>
      </c>
      <c r="Q316" s="38">
        <f>VLOOKUP($A316,'[1]DOM A&amp;L'!$A:$P,16,FALSE)</f>
        <v>7982</v>
      </c>
      <c r="R316" s="38">
        <f>VLOOKUP($A316,'[1]DOM A&amp;L'!$A:$S,19,FALSE)</f>
        <v>250000</v>
      </c>
      <c r="S316" s="38">
        <f>VLOOKUP(A316,'[1]DOM A&amp;L'!A:T,20,FALSE)</f>
        <v>84076</v>
      </c>
      <c r="T316" s="38">
        <f>VLOOKUP($A316,'[1]DOM A&amp;L'!A:T,17,FALSE)</f>
        <v>0</v>
      </c>
      <c r="U316" s="38">
        <f>VLOOKUP(A316,'[1]DOM A&amp;L'!A:R,18,FALSE)</f>
        <v>0</v>
      </c>
      <c r="V316" s="38">
        <f>VLOOKUP($A316,'[1]DOM A&amp;L'!A:U,21,FALSE)</f>
        <v>0</v>
      </c>
      <c r="W316" s="38">
        <f>VLOOKUP($A316,'[1]DOM UAB'!$A:$D,4,FALSE)</f>
        <v>160925</v>
      </c>
      <c r="X316" s="38">
        <f>VLOOKUP($A316,'[1]DOM UAB'!$A:$D,3,FALSE)</f>
        <v>52683</v>
      </c>
      <c r="Y316" s="38">
        <f>VLOOKUP(A316,[1]ELI!A:F,6,FALSE)</f>
        <v>14710</v>
      </c>
      <c r="Z316" s="39">
        <f>VLOOKUP(A316,'[1]Title IA Del'!A:E,5,FALSE)</f>
        <v>69751</v>
      </c>
      <c r="AA316" s="40">
        <f>IFERROR(VLOOKUP(A316,'[1]Title ID2'!A:F,6,FALSE),0)</f>
        <v>0</v>
      </c>
      <c r="AB316" s="40">
        <f>IFERROR(VLOOKUP(A316,'[1]Title IC Mig'!A:G,7,FALSE),0)</f>
        <v>0</v>
      </c>
      <c r="AC316" s="38">
        <f>IFERROR(VLOOKUP(A316,[1]Sec1003!$I$2:$L$139,4,FALSE),0)</f>
        <v>0</v>
      </c>
      <c r="AD316" s="38">
        <f>VLOOKUP(A316,'[1]Title IIA'!A314:D639,3,FALSE)</f>
        <v>12668</v>
      </c>
      <c r="AE316" s="40">
        <f>IFERROR(VLOOKUP(A316,'[1]Title III EL'!A:D,4,FALSE),0)</f>
        <v>0</v>
      </c>
      <c r="AF316" s="40">
        <f>IFERROR(VLOOKUP(A316,'[1]Titlle III Imm'!A:D,4,FALSE),0)</f>
        <v>0</v>
      </c>
      <c r="AG316" s="38">
        <f>VLOOKUP(A316,'[1]Title IVA'!A:E,5,FALSE)</f>
        <v>10000</v>
      </c>
      <c r="AH316" s="40">
        <f>IFERROR(VLOOKUP(A316,'[1]Title IVB'!A:I,9,FALSE),0)</f>
        <v>0</v>
      </c>
      <c r="AI316" s="40">
        <f>IFERROR(VLOOKUP(A316,[1]SRSA!A:S,19,FALSE),0)</f>
        <v>19317</v>
      </c>
      <c r="AJ316" s="40">
        <f>IFERROR(VLOOKUP(A316,'[1]Title VB2'!A:E,5,FALSE),0)</f>
        <v>0</v>
      </c>
      <c r="AK316" s="40">
        <f>IFERROR(VLOOKUP(A316,'[1]McKinney Vento'!A:D,4,FALSE),0)</f>
        <v>0</v>
      </c>
      <c r="AL316" s="41">
        <f>VLOOKUP(A316,'[1]IDEA Pt B'!A314:C640,3,FALSE)</f>
        <v>15600</v>
      </c>
      <c r="AM316" s="39">
        <f t="shared" si="8"/>
        <v>4423292</v>
      </c>
      <c r="AN316" s="38">
        <f t="shared" si="9"/>
        <v>13021.171622019428</v>
      </c>
    </row>
    <row r="317" spans="1:40" x14ac:dyDescent="0.3">
      <c r="A317" s="36" t="s">
        <v>704</v>
      </c>
      <c r="B317" s="36" t="s">
        <v>705</v>
      </c>
      <c r="C317" s="37">
        <f>VLOOKUP($A317,'[1]DOM A&amp;L'!$A:$C,3,FALSE)</f>
        <v>1238.5</v>
      </c>
      <c r="D317" s="38">
        <f>VLOOKUP($A317,'[1]DOM A&amp;L'!$A:$D,4,FALSE)</f>
        <v>8950640</v>
      </c>
      <c r="E317" s="38">
        <f>VLOOKUP($A317,[1]TAG!$A:$F,4,FALSE)</f>
        <v>82980</v>
      </c>
      <c r="F317" s="38">
        <f>VLOOKUP($A317,'[1]DOM A&amp;L'!$A:$E,5,FALSE)</f>
        <v>315486</v>
      </c>
      <c r="G317" s="38">
        <f>VLOOKUP($A317,'[1]DOM A&amp;L'!$A:$F,6,FALSE)</f>
        <v>443037</v>
      </c>
      <c r="H317" s="38">
        <f>VLOOKUP($A317,'[1]DOM A&amp;L'!$A:$G,7,FALSE)</f>
        <v>1008094</v>
      </c>
      <c r="I317" s="38">
        <f>VLOOKUP($A317,'[1]DOM A&amp;L'!$A:$H,8,FALSE)</f>
        <v>797122</v>
      </c>
      <c r="J317" s="38">
        <f>VLOOKUP($A317,'[1]DOM A&amp;L'!$A:$I,9,FALSE)</f>
        <v>83556</v>
      </c>
      <c r="K317" s="38">
        <f>VLOOKUP($A317,'[1]DOM A&amp;L'!$A:$J,10,FALSE)</f>
        <v>109135</v>
      </c>
      <c r="L317" s="38">
        <f>VLOOKUP($A317,'[1]DOM A&amp;L'!$A:$K,11,FALSE)</f>
        <v>443737</v>
      </c>
      <c r="M317" s="38">
        <f>VLOOKUP($A317,'[1]DOM A&amp;L'!$A:$L,12,FALSE)</f>
        <v>306969</v>
      </c>
      <c r="N317" s="38">
        <f>VLOOKUP($A317,'[1]DOM A&amp;L'!$A:$M,13,FALSE)</f>
        <v>117941</v>
      </c>
      <c r="O317" s="38">
        <f>VLOOKUP($A317,'[1]DOM A&amp;L'!$A:$N,14,FALSE)</f>
        <v>451833</v>
      </c>
      <c r="P317" s="38">
        <f>VLOOKUP($A317,'[1]DOM A&amp;L'!$A:$O,15,FALSE)</f>
        <v>0</v>
      </c>
      <c r="Q317" s="38">
        <f>VLOOKUP($A317,'[1]DOM A&amp;L'!$A:$P,16,FALSE)</f>
        <v>275061</v>
      </c>
      <c r="R317" s="38">
        <f>VLOOKUP($A317,'[1]DOM A&amp;L'!$A:$S,19,FALSE)</f>
        <v>325000</v>
      </c>
      <c r="S317" s="38">
        <f>VLOOKUP(A317,'[1]DOM A&amp;L'!A:T,20,FALSE)</f>
        <v>111166</v>
      </c>
      <c r="T317" s="38">
        <f>VLOOKUP($A317,'[1]DOM A&amp;L'!A:T,17,FALSE)</f>
        <v>117941</v>
      </c>
      <c r="U317" s="38">
        <f>VLOOKUP(A317,'[1]DOM A&amp;L'!A:R,18,FALSE)</f>
        <v>333462</v>
      </c>
      <c r="V317" s="38">
        <f>VLOOKUP($A317,'[1]DOM A&amp;L'!A:U,21,FALSE)</f>
        <v>0</v>
      </c>
      <c r="W317" s="38">
        <f>VLOOKUP($A317,'[1]DOM UAB'!$A:$D,4,FALSE)</f>
        <v>271368</v>
      </c>
      <c r="X317" s="38">
        <f>VLOOKUP($A317,'[1]DOM UAB'!$A:$D,3,FALSE)</f>
        <v>0</v>
      </c>
      <c r="Y317" s="38">
        <f>VLOOKUP(A317,[1]ELI!A:F,6,FALSE)</f>
        <v>21973</v>
      </c>
      <c r="Z317" s="39">
        <f>VLOOKUP(A317,'[1]Title IA Del'!A:E,5,FALSE)</f>
        <v>256348</v>
      </c>
      <c r="AA317" s="40">
        <f>IFERROR(VLOOKUP(A317,'[1]Title ID2'!A:F,6,FALSE),0)</f>
        <v>0</v>
      </c>
      <c r="AB317" s="40">
        <f>IFERROR(VLOOKUP(A317,'[1]Title IC Mig'!A:G,7,FALSE),0)</f>
        <v>0</v>
      </c>
      <c r="AC317" s="38">
        <f>IFERROR(VLOOKUP(A317,[1]Sec1003!$I$2:$L$139,4,FALSE),0)</f>
        <v>12995</v>
      </c>
      <c r="AD317" s="38">
        <f>VLOOKUP(A317,'[1]Title IIA'!A315:D640,3,FALSE)</f>
        <v>27844</v>
      </c>
      <c r="AE317" s="40">
        <f>IFERROR(VLOOKUP(A317,'[1]Title III EL'!A:D,4,FALSE),0)</f>
        <v>0</v>
      </c>
      <c r="AF317" s="40">
        <f>IFERROR(VLOOKUP(A317,'[1]Titlle III Imm'!A:D,4,FALSE),0)</f>
        <v>0</v>
      </c>
      <c r="AG317" s="38">
        <f>VLOOKUP(A317,'[1]Title IVA'!A:E,5,FALSE)</f>
        <v>17150</v>
      </c>
      <c r="AH317" s="40">
        <f>IFERROR(VLOOKUP(A317,'[1]Title IVB'!A:I,9,FALSE),0)</f>
        <v>0</v>
      </c>
      <c r="AI317" s="40">
        <f>IFERROR(VLOOKUP(A317,[1]SRSA!A:S,19,FALSE),0)</f>
        <v>0</v>
      </c>
      <c r="AJ317" s="40">
        <f>IFERROR(VLOOKUP(A317,'[1]Title VB2'!A:E,5,FALSE),0)</f>
        <v>0</v>
      </c>
      <c r="AK317" s="40">
        <f>IFERROR(VLOOKUP(A317,'[1]McKinney Vento'!A:D,4,FALSE),0)</f>
        <v>0</v>
      </c>
      <c r="AL317" s="41">
        <f>VLOOKUP(A317,'[1]IDEA Pt B'!A315:C641,3,FALSE)</f>
        <v>63590</v>
      </c>
      <c r="AM317" s="39">
        <f t="shared" si="8"/>
        <v>14944428</v>
      </c>
      <c r="AN317" s="38">
        <f t="shared" si="9"/>
        <v>12066.554703270085</v>
      </c>
    </row>
    <row r="318" spans="1:40" x14ac:dyDescent="0.3">
      <c r="A318" s="36" t="s">
        <v>706</v>
      </c>
      <c r="B318" s="36" t="s">
        <v>707</v>
      </c>
      <c r="C318" s="37">
        <f>VLOOKUP($A318,'[1]DOM A&amp;L'!$A:$C,3,FALSE)</f>
        <v>940.6</v>
      </c>
      <c r="D318" s="38">
        <f>VLOOKUP($A318,'[1]DOM A&amp;L'!$A:$D,4,FALSE)</f>
        <v>6797716</v>
      </c>
      <c r="E318" s="38">
        <f>VLOOKUP($A318,[1]TAG!$A:$F,4,FALSE)</f>
        <v>63020</v>
      </c>
      <c r="F318" s="38">
        <f>VLOOKUP($A318,'[1]DOM A&amp;L'!$A:$E,5,FALSE)</f>
        <v>0</v>
      </c>
      <c r="G318" s="38">
        <f>VLOOKUP($A318,'[1]DOM A&amp;L'!$A:$F,6,FALSE)</f>
        <v>96733</v>
      </c>
      <c r="H318" s="38">
        <f>VLOOKUP($A318,'[1]DOM A&amp;L'!$A:$G,7,FALSE)</f>
        <v>524247</v>
      </c>
      <c r="I318" s="38">
        <f>VLOOKUP($A318,'[1]DOM A&amp;L'!$A:$H,8,FALSE)</f>
        <v>551455</v>
      </c>
      <c r="J318" s="38">
        <f>VLOOKUP($A318,'[1]DOM A&amp;L'!$A:$I,9,FALSE)</f>
        <v>62042</v>
      </c>
      <c r="K318" s="38">
        <f>VLOOKUP($A318,'[1]DOM A&amp;L'!$A:$J,10,FALSE)</f>
        <v>63556</v>
      </c>
      <c r="L318" s="38">
        <f>VLOOKUP($A318,'[1]DOM A&amp;L'!$A:$K,11,FALSE)</f>
        <v>328335</v>
      </c>
      <c r="M318" s="38">
        <f>VLOOKUP($A318,'[1]DOM A&amp;L'!$A:$L,12,FALSE)</f>
        <v>224037</v>
      </c>
      <c r="N318" s="38">
        <f>VLOOKUP($A318,'[1]DOM A&amp;L'!$A:$M,13,FALSE)</f>
        <v>499031</v>
      </c>
      <c r="O318" s="38">
        <f>VLOOKUP($A318,'[1]DOM A&amp;L'!$A:$N,14,FALSE)</f>
        <v>49069</v>
      </c>
      <c r="P318" s="38">
        <f>VLOOKUP($A318,'[1]DOM A&amp;L'!$A:$O,15,FALSE)</f>
        <v>0</v>
      </c>
      <c r="Q318" s="38">
        <f>VLOOKUP($A318,'[1]DOM A&amp;L'!$A:$P,16,FALSE)</f>
        <v>251915</v>
      </c>
      <c r="R318" s="38">
        <f>VLOOKUP($A318,'[1]DOM A&amp;L'!$A:$S,19,FALSE)</f>
        <v>234311</v>
      </c>
      <c r="S318" s="38">
        <f>VLOOKUP(A318,'[1]DOM A&amp;L'!A:T,20,FALSE)</f>
        <v>168603</v>
      </c>
      <c r="T318" s="38">
        <f>VLOOKUP($A318,'[1]DOM A&amp;L'!A:T,17,FALSE)</f>
        <v>0</v>
      </c>
      <c r="U318" s="38">
        <f>VLOOKUP(A318,'[1]DOM A&amp;L'!A:R,18,FALSE)</f>
        <v>342315</v>
      </c>
      <c r="V318" s="38">
        <f>VLOOKUP($A318,'[1]DOM A&amp;L'!A:U,21,FALSE)</f>
        <v>0</v>
      </c>
      <c r="W318" s="38">
        <f>VLOOKUP($A318,'[1]DOM UAB'!$A:$D,4,FALSE)</f>
        <v>48160</v>
      </c>
      <c r="X318" s="38">
        <f>VLOOKUP($A318,'[1]DOM UAB'!$A:$D,3,FALSE)</f>
        <v>308078</v>
      </c>
      <c r="Y318" s="38">
        <f>VLOOKUP(A318,[1]ELI!A:F,6,FALSE)</f>
        <v>19565</v>
      </c>
      <c r="Z318" s="39">
        <f>VLOOKUP(A318,'[1]Title IA Del'!A:E,5,FALSE)</f>
        <v>85145</v>
      </c>
      <c r="AA318" s="40">
        <f>IFERROR(VLOOKUP(A318,'[1]Title ID2'!A:F,6,FALSE),0)</f>
        <v>0</v>
      </c>
      <c r="AB318" s="40">
        <f>IFERROR(VLOOKUP(A318,'[1]Title IC Mig'!A:G,7,FALSE),0)</f>
        <v>0</v>
      </c>
      <c r="AC318" s="38">
        <f>IFERROR(VLOOKUP(A318,[1]Sec1003!$I$2:$L$139,4,FALSE),0)</f>
        <v>0</v>
      </c>
      <c r="AD318" s="38">
        <f>VLOOKUP(A318,'[1]Title IIA'!A316:D641,3,FALSE)</f>
        <v>19618</v>
      </c>
      <c r="AE318" s="40">
        <f>IFERROR(VLOOKUP(A318,'[1]Title III EL'!A:D,4,FALSE),0)</f>
        <v>0</v>
      </c>
      <c r="AF318" s="40">
        <f>IFERROR(VLOOKUP(A318,'[1]Titlle III Imm'!A:D,4,FALSE),0)</f>
        <v>0</v>
      </c>
      <c r="AG318" s="38">
        <f>VLOOKUP(A318,'[1]Title IVA'!A:E,5,FALSE)</f>
        <v>10000</v>
      </c>
      <c r="AH318" s="40">
        <f>IFERROR(VLOOKUP(A318,'[1]Title IVB'!A:I,9,FALSE),0)</f>
        <v>0</v>
      </c>
      <c r="AI318" s="40">
        <f>IFERROR(VLOOKUP(A318,[1]SRSA!A:S,19,FALSE),0)</f>
        <v>0</v>
      </c>
      <c r="AJ318" s="40">
        <f>IFERROR(VLOOKUP(A318,'[1]Title VB2'!A:E,5,FALSE),0)</f>
        <v>0</v>
      </c>
      <c r="AK318" s="40">
        <f>IFERROR(VLOOKUP(A318,'[1]McKinney Vento'!A:D,4,FALSE),0)</f>
        <v>0</v>
      </c>
      <c r="AL318" s="41">
        <f>VLOOKUP(A318,'[1]IDEA Pt B'!A316:C642,3,FALSE)</f>
        <v>45949</v>
      </c>
      <c r="AM318" s="39">
        <f t="shared" si="8"/>
        <v>10792900</v>
      </c>
      <c r="AN318" s="38">
        <f t="shared" si="9"/>
        <v>11474.484371677652</v>
      </c>
    </row>
    <row r="319" spans="1:40" x14ac:dyDescent="0.3">
      <c r="A319" s="36" t="s">
        <v>708</v>
      </c>
      <c r="B319" s="36" t="s">
        <v>709</v>
      </c>
      <c r="C319" s="37">
        <f>VLOOKUP($A319,'[1]DOM A&amp;L'!$A:$C,3,FALSE)</f>
        <v>815.3</v>
      </c>
      <c r="D319" s="38">
        <f>VLOOKUP($A319,'[1]DOM A&amp;L'!$A:$D,4,FALSE)</f>
        <v>5892173</v>
      </c>
      <c r="E319" s="38">
        <f>VLOOKUP($A319,[1]TAG!$A:$F,4,FALSE)</f>
        <v>54625</v>
      </c>
      <c r="F319" s="38">
        <f>VLOOKUP($A319,'[1]DOM A&amp;L'!$A:$E,5,FALSE)</f>
        <v>0</v>
      </c>
      <c r="G319" s="38">
        <f>VLOOKUP($A319,'[1]DOM A&amp;L'!$A:$F,6,FALSE)</f>
        <v>110804</v>
      </c>
      <c r="H319" s="38">
        <f>VLOOKUP($A319,'[1]DOM A&amp;L'!$A:$G,7,FALSE)</f>
        <v>624630</v>
      </c>
      <c r="I319" s="38">
        <f>VLOOKUP($A319,'[1]DOM A&amp;L'!$A:$H,8,FALSE)</f>
        <v>506163</v>
      </c>
      <c r="J319" s="38">
        <f>VLOOKUP($A319,'[1]DOM A&amp;L'!$A:$I,9,FALSE)</f>
        <v>49929</v>
      </c>
      <c r="K319" s="38">
        <f>VLOOKUP($A319,'[1]DOM A&amp;L'!$A:$J,10,FALSE)</f>
        <v>60993</v>
      </c>
      <c r="L319" s="38">
        <f>VLOOKUP($A319,'[1]DOM A&amp;L'!$A:$K,11,FALSE)</f>
        <v>284597</v>
      </c>
      <c r="M319" s="38">
        <f>VLOOKUP($A319,'[1]DOM A&amp;L'!$A:$L,12,FALSE)</f>
        <v>173448</v>
      </c>
      <c r="N319" s="38">
        <f>VLOOKUP($A319,'[1]DOM A&amp;L'!$A:$M,13,FALSE)</f>
        <v>192289</v>
      </c>
      <c r="O319" s="38">
        <f>VLOOKUP($A319,'[1]DOM A&amp;L'!$A:$N,14,FALSE)</f>
        <v>249859</v>
      </c>
      <c r="P319" s="38">
        <f>VLOOKUP($A319,'[1]DOM A&amp;L'!$A:$O,15,FALSE)</f>
        <v>0</v>
      </c>
      <c r="Q319" s="38">
        <f>VLOOKUP($A319,'[1]DOM A&amp;L'!$A:$P,16,FALSE)</f>
        <v>80000</v>
      </c>
      <c r="R319" s="38">
        <f>VLOOKUP($A319,'[1]DOM A&amp;L'!$A:$S,19,FALSE)</f>
        <v>200000</v>
      </c>
      <c r="S319" s="38">
        <f>VLOOKUP(A319,'[1]DOM A&amp;L'!A:T,20,FALSE)</f>
        <v>105964</v>
      </c>
      <c r="T319" s="38">
        <f>VLOOKUP($A319,'[1]DOM A&amp;L'!A:T,17,FALSE)</f>
        <v>0</v>
      </c>
      <c r="U319" s="38">
        <f>VLOOKUP(A319,'[1]DOM A&amp;L'!A:R,18,FALSE)</f>
        <v>321103</v>
      </c>
      <c r="V319" s="38">
        <f>VLOOKUP($A319,'[1]DOM A&amp;L'!A:U,21,FALSE)</f>
        <v>0</v>
      </c>
      <c r="W319" s="38">
        <f>VLOOKUP($A319,'[1]DOM UAB'!$A:$D,4,FALSE)</f>
        <v>61242</v>
      </c>
      <c r="X319" s="38">
        <f>VLOOKUP($A319,'[1]DOM UAB'!$A:$D,3,FALSE)</f>
        <v>231813</v>
      </c>
      <c r="Y319" s="38">
        <f>VLOOKUP(A319,[1]ELI!A:F,6,FALSE)</f>
        <v>18553</v>
      </c>
      <c r="Z319" s="39">
        <f>VLOOKUP(A319,'[1]Title IA Del'!A:E,5,FALSE)</f>
        <v>83943</v>
      </c>
      <c r="AA319" s="40">
        <f>IFERROR(VLOOKUP(A319,'[1]Title ID2'!A:F,6,FALSE),0)</f>
        <v>0</v>
      </c>
      <c r="AB319" s="40">
        <f>IFERROR(VLOOKUP(A319,'[1]Title IC Mig'!A:G,7,FALSE),0)</f>
        <v>0</v>
      </c>
      <c r="AC319" s="38">
        <f>IFERROR(VLOOKUP(A319,[1]Sec1003!$I$2:$L$139,4,FALSE),0)</f>
        <v>18490</v>
      </c>
      <c r="AD319" s="38">
        <f>VLOOKUP(A319,'[1]Title IIA'!A317:D642,3,FALSE)</f>
        <v>17793</v>
      </c>
      <c r="AE319" s="40">
        <f>IFERROR(VLOOKUP(A319,'[1]Title III EL'!A:D,4,FALSE),0)</f>
        <v>0</v>
      </c>
      <c r="AF319" s="40">
        <f>IFERROR(VLOOKUP(A319,'[1]Titlle III Imm'!A:D,4,FALSE),0)</f>
        <v>0</v>
      </c>
      <c r="AG319" s="38">
        <f>VLOOKUP(A319,'[1]Title IVA'!A:E,5,FALSE)</f>
        <v>10000</v>
      </c>
      <c r="AH319" s="40">
        <f>IFERROR(VLOOKUP(A319,'[1]Title IVB'!A:I,9,FALSE),0)</f>
        <v>0</v>
      </c>
      <c r="AI319" s="40">
        <f>IFERROR(VLOOKUP(A319,[1]SRSA!A:S,19,FALSE),0)</f>
        <v>0</v>
      </c>
      <c r="AJ319" s="40">
        <f>IFERROR(VLOOKUP(A319,'[1]Title VB2'!A:E,5,FALSE),0)</f>
        <v>0</v>
      </c>
      <c r="AK319" s="40">
        <f>IFERROR(VLOOKUP(A319,'[1]McKinney Vento'!A:D,4,FALSE),0)</f>
        <v>0</v>
      </c>
      <c r="AL319" s="41">
        <f>VLOOKUP(A319,'[1]IDEA Pt B'!A317:C643,3,FALSE)</f>
        <v>37411</v>
      </c>
      <c r="AM319" s="39">
        <f t="shared" si="8"/>
        <v>9385822</v>
      </c>
      <c r="AN319" s="38">
        <f t="shared" si="9"/>
        <v>11512.108426346131</v>
      </c>
    </row>
    <row r="320" spans="1:40" x14ac:dyDescent="0.3">
      <c r="A320" s="36" t="s">
        <v>710</v>
      </c>
      <c r="B320" s="36" t="s">
        <v>711</v>
      </c>
      <c r="C320" s="37">
        <f>VLOOKUP($A320,'[1]DOM A&amp;L'!$A:$C,3,FALSE)</f>
        <v>630.20000000000005</v>
      </c>
      <c r="D320" s="38">
        <f>VLOOKUP($A320,'[1]DOM A&amp;L'!$A:$D,4,FALSE)</f>
        <v>4554455</v>
      </c>
      <c r="E320" s="38">
        <f>VLOOKUP($A320,[1]TAG!$A:$F,4,FALSE)</f>
        <v>42223</v>
      </c>
      <c r="F320" s="38">
        <f>VLOOKUP($A320,'[1]DOM A&amp;L'!$A:$E,5,FALSE)</f>
        <v>0</v>
      </c>
      <c r="G320" s="38">
        <f>VLOOKUP($A320,'[1]DOM A&amp;L'!$A:$F,6,FALSE)</f>
        <v>121811</v>
      </c>
      <c r="H320" s="38">
        <f>VLOOKUP($A320,'[1]DOM A&amp;L'!$A:$G,7,FALSE)</f>
        <v>831033</v>
      </c>
      <c r="I320" s="38">
        <f>VLOOKUP($A320,'[1]DOM A&amp;L'!$A:$H,8,FALSE)</f>
        <v>404614</v>
      </c>
      <c r="J320" s="38">
        <f>VLOOKUP($A320,'[1]DOM A&amp;L'!$A:$I,9,FALSE)</f>
        <v>42973</v>
      </c>
      <c r="K320" s="38">
        <f>VLOOKUP($A320,'[1]DOM A&amp;L'!$A:$J,10,FALSE)</f>
        <v>46049</v>
      </c>
      <c r="L320" s="38">
        <f>VLOOKUP($A320,'[1]DOM A&amp;L'!$A:$K,11,FALSE)</f>
        <v>219984</v>
      </c>
      <c r="M320" s="38">
        <f>VLOOKUP($A320,'[1]DOM A&amp;L'!$A:$L,12,FALSE)</f>
        <v>169835</v>
      </c>
      <c r="N320" s="38">
        <f>VLOOKUP($A320,'[1]DOM A&amp;L'!$A:$M,13,FALSE)</f>
        <v>71309</v>
      </c>
      <c r="O320" s="38">
        <f>VLOOKUP($A320,'[1]DOM A&amp;L'!$A:$N,14,FALSE)</f>
        <v>298149</v>
      </c>
      <c r="P320" s="38">
        <f>VLOOKUP($A320,'[1]DOM A&amp;L'!$A:$O,15,FALSE)</f>
        <v>0</v>
      </c>
      <c r="Q320" s="38">
        <f>VLOOKUP($A320,'[1]DOM A&amp;L'!$A:$P,16,FALSE)</f>
        <v>164341</v>
      </c>
      <c r="R320" s="38">
        <f>VLOOKUP($A320,'[1]DOM A&amp;L'!$A:$S,19,FALSE)</f>
        <v>350000</v>
      </c>
      <c r="S320" s="38">
        <f>VLOOKUP(A320,'[1]DOM A&amp;L'!A:T,20,FALSE)</f>
        <v>109183</v>
      </c>
      <c r="T320" s="38">
        <f>VLOOKUP($A320,'[1]DOM A&amp;L'!A:T,17,FALSE)</f>
        <v>71309</v>
      </c>
      <c r="U320" s="38">
        <f>VLOOKUP(A320,'[1]DOM A&amp;L'!A:R,18,FALSE)</f>
        <v>372042</v>
      </c>
      <c r="V320" s="38">
        <f>VLOOKUP($A320,'[1]DOM A&amp;L'!A:U,21,FALSE)</f>
        <v>0</v>
      </c>
      <c r="W320" s="38">
        <f>VLOOKUP($A320,'[1]DOM UAB'!$A:$D,4,FALSE)</f>
        <v>123840</v>
      </c>
      <c r="X320" s="38">
        <f>VLOOKUP($A320,'[1]DOM UAB'!$A:$D,3,FALSE)</f>
        <v>0</v>
      </c>
      <c r="Y320" s="38">
        <f>VLOOKUP(A320,[1]ELI!A:F,6,FALSE)</f>
        <v>17057</v>
      </c>
      <c r="Z320" s="39">
        <f>VLOOKUP(A320,'[1]Title IA Del'!A:E,5,FALSE)</f>
        <v>149448</v>
      </c>
      <c r="AA320" s="40">
        <f>IFERROR(VLOOKUP(A320,'[1]Title ID2'!A:F,6,FALSE),0)</f>
        <v>0</v>
      </c>
      <c r="AB320" s="40">
        <f>IFERROR(VLOOKUP(A320,'[1]Title IC Mig'!A:G,7,FALSE),0)</f>
        <v>0</v>
      </c>
      <c r="AC320" s="38">
        <f>IFERROR(VLOOKUP(A320,[1]Sec1003!$I$2:$L$139,4,FALSE),0)</f>
        <v>0</v>
      </c>
      <c r="AD320" s="38">
        <f>VLOOKUP(A320,'[1]Title IIA'!A318:D643,3,FALSE)</f>
        <v>23012</v>
      </c>
      <c r="AE320" s="40">
        <f>IFERROR(VLOOKUP(A320,'[1]Title III EL'!A:D,4,FALSE),0)</f>
        <v>0</v>
      </c>
      <c r="AF320" s="40">
        <f>IFERROR(VLOOKUP(A320,'[1]Titlle III Imm'!A:D,4,FALSE),0)</f>
        <v>0</v>
      </c>
      <c r="AG320" s="38">
        <f>VLOOKUP(A320,'[1]Title IVA'!A:E,5,FALSE)</f>
        <v>10000</v>
      </c>
      <c r="AH320" s="40">
        <f>IFERROR(VLOOKUP(A320,'[1]Title IVB'!A:I,9,FALSE),0)</f>
        <v>0</v>
      </c>
      <c r="AI320" s="40">
        <f>IFERROR(VLOOKUP(A320,[1]SRSA!A:S,19,FALSE),0)</f>
        <v>0</v>
      </c>
      <c r="AJ320" s="40">
        <f>IFERROR(VLOOKUP(A320,'[1]Title VB2'!A:E,5,FALSE),0)</f>
        <v>0</v>
      </c>
      <c r="AK320" s="40">
        <f>IFERROR(VLOOKUP(A320,'[1]McKinney Vento'!A:D,4,FALSE),0)</f>
        <v>0</v>
      </c>
      <c r="AL320" s="41">
        <f>VLOOKUP(A320,'[1]IDEA Pt B'!A318:C644,3,FALSE)</f>
        <v>29495</v>
      </c>
      <c r="AM320" s="39">
        <f t="shared" si="8"/>
        <v>8222162</v>
      </c>
      <c r="AN320" s="38">
        <f t="shared" si="9"/>
        <v>13046.90891780387</v>
      </c>
    </row>
    <row r="321" spans="1:44" x14ac:dyDescent="0.3">
      <c r="A321" s="36" t="s">
        <v>712</v>
      </c>
      <c r="B321" s="36" t="s">
        <v>713</v>
      </c>
      <c r="C321" s="37">
        <f>VLOOKUP($A321,'[1]DOM A&amp;L'!$A:$C,3,FALSE)</f>
        <v>829.8</v>
      </c>
      <c r="D321" s="38">
        <f>VLOOKUP($A321,'[1]DOM A&amp;L'!$A:$D,4,FALSE)</f>
        <v>5996965</v>
      </c>
      <c r="E321" s="38">
        <f>VLOOKUP($A321,[1]TAG!$A:$F,4,FALSE)</f>
        <v>55597</v>
      </c>
      <c r="F321" s="38">
        <f>VLOOKUP($A321,'[1]DOM A&amp;L'!$A:$E,5,FALSE)</f>
        <v>255009</v>
      </c>
      <c r="G321" s="38">
        <f>VLOOKUP($A321,'[1]DOM A&amp;L'!$A:$F,6,FALSE)</f>
        <v>355749</v>
      </c>
      <c r="H321" s="38">
        <f>VLOOKUP($A321,'[1]DOM A&amp;L'!$A:$G,7,FALSE)</f>
        <v>930187</v>
      </c>
      <c r="I321" s="38">
        <f>VLOOKUP($A321,'[1]DOM A&amp;L'!$A:$H,8,FALSE)</f>
        <v>559986</v>
      </c>
      <c r="J321" s="38">
        <f>VLOOKUP($A321,'[1]DOM A&amp;L'!$A:$I,9,FALSE)</f>
        <v>64297</v>
      </c>
      <c r="K321" s="38">
        <f>VLOOKUP($A321,'[1]DOM A&amp;L'!$A:$J,10,FALSE)</f>
        <v>66448</v>
      </c>
      <c r="L321" s="38">
        <f>VLOOKUP($A321,'[1]DOM A&amp;L'!$A:$K,11,FALSE)</f>
        <v>299267</v>
      </c>
      <c r="M321" s="38">
        <f>VLOOKUP($A321,'[1]DOM A&amp;L'!$A:$L,12,FALSE)</f>
        <v>173448</v>
      </c>
      <c r="N321" s="38">
        <f>VLOOKUP($A321,'[1]DOM A&amp;L'!$A:$M,13,FALSE)</f>
        <v>261124</v>
      </c>
      <c r="O321" s="38">
        <f>VLOOKUP($A321,'[1]DOM A&amp;L'!$A:$N,14,FALSE)</f>
        <v>153319</v>
      </c>
      <c r="P321" s="38">
        <f>VLOOKUP($A321,'[1]DOM A&amp;L'!$A:$O,15,FALSE)</f>
        <v>0</v>
      </c>
      <c r="Q321" s="38">
        <f>VLOOKUP($A321,'[1]DOM A&amp;L'!$A:$P,16,FALSE)</f>
        <v>292546</v>
      </c>
      <c r="R321" s="38">
        <f>VLOOKUP($A321,'[1]DOM A&amp;L'!$A:$S,19,FALSE)</f>
        <v>535000</v>
      </c>
      <c r="S321" s="38">
        <f>VLOOKUP(A321,'[1]DOM A&amp;L'!A:T,20,FALSE)</f>
        <v>84002</v>
      </c>
      <c r="T321" s="38">
        <f>VLOOKUP($A321,'[1]DOM A&amp;L'!A:T,17,FALSE)</f>
        <v>0</v>
      </c>
      <c r="U321" s="38">
        <f>VLOOKUP(A321,'[1]DOM A&amp;L'!A:R,18,FALSE)</f>
        <v>341097</v>
      </c>
      <c r="V321" s="38">
        <f>VLOOKUP($A321,'[1]DOM A&amp;L'!A:U,21,FALSE)</f>
        <v>0</v>
      </c>
      <c r="W321" s="38">
        <f>VLOOKUP($A321,'[1]DOM UAB'!$A:$D,4,FALSE)</f>
        <v>111961</v>
      </c>
      <c r="X321" s="38">
        <f>VLOOKUP($A321,'[1]DOM UAB'!$A:$D,3,FALSE)</f>
        <v>400894</v>
      </c>
      <c r="Y321" s="38">
        <f>VLOOKUP(A321,[1]ELI!A:F,6,FALSE)</f>
        <v>18670</v>
      </c>
      <c r="Z321" s="39">
        <f>VLOOKUP(A321,'[1]Title IA Del'!A:E,5,FALSE)</f>
        <v>137414</v>
      </c>
      <c r="AA321" s="40">
        <f>IFERROR(VLOOKUP(A321,'[1]Title ID2'!A:F,6,FALSE),0)</f>
        <v>0</v>
      </c>
      <c r="AB321" s="40">
        <f>IFERROR(VLOOKUP(A321,'[1]Title IC Mig'!A:G,7,FALSE),0)</f>
        <v>0</v>
      </c>
      <c r="AC321" s="38">
        <f>IFERROR(VLOOKUP(A321,[1]Sec1003!$I$2:$L$139,4,FALSE),0)</f>
        <v>124044</v>
      </c>
      <c r="AD321" s="38">
        <f>VLOOKUP(A321,'[1]Title IIA'!A319:D644,3,FALSE)</f>
        <v>21061</v>
      </c>
      <c r="AE321" s="40">
        <f>IFERROR(VLOOKUP(A321,'[1]Title III EL'!A:D,4,FALSE),0)</f>
        <v>0</v>
      </c>
      <c r="AF321" s="40">
        <f>IFERROR(VLOOKUP(A321,'[1]Titlle III Imm'!A:D,4,FALSE),0)</f>
        <v>0</v>
      </c>
      <c r="AG321" s="38">
        <f>VLOOKUP(A321,'[1]Title IVA'!A:E,5,FALSE)</f>
        <v>10000</v>
      </c>
      <c r="AH321" s="40">
        <f>IFERROR(VLOOKUP(A321,'[1]Title IVB'!A:I,9,FALSE),0)</f>
        <v>0</v>
      </c>
      <c r="AI321" s="40">
        <f>IFERROR(VLOOKUP(A321,[1]SRSA!A:S,19,FALSE),0)</f>
        <v>0</v>
      </c>
      <c r="AJ321" s="40">
        <f>IFERROR(VLOOKUP(A321,'[1]Title VB2'!A:E,5,FALSE),0)</f>
        <v>0</v>
      </c>
      <c r="AK321" s="40">
        <f>IFERROR(VLOOKUP(A321,'[1]McKinney Vento'!A:D,4,FALSE),0)</f>
        <v>0</v>
      </c>
      <c r="AL321" s="41">
        <f>VLOOKUP(A321,'[1]IDEA Pt B'!A319:C645,3,FALSE)</f>
        <v>44192</v>
      </c>
      <c r="AM321" s="39">
        <f t="shared" si="8"/>
        <v>11292277</v>
      </c>
      <c r="AN321" s="38">
        <f t="shared" si="9"/>
        <v>13608.432152325862</v>
      </c>
    </row>
    <row r="322" spans="1:44" x14ac:dyDescent="0.3">
      <c r="A322" s="36" t="s">
        <v>714</v>
      </c>
      <c r="B322" s="36" t="s">
        <v>715</v>
      </c>
      <c r="C322" s="37">
        <f>VLOOKUP($A322,'[1]DOM A&amp;L'!$A:$C,3,FALSE)</f>
        <v>532.4</v>
      </c>
      <c r="D322" s="38">
        <f>VLOOKUP($A322,'[1]DOM A&amp;L'!$A:$D,4,FALSE)</f>
        <v>3847655</v>
      </c>
      <c r="E322" s="38">
        <f>VLOOKUP($A322,[1]TAG!$A:$F,4,FALSE)</f>
        <v>35671</v>
      </c>
      <c r="F322" s="38">
        <f>VLOOKUP($A322,'[1]DOM A&amp;L'!$A:$E,5,FALSE)</f>
        <v>85339</v>
      </c>
      <c r="G322" s="38">
        <f>VLOOKUP($A322,'[1]DOM A&amp;L'!$A:$F,6,FALSE)</f>
        <v>161719</v>
      </c>
      <c r="H322" s="38">
        <f>VLOOKUP($A322,'[1]DOM A&amp;L'!$A:$G,7,FALSE)</f>
        <v>624051</v>
      </c>
      <c r="I322" s="38">
        <f>VLOOKUP($A322,'[1]DOM A&amp;L'!$A:$H,8,FALSE)</f>
        <v>353770</v>
      </c>
      <c r="J322" s="38">
        <f>VLOOKUP($A322,'[1]DOM A&amp;L'!$A:$I,9,FALSE)</f>
        <v>40778</v>
      </c>
      <c r="K322" s="38">
        <f>VLOOKUP($A322,'[1]DOM A&amp;L'!$A:$J,10,FALSE)</f>
        <v>40281</v>
      </c>
      <c r="L322" s="38">
        <f>VLOOKUP($A322,'[1]DOM A&amp;L'!$A:$K,11,FALSE)</f>
        <v>188103</v>
      </c>
      <c r="M322" s="38">
        <f>VLOOKUP($A322,'[1]DOM A&amp;L'!$A:$L,12,FALSE)</f>
        <v>115632</v>
      </c>
      <c r="N322" s="38">
        <f>VLOOKUP($A322,'[1]DOM A&amp;L'!$A:$M,13,FALSE)</f>
        <v>98146</v>
      </c>
      <c r="O322" s="38">
        <f>VLOOKUP($A322,'[1]DOM A&amp;L'!$A:$N,14,FALSE)</f>
        <v>240130</v>
      </c>
      <c r="P322" s="38">
        <f>VLOOKUP($A322,'[1]DOM A&amp;L'!$A:$O,15,FALSE)</f>
        <v>0</v>
      </c>
      <c r="Q322" s="38">
        <f>VLOOKUP($A322,'[1]DOM A&amp;L'!$A:$P,16,FALSE)</f>
        <v>85414</v>
      </c>
      <c r="R322" s="38">
        <f>VLOOKUP($A322,'[1]DOM A&amp;L'!$A:$S,19,FALSE)</f>
        <v>290946</v>
      </c>
      <c r="S322" s="38">
        <f>VLOOKUP(A322,'[1]DOM A&amp;L'!A:T,20,FALSE)</f>
        <v>123980</v>
      </c>
      <c r="T322" s="38">
        <f>VLOOKUP($A322,'[1]DOM A&amp;L'!A:T,17,FALSE)</f>
        <v>32715</v>
      </c>
      <c r="U322" s="38">
        <f>VLOOKUP(A322,'[1]DOM A&amp;L'!A:R,18,FALSE)</f>
        <v>470719</v>
      </c>
      <c r="V322" s="38">
        <f>VLOOKUP($A322,'[1]DOM A&amp;L'!A:U,21,FALSE)</f>
        <v>0</v>
      </c>
      <c r="W322" s="38">
        <f>VLOOKUP($A322,'[1]DOM UAB'!$A:$D,4,FALSE)</f>
        <v>53841</v>
      </c>
      <c r="X322" s="38">
        <f>VLOOKUP($A322,'[1]DOM UAB'!$A:$D,3,FALSE)</f>
        <v>137452</v>
      </c>
      <c r="Y322" s="38">
        <f>VLOOKUP(A322,[1]ELI!A:F,6,FALSE)</f>
        <v>16267</v>
      </c>
      <c r="Z322" s="39">
        <f>VLOOKUP(A322,'[1]Title IA Del'!A:E,5,FALSE)</f>
        <v>60809</v>
      </c>
      <c r="AA322" s="40">
        <f>IFERROR(VLOOKUP(A322,'[1]Title ID2'!A:F,6,FALSE),0)</f>
        <v>0</v>
      </c>
      <c r="AB322" s="40">
        <f>IFERROR(VLOOKUP(A322,'[1]Title IC Mig'!A:G,7,FALSE),0)</f>
        <v>0</v>
      </c>
      <c r="AC322" s="38">
        <f>IFERROR(VLOOKUP(A322,[1]Sec1003!$I$2:$L$139,4,FALSE),0)</f>
        <v>0</v>
      </c>
      <c r="AD322" s="38">
        <f>VLOOKUP(A322,'[1]Title IIA'!A320:D645,3,FALSE)</f>
        <v>12774</v>
      </c>
      <c r="AE322" s="40">
        <f>IFERROR(VLOOKUP(A322,'[1]Title III EL'!A:D,4,FALSE),0)</f>
        <v>0</v>
      </c>
      <c r="AF322" s="40">
        <f>IFERROR(VLOOKUP(A322,'[1]Titlle III Imm'!A:D,4,FALSE),0)</f>
        <v>0</v>
      </c>
      <c r="AG322" s="38">
        <f>VLOOKUP(A322,'[1]Title IVA'!A:E,5,FALSE)</f>
        <v>10000</v>
      </c>
      <c r="AH322" s="40">
        <f>IFERROR(VLOOKUP(A322,'[1]Title IVB'!A:I,9,FALSE),0)</f>
        <v>0</v>
      </c>
      <c r="AI322" s="40">
        <f>IFERROR(VLOOKUP(A322,[1]SRSA!A:S,19,FALSE),0)</f>
        <v>44734</v>
      </c>
      <c r="AJ322" s="40">
        <f>IFERROR(VLOOKUP(A322,'[1]Title VB2'!A:E,5,FALSE),0)</f>
        <v>0</v>
      </c>
      <c r="AK322" s="40">
        <f>IFERROR(VLOOKUP(A322,'[1]McKinney Vento'!A:D,4,FALSE),0)</f>
        <v>0</v>
      </c>
      <c r="AL322" s="41">
        <f>VLOOKUP(A322,'[1]IDEA Pt B'!A320:C646,3,FALSE)</f>
        <v>24880</v>
      </c>
      <c r="AM322" s="39">
        <f t="shared" si="8"/>
        <v>7195806</v>
      </c>
      <c r="AN322" s="38">
        <f t="shared" si="9"/>
        <v>13515.788880540948</v>
      </c>
    </row>
    <row r="323" spans="1:44" x14ac:dyDescent="0.3">
      <c r="A323" s="36" t="s">
        <v>716</v>
      </c>
      <c r="B323" s="36" t="s">
        <v>717</v>
      </c>
      <c r="C323" s="37">
        <f>VLOOKUP($A323,'[1]DOM A&amp;L'!$A:$C,3,FALSE)</f>
        <v>187.1</v>
      </c>
      <c r="D323" s="38">
        <f>VLOOKUP($A323,'[1]DOM A&amp;L'!$A:$D,4,FALSE)</f>
        <v>1352172</v>
      </c>
      <c r="E323" s="38">
        <f>VLOOKUP($A323,[1]TAG!$A:$F,4,FALSE)</f>
        <v>12536</v>
      </c>
      <c r="F323" s="38">
        <f>VLOOKUP($A323,'[1]DOM A&amp;L'!$A:$E,5,FALSE)</f>
        <v>0</v>
      </c>
      <c r="G323" s="38">
        <f>VLOOKUP($A323,'[1]DOM A&amp;L'!$A:$F,6,FALSE)</f>
        <v>170593</v>
      </c>
      <c r="H323" s="38">
        <f>VLOOKUP($A323,'[1]DOM A&amp;L'!$A:$G,7,FALSE)</f>
        <v>205753</v>
      </c>
      <c r="I323" s="38">
        <f>VLOOKUP($A323,'[1]DOM A&amp;L'!$A:$H,8,FALSE)</f>
        <v>141451</v>
      </c>
      <c r="J323" s="38">
        <f>VLOOKUP($A323,'[1]DOM A&amp;L'!$A:$I,9,FALSE)</f>
        <v>15950</v>
      </c>
      <c r="K323" s="38">
        <f>VLOOKUP($A323,'[1]DOM A&amp;L'!$A:$J,10,FALSE)</f>
        <v>17552</v>
      </c>
      <c r="L323" s="38">
        <f>VLOOKUP($A323,'[1]DOM A&amp;L'!$A:$K,11,FALSE)</f>
        <v>65311</v>
      </c>
      <c r="M323" s="38">
        <f>VLOOKUP($A323,'[1]DOM A&amp;L'!$A:$L,12,FALSE)</f>
        <v>47155</v>
      </c>
      <c r="N323" s="38">
        <f>VLOOKUP($A323,'[1]DOM A&amp;L'!$A:$M,13,FALSE)</f>
        <v>59192</v>
      </c>
      <c r="O323" s="38">
        <f>VLOOKUP($A323,'[1]DOM A&amp;L'!$A:$N,14,FALSE)</f>
        <v>58217</v>
      </c>
      <c r="P323" s="38">
        <f>VLOOKUP($A323,'[1]DOM A&amp;L'!$A:$O,15,FALSE)</f>
        <v>0</v>
      </c>
      <c r="Q323" s="38">
        <f>VLOOKUP($A323,'[1]DOM A&amp;L'!$A:$P,16,FALSE)</f>
        <v>65934</v>
      </c>
      <c r="R323" s="38">
        <f>VLOOKUP($A323,'[1]DOM A&amp;L'!$A:$S,19,FALSE)</f>
        <v>365000</v>
      </c>
      <c r="S323" s="38">
        <f>VLOOKUP(A323,'[1]DOM A&amp;L'!A:T,20,FALSE)</f>
        <v>45984</v>
      </c>
      <c r="T323" s="38">
        <f>VLOOKUP($A323,'[1]DOM A&amp;L'!A:T,17,FALSE)</f>
        <v>0</v>
      </c>
      <c r="U323" s="38">
        <f>VLOOKUP(A323,'[1]DOM A&amp;L'!A:R,18,FALSE)</f>
        <v>93362</v>
      </c>
      <c r="V323" s="38">
        <f>VLOOKUP($A323,'[1]DOM A&amp;L'!A:U,21,FALSE)</f>
        <v>0</v>
      </c>
      <c r="W323" s="38">
        <f>VLOOKUP($A323,'[1]DOM UAB'!$A:$D,4,FALSE)</f>
        <v>48160</v>
      </c>
      <c r="X323" s="38">
        <f>VLOOKUP($A323,'[1]DOM UAB'!$A:$D,3,FALSE)</f>
        <v>48625</v>
      </c>
      <c r="Y323" s="38">
        <f>VLOOKUP(A323,[1]ELI!A:F,6,FALSE)</f>
        <v>13476</v>
      </c>
      <c r="Z323" s="39">
        <f>VLOOKUP(A323,'[1]Title IA Del'!A:E,5,FALSE)</f>
        <v>49135</v>
      </c>
      <c r="AA323" s="40">
        <f>IFERROR(VLOOKUP(A323,'[1]Title ID2'!A:F,6,FALSE),0)</f>
        <v>0</v>
      </c>
      <c r="AB323" s="40">
        <f>IFERROR(VLOOKUP(A323,'[1]Title IC Mig'!A:G,7,FALSE),0)</f>
        <v>0</v>
      </c>
      <c r="AC323" s="38">
        <f>IFERROR(VLOOKUP(A323,[1]Sec1003!$I$2:$L$139,4,FALSE),0)</f>
        <v>0</v>
      </c>
      <c r="AD323" s="38">
        <f>VLOOKUP(A323,'[1]Title IIA'!A321:D646,3,FALSE)</f>
        <v>4841</v>
      </c>
      <c r="AE323" s="40">
        <f>IFERROR(VLOOKUP(A323,'[1]Title III EL'!A:D,4,FALSE),0)</f>
        <v>0</v>
      </c>
      <c r="AF323" s="40">
        <f>IFERROR(VLOOKUP(A323,'[1]Titlle III Imm'!A:D,4,FALSE),0)</f>
        <v>0</v>
      </c>
      <c r="AG323" s="38">
        <f>VLOOKUP(A323,'[1]Title IVA'!A:E,5,FALSE)</f>
        <v>10000</v>
      </c>
      <c r="AH323" s="40">
        <f>IFERROR(VLOOKUP(A323,'[1]Title IVB'!A:I,9,FALSE),0)</f>
        <v>0</v>
      </c>
      <c r="AI323" s="40">
        <f>IFERROR(VLOOKUP(A323,[1]SRSA!A:S,19,FALSE),0)</f>
        <v>21031</v>
      </c>
      <c r="AJ323" s="40">
        <f>IFERROR(VLOOKUP(A323,'[1]Title VB2'!A:E,5,FALSE),0)</f>
        <v>0</v>
      </c>
      <c r="AK323" s="40">
        <f>IFERROR(VLOOKUP(A323,'[1]McKinney Vento'!A:D,4,FALSE),0)</f>
        <v>0</v>
      </c>
      <c r="AL323" s="41">
        <f>VLOOKUP(A323,'[1]IDEA Pt B'!A321:C647,3,FALSE)</f>
        <v>9483</v>
      </c>
      <c r="AM323" s="39">
        <f t="shared" si="8"/>
        <v>2920913</v>
      </c>
      <c r="AN323" s="38">
        <f t="shared" si="9"/>
        <v>15611.507215392838</v>
      </c>
    </row>
    <row r="324" spans="1:44" x14ac:dyDescent="0.3">
      <c r="A324" s="36" t="s">
        <v>718</v>
      </c>
      <c r="B324" s="36" t="s">
        <v>719</v>
      </c>
      <c r="C324" s="37">
        <f>VLOOKUP($A324,'[1]DOM A&amp;L'!$A:$C,3,FALSE)</f>
        <v>1142.5999999999999</v>
      </c>
      <c r="D324" s="38">
        <f>VLOOKUP($A324,'[1]DOM A&amp;L'!$A:$D,4,FALSE)</f>
        <v>8257570</v>
      </c>
      <c r="E324" s="38">
        <f>VLOOKUP($A324,[1]TAG!$A:$F,4,FALSE)</f>
        <v>76554</v>
      </c>
      <c r="F324" s="38">
        <f>VLOOKUP($A324,'[1]DOM A&amp;L'!$A:$E,5,FALSE)</f>
        <v>0</v>
      </c>
      <c r="G324" s="38">
        <f>VLOOKUP($A324,'[1]DOM A&amp;L'!$A:$F,6,FALSE)</f>
        <v>114107</v>
      </c>
      <c r="H324" s="38">
        <f>VLOOKUP($A324,'[1]DOM A&amp;L'!$A:$G,7,FALSE)</f>
        <v>697478</v>
      </c>
      <c r="I324" s="38">
        <f>VLOOKUP($A324,'[1]DOM A&amp;L'!$A:$H,8,FALSE)</f>
        <v>709977</v>
      </c>
      <c r="J324" s="38">
        <f>VLOOKUP($A324,'[1]DOM A&amp;L'!$A:$I,9,FALSE)</f>
        <v>77800</v>
      </c>
      <c r="K324" s="38">
        <f>VLOOKUP($A324,'[1]DOM A&amp;L'!$A:$J,10,FALSE)</f>
        <v>68670</v>
      </c>
      <c r="L324" s="38">
        <f>VLOOKUP($A324,'[1]DOM A&amp;L'!$A:$K,11,FALSE)</f>
        <v>398847</v>
      </c>
      <c r="M324" s="38">
        <f>VLOOKUP($A324,'[1]DOM A&amp;L'!$A:$L,12,FALSE)</f>
        <v>205970</v>
      </c>
      <c r="N324" s="38">
        <f>VLOOKUP($A324,'[1]DOM A&amp;L'!$A:$M,13,FALSE)</f>
        <v>545522</v>
      </c>
      <c r="O324" s="38">
        <f>VLOOKUP($A324,'[1]DOM A&amp;L'!$A:$N,14,FALSE)</f>
        <v>64795</v>
      </c>
      <c r="P324" s="38">
        <f>VLOOKUP($A324,'[1]DOM A&amp;L'!$A:$O,15,FALSE)</f>
        <v>0</v>
      </c>
      <c r="Q324" s="38">
        <f>VLOOKUP($A324,'[1]DOM A&amp;L'!$A:$P,16,FALSE)</f>
        <v>347290</v>
      </c>
      <c r="R324" s="38">
        <f>VLOOKUP($A324,'[1]DOM A&amp;L'!$A:$S,19,FALSE)</f>
        <v>515000</v>
      </c>
      <c r="S324" s="38">
        <f>VLOOKUP(A324,'[1]DOM A&amp;L'!A:T,20,FALSE)</f>
        <v>156493</v>
      </c>
      <c r="T324" s="38">
        <f>VLOOKUP($A324,'[1]DOM A&amp;L'!A:T,17,FALSE)</f>
        <v>0</v>
      </c>
      <c r="U324" s="38">
        <f>VLOOKUP(A324,'[1]DOM A&amp;L'!A:R,18,FALSE)</f>
        <v>635457</v>
      </c>
      <c r="V324" s="38">
        <f>VLOOKUP($A324,'[1]DOM A&amp;L'!A:U,21,FALSE)</f>
        <v>0</v>
      </c>
      <c r="W324" s="38">
        <f>VLOOKUP($A324,'[1]DOM UAB'!$A:$D,4,FALSE)</f>
        <v>111659</v>
      </c>
      <c r="X324" s="38">
        <f>VLOOKUP($A324,'[1]DOM UAB'!$A:$D,3,FALSE)</f>
        <v>431470</v>
      </c>
      <c r="Y324" s="38">
        <f>VLOOKUP(A324,[1]ELI!A:F,6,FALSE)</f>
        <v>21198</v>
      </c>
      <c r="Z324" s="39">
        <f>VLOOKUP(A324,'[1]Title IA Del'!A:E,5,FALSE)</f>
        <v>91034</v>
      </c>
      <c r="AA324" s="40">
        <f>IFERROR(VLOOKUP(A324,'[1]Title ID2'!A:F,6,FALSE),0)</f>
        <v>0</v>
      </c>
      <c r="AB324" s="40">
        <f>IFERROR(VLOOKUP(A324,'[1]Title IC Mig'!A:G,7,FALSE),0)</f>
        <v>128399</v>
      </c>
      <c r="AC324" s="38">
        <f>IFERROR(VLOOKUP(A324,[1]Sec1003!$I$2:$L$139,4,FALSE),0)</f>
        <v>0</v>
      </c>
      <c r="AD324" s="38">
        <f>VLOOKUP(A324,'[1]Title IIA'!A322:D647,3,FALSE)</f>
        <v>22683</v>
      </c>
      <c r="AE324" s="40">
        <f>IFERROR(VLOOKUP(A324,'[1]Title III EL'!A:D,4,FALSE),0)</f>
        <v>0</v>
      </c>
      <c r="AF324" s="40">
        <f>IFERROR(VLOOKUP(A324,'[1]Titlle III Imm'!A:D,4,FALSE),0)</f>
        <v>0</v>
      </c>
      <c r="AG324" s="38">
        <f>VLOOKUP(A324,'[1]Title IVA'!A:E,5,FALSE)</f>
        <v>9322</v>
      </c>
      <c r="AH324" s="40">
        <f>IFERROR(VLOOKUP(A324,'[1]Title IVB'!A:I,9,FALSE),0)</f>
        <v>0</v>
      </c>
      <c r="AI324" s="40">
        <f>IFERROR(VLOOKUP(A324,[1]SRSA!A:S,19,FALSE),0)</f>
        <v>0</v>
      </c>
      <c r="AJ324" s="40">
        <f>IFERROR(VLOOKUP(A324,'[1]Title VB2'!A:E,5,FALSE),0)</f>
        <v>0</v>
      </c>
      <c r="AK324" s="40">
        <f>IFERROR(VLOOKUP(A324,'[1]McKinney Vento'!A:D,4,FALSE),0)</f>
        <v>0</v>
      </c>
      <c r="AL324" s="41">
        <f>VLOOKUP(A324,'[1]IDEA Pt B'!A322:C648,3,FALSE)</f>
        <v>52957</v>
      </c>
      <c r="AM324" s="39">
        <f t="shared" ref="AM324:AM330" si="10">SUM(D324:AL324)</f>
        <v>13740252</v>
      </c>
      <c r="AN324" s="38">
        <f t="shared" ref="AN324:AN331" si="11">AM324/C324</f>
        <v>12025.426220899704</v>
      </c>
    </row>
    <row r="325" spans="1:44" x14ac:dyDescent="0.3">
      <c r="A325" s="36" t="s">
        <v>720</v>
      </c>
      <c r="B325" s="36" t="s">
        <v>721</v>
      </c>
      <c r="C325" s="37">
        <f>VLOOKUP($A325,'[1]DOM A&amp;L'!$A:$C,3,FALSE)</f>
        <v>843.4</v>
      </c>
      <c r="D325" s="38">
        <f>VLOOKUP($A325,'[1]DOM A&amp;L'!$A:$D,4,FALSE)</f>
        <v>6095252</v>
      </c>
      <c r="E325" s="38">
        <f>VLOOKUP($A325,[1]TAG!$A:$F,4,FALSE)</f>
        <v>56508</v>
      </c>
      <c r="F325" s="38">
        <f>VLOOKUP($A325,'[1]DOM A&amp;L'!$A:$E,5,FALSE)</f>
        <v>0</v>
      </c>
      <c r="G325" s="38">
        <f>VLOOKUP($A325,'[1]DOM A&amp;L'!$A:$F,6,FALSE)</f>
        <v>295469</v>
      </c>
      <c r="H325" s="38">
        <f>VLOOKUP($A325,'[1]DOM A&amp;L'!$A:$G,7,FALSE)</f>
        <v>436222</v>
      </c>
      <c r="I325" s="38">
        <f>VLOOKUP($A325,'[1]DOM A&amp;L'!$A:$H,8,FALSE)</f>
        <v>535888</v>
      </c>
      <c r="J325" s="38">
        <f>VLOOKUP($A325,'[1]DOM A&amp;L'!$A:$I,9,FALSE)</f>
        <v>59881</v>
      </c>
      <c r="K325" s="38">
        <f>VLOOKUP($A325,'[1]DOM A&amp;L'!$A:$J,10,FALSE)</f>
        <v>61037</v>
      </c>
      <c r="L325" s="38">
        <f>VLOOKUP($A325,'[1]DOM A&amp;L'!$A:$K,11,FALSE)</f>
        <v>294406</v>
      </c>
      <c r="M325" s="38">
        <f>VLOOKUP($A325,'[1]DOM A&amp;L'!$A:$L,12,FALSE)</f>
        <v>112019</v>
      </c>
      <c r="N325" s="38">
        <f>VLOOKUP($A325,'[1]DOM A&amp;L'!$A:$M,13,FALSE)</f>
        <v>100676</v>
      </c>
      <c r="O325" s="38">
        <f>VLOOKUP($A325,'[1]DOM A&amp;L'!$A:$N,14,FALSE)</f>
        <v>323614</v>
      </c>
      <c r="P325" s="38">
        <f>VLOOKUP($A325,'[1]DOM A&amp;L'!$A:$O,15,FALSE)</f>
        <v>0</v>
      </c>
      <c r="Q325" s="38">
        <f>VLOOKUP($A325,'[1]DOM A&amp;L'!$A:$P,16,FALSE)</f>
        <v>297214</v>
      </c>
      <c r="R325" s="38">
        <f>VLOOKUP($A325,'[1]DOM A&amp;L'!$A:$S,19,FALSE)</f>
        <v>395000</v>
      </c>
      <c r="S325" s="38">
        <f>VLOOKUP(A325,'[1]DOM A&amp;L'!A:T,20,FALSE)</f>
        <v>98103</v>
      </c>
      <c r="T325" s="38">
        <f>VLOOKUP($A325,'[1]DOM A&amp;L'!A:T,17,FALSE)</f>
        <v>0</v>
      </c>
      <c r="U325" s="38">
        <f>VLOOKUP(A325,'[1]DOM A&amp;L'!A:R,18,FALSE)</f>
        <v>0</v>
      </c>
      <c r="V325" s="38">
        <f>VLOOKUP($A325,'[1]DOM A&amp;L'!A:U,21,FALSE)</f>
        <v>0</v>
      </c>
      <c r="W325" s="38">
        <f>VLOOKUP($A325,'[1]DOM UAB'!$A:$D,4,FALSE)</f>
        <v>55040</v>
      </c>
      <c r="X325" s="38">
        <f>VLOOKUP($A325,'[1]DOM UAB'!$A:$D,3,FALSE)</f>
        <v>155827</v>
      </c>
      <c r="Y325" s="38">
        <f>VLOOKUP(A325,[1]ELI!A:F,6,FALSE)</f>
        <v>18780</v>
      </c>
      <c r="Z325" s="39">
        <f>VLOOKUP(A325,'[1]Title IA Del'!A:E,5,FALSE)</f>
        <v>83714</v>
      </c>
      <c r="AA325" s="40">
        <f>IFERROR(VLOOKUP(A325,'[1]Title ID2'!A:F,6,FALSE),0)</f>
        <v>0</v>
      </c>
      <c r="AB325" s="40">
        <f>IFERROR(VLOOKUP(A325,'[1]Title IC Mig'!A:G,7,FALSE),0)</f>
        <v>0</v>
      </c>
      <c r="AC325" s="38">
        <f>IFERROR(VLOOKUP(A325,[1]Sec1003!$I$2:$L$139,4,FALSE),0)</f>
        <v>0</v>
      </c>
      <c r="AD325" s="38">
        <f>VLOOKUP(A325,'[1]Title IIA'!A323:D648,3,FALSE)</f>
        <v>14263</v>
      </c>
      <c r="AE325" s="40">
        <f>IFERROR(VLOOKUP(A325,'[1]Title III EL'!A:D,4,FALSE),0)</f>
        <v>0</v>
      </c>
      <c r="AF325" s="40">
        <f>IFERROR(VLOOKUP(A325,'[1]Titlle III Imm'!A:D,4,FALSE),0)</f>
        <v>0</v>
      </c>
      <c r="AG325" s="38">
        <f>VLOOKUP(A325,'[1]Title IVA'!A:E,5,FALSE)</f>
        <v>10000</v>
      </c>
      <c r="AH325" s="40">
        <f>IFERROR(VLOOKUP(A325,'[1]Title IVB'!A:I,9,FALSE),0)</f>
        <v>0</v>
      </c>
      <c r="AI325" s="40">
        <f>IFERROR(VLOOKUP(A325,[1]SRSA!A:S,19,FALSE),0)</f>
        <v>0</v>
      </c>
      <c r="AJ325" s="40">
        <f>IFERROR(VLOOKUP(A325,'[1]Title VB2'!A:E,5,FALSE),0)</f>
        <v>0</v>
      </c>
      <c r="AK325" s="40">
        <f>IFERROR(VLOOKUP(A325,'[1]McKinney Vento'!A:D,4,FALSE),0)</f>
        <v>0</v>
      </c>
      <c r="AL325" s="41">
        <f>VLOOKUP(A325,'[1]IDEA Pt B'!A323:C649,3,FALSE)</f>
        <v>38545</v>
      </c>
      <c r="AM325" s="39">
        <f t="shared" si="10"/>
        <v>9537458</v>
      </c>
      <c r="AN325" s="38">
        <f t="shared" si="11"/>
        <v>11308.344794877876</v>
      </c>
    </row>
    <row r="326" spans="1:44" x14ac:dyDescent="0.3">
      <c r="A326" s="36" t="s">
        <v>722</v>
      </c>
      <c r="B326" s="36" t="s">
        <v>723</v>
      </c>
      <c r="C326" s="37">
        <f>VLOOKUP($A326,'[1]DOM A&amp;L'!$A:$C,3,FALSE)</f>
        <v>314</v>
      </c>
      <c r="D326" s="38">
        <f>VLOOKUP($A326,'[1]DOM A&amp;L'!$A:$D,4,FALSE)</f>
        <v>2269278</v>
      </c>
      <c r="E326" s="38">
        <f>VLOOKUP($A326,[1]TAG!$A:$F,4,FALSE)</f>
        <v>21038</v>
      </c>
      <c r="F326" s="38">
        <f>VLOOKUP($A326,'[1]DOM A&amp;L'!$A:$E,5,FALSE)</f>
        <v>0</v>
      </c>
      <c r="G326" s="38">
        <f>VLOOKUP($A326,'[1]DOM A&amp;L'!$A:$F,6,FALSE)</f>
        <v>161668</v>
      </c>
      <c r="H326" s="38">
        <f>VLOOKUP($A326,'[1]DOM A&amp;L'!$A:$G,7,FALSE)</f>
        <v>128496</v>
      </c>
      <c r="I326" s="38">
        <f>VLOOKUP($A326,'[1]DOM A&amp;L'!$A:$H,8,FALSE)</f>
        <v>203551</v>
      </c>
      <c r="J326" s="38">
        <f>VLOOKUP($A326,'[1]DOM A&amp;L'!$A:$I,9,FALSE)</f>
        <v>22124</v>
      </c>
      <c r="K326" s="38">
        <f>VLOOKUP($A326,'[1]DOM A&amp;L'!$A:$J,10,FALSE)</f>
        <v>25057</v>
      </c>
      <c r="L326" s="38">
        <f>VLOOKUP($A326,'[1]DOM A&amp;L'!$A:$K,11,FALSE)</f>
        <v>109608</v>
      </c>
      <c r="M326" s="38">
        <f>VLOOKUP($A326,'[1]DOM A&amp;L'!$A:$L,12,FALSE)</f>
        <v>83111</v>
      </c>
      <c r="N326" s="38">
        <f>VLOOKUP($A326,'[1]DOM A&amp;L'!$A:$M,13,FALSE)</f>
        <v>45593</v>
      </c>
      <c r="O326" s="38">
        <f>VLOOKUP($A326,'[1]DOM A&amp;L'!$A:$N,14,FALSE)</f>
        <v>127939</v>
      </c>
      <c r="P326" s="38">
        <f>VLOOKUP($A326,'[1]DOM A&amp;L'!$A:$O,15,FALSE)</f>
        <v>0</v>
      </c>
      <c r="Q326" s="38">
        <f>VLOOKUP($A326,'[1]DOM A&amp;L'!$A:$P,16,FALSE)</f>
        <v>0</v>
      </c>
      <c r="R326" s="38">
        <f>VLOOKUP($A326,'[1]DOM A&amp;L'!$A:$S,19,FALSE)</f>
        <v>235000</v>
      </c>
      <c r="S326" s="38">
        <f>VLOOKUP(A326,'[1]DOM A&amp;L'!A:T,20,FALSE)</f>
        <v>43866</v>
      </c>
      <c r="T326" s="38">
        <f>VLOOKUP($A326,'[1]DOM A&amp;L'!A:T,17,FALSE)</f>
        <v>0</v>
      </c>
      <c r="U326" s="38">
        <f>VLOOKUP(A326,'[1]DOM A&amp;L'!A:R,18,FALSE)</f>
        <v>178121</v>
      </c>
      <c r="V326" s="38">
        <f>VLOOKUP($A326,'[1]DOM A&amp;L'!A:U,21,FALSE)</f>
        <v>0</v>
      </c>
      <c r="W326" s="38">
        <f>VLOOKUP($A326,'[1]DOM UAB'!$A:$D,4,FALSE)</f>
        <v>71226</v>
      </c>
      <c r="X326" s="38">
        <f>VLOOKUP($A326,'[1]DOM UAB'!$A:$D,3,FALSE)</f>
        <v>0</v>
      </c>
      <c r="Y326" s="38">
        <f>VLOOKUP(A326,[1]ELI!A:F,6,FALSE)</f>
        <v>14502</v>
      </c>
      <c r="Z326" s="39">
        <f>VLOOKUP(A326,'[1]Title IA Del'!A:E,5,FALSE)</f>
        <v>81554</v>
      </c>
      <c r="AA326" s="40">
        <f>IFERROR(VLOOKUP(A326,'[1]Title ID2'!A:F,6,FALSE),0)</f>
        <v>0</v>
      </c>
      <c r="AB326" s="40">
        <f>IFERROR(VLOOKUP(A326,'[1]Title IC Mig'!A:G,7,FALSE),0)</f>
        <v>0</v>
      </c>
      <c r="AC326" s="38">
        <f>IFERROR(VLOOKUP(A326,[1]Sec1003!$I$2:$L$139,4,FALSE),0)</f>
        <v>10495</v>
      </c>
      <c r="AD326" s="38">
        <f>VLOOKUP(A326,'[1]Title IIA'!A324:D649,3,FALSE)</f>
        <v>9897</v>
      </c>
      <c r="AE326" s="40">
        <f>IFERROR(VLOOKUP(A326,'[1]Title III EL'!A:D,4,FALSE),0)</f>
        <v>0</v>
      </c>
      <c r="AF326" s="40">
        <f>IFERROR(VLOOKUP(A326,'[1]Titlle III Imm'!A:D,4,FALSE),0)</f>
        <v>0</v>
      </c>
      <c r="AG326" s="38">
        <f>VLOOKUP(A326,'[1]Title IVA'!A:E,5,FALSE)</f>
        <v>10000</v>
      </c>
      <c r="AH326" s="40">
        <f>IFERROR(VLOOKUP(A326,'[1]Title IVB'!A:I,9,FALSE),0)</f>
        <v>0</v>
      </c>
      <c r="AI326" s="40">
        <f>IFERROR(VLOOKUP(A326,[1]SRSA!A:S,19,FALSE),0)</f>
        <v>37580</v>
      </c>
      <c r="AJ326" s="40">
        <f>IFERROR(VLOOKUP(A326,'[1]Title VB2'!A:E,5,FALSE),0)</f>
        <v>0</v>
      </c>
      <c r="AK326" s="40">
        <f>IFERROR(VLOOKUP(A326,'[1]McKinney Vento'!A:D,4,FALSE),0)</f>
        <v>0</v>
      </c>
      <c r="AL326" s="41">
        <f>VLOOKUP(A326,'[1]IDEA Pt B'!A324:C650,3,FALSE)</f>
        <v>16083</v>
      </c>
      <c r="AM326" s="39">
        <f t="shared" si="10"/>
        <v>3905787</v>
      </c>
      <c r="AN326" s="38">
        <f t="shared" si="11"/>
        <v>12438.812101910828</v>
      </c>
    </row>
    <row r="327" spans="1:44" x14ac:dyDescent="0.3">
      <c r="A327" s="36" t="s">
        <v>724</v>
      </c>
      <c r="B327" s="36" t="s">
        <v>725</v>
      </c>
      <c r="C327" s="37">
        <f>VLOOKUP($A327,'[1]DOM A&amp;L'!$A:$C,3,FALSE)</f>
        <v>1669.6</v>
      </c>
      <c r="D327" s="38">
        <f>VLOOKUP($A327,'[1]DOM A&amp;L'!$A:$D,4,FALSE)</f>
        <v>12066199</v>
      </c>
      <c r="E327" s="38">
        <f>VLOOKUP($A327,[1]TAG!$A:$F,4,FALSE)</f>
        <v>111863</v>
      </c>
      <c r="F327" s="38">
        <f>VLOOKUP($A327,'[1]DOM A&amp;L'!$A:$E,5,FALSE)</f>
        <v>234534</v>
      </c>
      <c r="G327" s="38">
        <f>VLOOKUP($A327,'[1]DOM A&amp;L'!$A:$F,6,FALSE)</f>
        <v>313782</v>
      </c>
      <c r="H327" s="38">
        <f>VLOOKUP($A327,'[1]DOM A&amp;L'!$A:$G,7,FALSE)</f>
        <v>1375876</v>
      </c>
      <c r="I327" s="38">
        <f>VLOOKUP($A327,'[1]DOM A&amp;L'!$A:$H,8,FALSE)</f>
        <v>1015476</v>
      </c>
      <c r="J327" s="38">
        <f>VLOOKUP($A327,'[1]DOM A&amp;L'!$A:$I,9,FALSE)</f>
        <v>110022</v>
      </c>
      <c r="K327" s="38">
        <f>VLOOKUP($A327,'[1]DOM A&amp;L'!$A:$J,10,FALSE)</f>
        <v>131553</v>
      </c>
      <c r="L327" s="38">
        <f>VLOOKUP($A327,'[1]DOM A&amp;L'!$A:$K,11,FALSE)</f>
        <v>589058</v>
      </c>
      <c r="M327" s="38">
        <f>VLOOKUP($A327,'[1]DOM A&amp;L'!$A:$L,12,FALSE)</f>
        <v>260172</v>
      </c>
      <c r="N327" s="38">
        <f>VLOOKUP($A327,'[1]DOM A&amp;L'!$A:$M,13,FALSE)</f>
        <v>457985</v>
      </c>
      <c r="O327" s="38">
        <f>VLOOKUP($A327,'[1]DOM A&amp;L'!$A:$N,14,FALSE)</f>
        <v>427668</v>
      </c>
      <c r="P327" s="38">
        <f>VLOOKUP($A327,'[1]DOM A&amp;L'!$A:$O,15,FALSE)</f>
        <v>0</v>
      </c>
      <c r="Q327" s="38">
        <f>VLOOKUP($A327,'[1]DOM A&amp;L'!$A:$P,16,FALSE)</f>
        <v>470694</v>
      </c>
      <c r="R327" s="38">
        <f>VLOOKUP($A327,'[1]DOM A&amp;L'!$A:$S,19,FALSE)</f>
        <v>113856</v>
      </c>
      <c r="S327" s="38">
        <f>VLOOKUP(A327,'[1]DOM A&amp;L'!A:T,20,FALSE)</f>
        <v>212627</v>
      </c>
      <c r="T327" s="38">
        <f>VLOOKUP($A327,'[1]DOM A&amp;L'!A:T,17,FALSE)</f>
        <v>0</v>
      </c>
      <c r="U327" s="38">
        <f>VLOOKUP(A327,'[1]DOM A&amp;L'!A:R,18,FALSE)</f>
        <v>863395</v>
      </c>
      <c r="V327" s="38">
        <f>VLOOKUP($A327,'[1]DOM A&amp;L'!A:U,21,FALSE)</f>
        <v>0</v>
      </c>
      <c r="W327" s="38">
        <f>VLOOKUP($A327,'[1]DOM UAB'!$A:$D,4,FALSE)</f>
        <v>214841</v>
      </c>
      <c r="X327" s="38">
        <f>VLOOKUP($A327,'[1]DOM UAB'!$A:$D,3,FALSE)</f>
        <v>680433</v>
      </c>
      <c r="Y327" s="38">
        <f>VLOOKUP(A327,[1]ELI!A:F,6,FALSE)</f>
        <v>25456</v>
      </c>
      <c r="Z327" s="39">
        <f>VLOOKUP(A327,'[1]Title IA Del'!A:E,5,FALSE)</f>
        <v>185223</v>
      </c>
      <c r="AA327" s="40">
        <f>IFERROR(VLOOKUP(A327,'[1]Title ID2'!A:F,6,FALSE),0)</f>
        <v>0</v>
      </c>
      <c r="AB327" s="40">
        <f>IFERROR(VLOOKUP(A327,'[1]Title IC Mig'!A:G,7,FALSE),0)</f>
        <v>0</v>
      </c>
      <c r="AC327" s="38">
        <f>IFERROR(VLOOKUP(A327,[1]Sec1003!$I$2:$L$139,4,FALSE),0)</f>
        <v>0</v>
      </c>
      <c r="AD327" s="38">
        <f>VLOOKUP(A327,'[1]Title IIA'!A325:D650,3,FALSE)</f>
        <v>35790</v>
      </c>
      <c r="AE327" s="40">
        <f>IFERROR(VLOOKUP(A327,'[1]Title III EL'!A:D,4,FALSE),0)</f>
        <v>0</v>
      </c>
      <c r="AF327" s="40">
        <f>IFERROR(VLOOKUP(A327,'[1]Titlle III Imm'!A:D,4,FALSE),0)</f>
        <v>0</v>
      </c>
      <c r="AG327" s="38">
        <f>VLOOKUP(A327,'[1]Title IVA'!A:E,5,FALSE)</f>
        <v>11102</v>
      </c>
      <c r="AH327" s="40">
        <f>IFERROR(VLOOKUP(A327,'[1]Title IVB'!A:I,9,FALSE),0)</f>
        <v>0</v>
      </c>
      <c r="AI327" s="40">
        <f>IFERROR(VLOOKUP(A327,[1]SRSA!A:S,19,FALSE),0)</f>
        <v>0</v>
      </c>
      <c r="AJ327" s="40">
        <f>IFERROR(VLOOKUP(A327,'[1]Title VB2'!A:E,5,FALSE),0)</f>
        <v>0</v>
      </c>
      <c r="AK327" s="40">
        <f>IFERROR(VLOOKUP(A327,'[1]McKinney Vento'!A:D,4,FALSE),0)</f>
        <v>0</v>
      </c>
      <c r="AL327" s="41">
        <f>VLOOKUP(A327,'[1]IDEA Pt B'!A325:C651,3,FALSE)</f>
        <v>75461</v>
      </c>
      <c r="AM327" s="39">
        <f t="shared" si="10"/>
        <v>19983066</v>
      </c>
      <c r="AN327" s="38">
        <f t="shared" si="11"/>
        <v>11968.774556780068</v>
      </c>
    </row>
    <row r="328" spans="1:44" x14ac:dyDescent="0.3">
      <c r="A328" s="36" t="s">
        <v>726</v>
      </c>
      <c r="B328" s="36" t="s">
        <v>727</v>
      </c>
      <c r="C328" s="37">
        <f>VLOOKUP($A328,'[1]DOM A&amp;L'!$A:$C,3,FALSE)</f>
        <v>470.3</v>
      </c>
      <c r="D328" s="38">
        <f>VLOOKUP($A328,'[1]DOM A&amp;L'!$A:$D,4,FALSE)</f>
        <v>3398858</v>
      </c>
      <c r="E328" s="38">
        <f>VLOOKUP($A328,[1]TAG!$A:$F,4,FALSE)</f>
        <v>31510</v>
      </c>
      <c r="F328" s="38">
        <f>VLOOKUP($A328,'[1]DOM A&amp;L'!$A:$E,5,FALSE)</f>
        <v>0</v>
      </c>
      <c r="G328" s="38">
        <f>VLOOKUP($A328,'[1]DOM A&amp;L'!$A:$F,6,FALSE)</f>
        <v>199552</v>
      </c>
      <c r="H328" s="38">
        <f>VLOOKUP($A328,'[1]DOM A&amp;L'!$A:$G,7,FALSE)</f>
        <v>342054</v>
      </c>
      <c r="I328" s="38">
        <f>VLOOKUP($A328,'[1]DOM A&amp;L'!$A:$H,8,FALSE)</f>
        <v>316070</v>
      </c>
      <c r="J328" s="38">
        <f>VLOOKUP($A328,'[1]DOM A&amp;L'!$A:$I,9,FALSE)</f>
        <v>35414</v>
      </c>
      <c r="K328" s="38">
        <f>VLOOKUP($A328,'[1]DOM A&amp;L'!$A:$J,10,FALSE)</f>
        <v>36895</v>
      </c>
      <c r="L328" s="38">
        <f>VLOOKUP($A328,'[1]DOM A&amp;L'!$A:$K,11,FALSE)</f>
        <v>164168</v>
      </c>
      <c r="M328" s="38">
        <f>VLOOKUP($A328,'[1]DOM A&amp;L'!$A:$L,12,FALSE)</f>
        <v>137313</v>
      </c>
      <c r="N328" s="38">
        <f>VLOOKUP($A328,'[1]DOM A&amp;L'!$A:$M,13,FALSE)</f>
        <v>185338</v>
      </c>
      <c r="O328" s="38">
        <f>VLOOKUP($A328,'[1]DOM A&amp;L'!$A:$N,14,FALSE)</f>
        <v>76000</v>
      </c>
      <c r="P328" s="38">
        <f>VLOOKUP($A328,'[1]DOM A&amp;L'!$A:$O,15,FALSE)</f>
        <v>0</v>
      </c>
      <c r="Q328" s="38">
        <f>VLOOKUP($A328,'[1]DOM A&amp;L'!$A:$P,16,FALSE)</f>
        <v>82867</v>
      </c>
      <c r="R328" s="38">
        <f>VLOOKUP($A328,'[1]DOM A&amp;L'!$A:$S,19,FALSE)</f>
        <v>469495</v>
      </c>
      <c r="S328" s="38">
        <f>VLOOKUP(A328,'[1]DOM A&amp;L'!A:T,20,FALSE)</f>
        <v>66489</v>
      </c>
      <c r="T328" s="38">
        <f>VLOOKUP($A328,'[1]DOM A&amp;L'!A:T,17,FALSE)</f>
        <v>102966</v>
      </c>
      <c r="U328" s="38">
        <f>VLOOKUP(A328,'[1]DOM A&amp;L'!A:R,18,FALSE)</f>
        <v>167020</v>
      </c>
      <c r="V328" s="38">
        <f>VLOOKUP($A328,'[1]DOM A&amp;L'!A:U,21,FALSE)</f>
        <v>0</v>
      </c>
      <c r="W328" s="38">
        <f>VLOOKUP($A328,'[1]DOM UAB'!$A:$D,4,FALSE)</f>
        <v>114178</v>
      </c>
      <c r="X328" s="38">
        <f>VLOOKUP($A328,'[1]DOM UAB'!$A:$D,3,FALSE)</f>
        <v>252467</v>
      </c>
      <c r="Y328" s="38">
        <f>VLOOKUP(A328,[1]ELI!A:F,6,FALSE)</f>
        <v>15765</v>
      </c>
      <c r="Z328" s="39">
        <f>VLOOKUP(A328,'[1]Title IA Del'!A:E,5,FALSE)</f>
        <v>80149</v>
      </c>
      <c r="AA328" s="40">
        <f>IFERROR(VLOOKUP(A328,'[1]Title ID2'!A:F,6,FALSE),0)</f>
        <v>0</v>
      </c>
      <c r="AB328" s="40">
        <f>IFERROR(VLOOKUP(A328,'[1]Title IC Mig'!A:G,7,FALSE),0)</f>
        <v>0</v>
      </c>
      <c r="AC328" s="38">
        <f>IFERROR(VLOOKUP(A328,[1]Sec1003!$I$2:$L$139,4,FALSE),0)</f>
        <v>0</v>
      </c>
      <c r="AD328" s="38">
        <f>VLOOKUP(A328,'[1]Title IIA'!A326:D651,3,FALSE)</f>
        <v>8913</v>
      </c>
      <c r="AE328" s="40">
        <f>IFERROR(VLOOKUP(A328,'[1]Title III EL'!A:D,4,FALSE),0)</f>
        <v>0</v>
      </c>
      <c r="AF328" s="40">
        <f>IFERROR(VLOOKUP(A328,'[1]Titlle III Imm'!A:D,4,FALSE),0)</f>
        <v>0</v>
      </c>
      <c r="AG328" s="38">
        <f>VLOOKUP(A328,'[1]Title IVA'!A:E,5,FALSE)</f>
        <v>10000</v>
      </c>
      <c r="AH328" s="40">
        <f>IFERROR(VLOOKUP(A328,'[1]Title IVB'!A:I,9,FALSE),0)</f>
        <v>0</v>
      </c>
      <c r="AI328" s="40">
        <f>IFERROR(VLOOKUP(A328,[1]SRSA!A:S,19,FALSE),0)</f>
        <v>41871</v>
      </c>
      <c r="AJ328" s="40">
        <f>IFERROR(VLOOKUP(A328,'[1]Title VB2'!A:E,5,FALSE),0)</f>
        <v>0</v>
      </c>
      <c r="AK328" s="40">
        <f>IFERROR(VLOOKUP(A328,'[1]McKinney Vento'!A:D,4,FALSE),0)</f>
        <v>0</v>
      </c>
      <c r="AL328" s="41">
        <f>VLOOKUP(A328,'[1]IDEA Pt B'!A326:C652,3,FALSE)</f>
        <v>21931</v>
      </c>
      <c r="AM328" s="39">
        <f t="shared" si="10"/>
        <v>6357283</v>
      </c>
      <c r="AN328" s="38">
        <f t="shared" si="11"/>
        <v>13517.505847331489</v>
      </c>
    </row>
    <row r="329" spans="1:44" x14ac:dyDescent="0.3">
      <c r="A329" s="36" t="s">
        <v>728</v>
      </c>
      <c r="B329" s="36" t="s">
        <v>729</v>
      </c>
      <c r="C329" s="37">
        <f>VLOOKUP($A329,'[1]DOM A&amp;L'!$A:$C,3,FALSE)</f>
        <v>531</v>
      </c>
      <c r="D329" s="38">
        <f>VLOOKUP($A329,'[1]DOM A&amp;L'!$A:$D,4,FALSE)</f>
        <v>3837537</v>
      </c>
      <c r="E329" s="38">
        <f>VLOOKUP($A329,[1]TAG!$A:$F,4,FALSE)</f>
        <v>35577</v>
      </c>
      <c r="F329" s="38">
        <f>VLOOKUP($A329,'[1]DOM A&amp;L'!$A:$E,5,FALSE)</f>
        <v>128168</v>
      </c>
      <c r="G329" s="38">
        <f>VLOOKUP($A329,'[1]DOM A&amp;L'!$A:$F,6,FALSE)</f>
        <v>200867</v>
      </c>
      <c r="H329" s="38">
        <f>VLOOKUP($A329,'[1]DOM A&amp;L'!$A:$G,7,FALSE)</f>
        <v>591313</v>
      </c>
      <c r="I329" s="38">
        <f>VLOOKUP($A329,'[1]DOM A&amp;L'!$A:$H,8,FALSE)</f>
        <v>339196</v>
      </c>
      <c r="J329" s="38">
        <f>VLOOKUP($A329,'[1]DOM A&amp;L'!$A:$I,9,FALSE)</f>
        <v>36991</v>
      </c>
      <c r="K329" s="38">
        <f>VLOOKUP($A329,'[1]DOM A&amp;L'!$A:$J,10,FALSE)</f>
        <v>38707</v>
      </c>
      <c r="L329" s="38">
        <f>VLOOKUP($A329,'[1]DOM A&amp;L'!$A:$K,11,FALSE)</f>
        <v>189910</v>
      </c>
      <c r="M329" s="38">
        <f>VLOOKUP($A329,'[1]DOM A&amp;L'!$A:$L,12,FALSE)</f>
        <v>101178</v>
      </c>
      <c r="N329" s="38">
        <f>VLOOKUP($A329,'[1]DOM A&amp;L'!$A:$M,13,FALSE)</f>
        <v>115747</v>
      </c>
      <c r="O329" s="38">
        <f>VLOOKUP($A329,'[1]DOM A&amp;L'!$A:$N,14,FALSE)</f>
        <v>182078</v>
      </c>
      <c r="P329" s="38">
        <f>VLOOKUP($A329,'[1]DOM A&amp;L'!$A:$O,15,FALSE)</f>
        <v>0</v>
      </c>
      <c r="Q329" s="38">
        <f>VLOOKUP($A329,'[1]DOM A&amp;L'!$A:$P,16,FALSE)</f>
        <v>96805</v>
      </c>
      <c r="R329" s="38">
        <f>VLOOKUP($A329,'[1]DOM A&amp;L'!$A:$S,19,FALSE)</f>
        <v>210000</v>
      </c>
      <c r="S329" s="38">
        <f>VLOOKUP(A329,'[1]DOM A&amp;L'!A:T,20,FALSE)</f>
        <v>70081</v>
      </c>
      <c r="T329" s="38">
        <f>VLOOKUP($A329,'[1]DOM A&amp;L'!A:T,17,FALSE)</f>
        <v>115747</v>
      </c>
      <c r="U329" s="38">
        <f>VLOOKUP(A329,'[1]DOM A&amp;L'!A:R,18,FALSE)</f>
        <v>168824</v>
      </c>
      <c r="V329" s="38">
        <f>VLOOKUP($A329,'[1]DOM A&amp;L'!A:U,21,FALSE)</f>
        <v>0</v>
      </c>
      <c r="W329" s="38">
        <f>VLOOKUP($A329,'[1]DOM UAB'!$A:$D,4,FALSE)</f>
        <v>48160</v>
      </c>
      <c r="X329" s="38">
        <f>VLOOKUP($A329,'[1]DOM UAB'!$A:$D,3,FALSE)</f>
        <v>38179</v>
      </c>
      <c r="Y329" s="38">
        <f>VLOOKUP(A329,[1]ELI!A:F,6,FALSE)</f>
        <v>16255</v>
      </c>
      <c r="Z329" s="39">
        <f>VLOOKUP(A329,'[1]Title IA Del'!A:E,5,FALSE)</f>
        <v>82569</v>
      </c>
      <c r="AA329" s="40">
        <f>IFERROR(VLOOKUP(A329,'[1]Title ID2'!A:F,6,FALSE),0)</f>
        <v>0</v>
      </c>
      <c r="AB329" s="40">
        <f>IFERROR(VLOOKUP(A329,'[1]Title IC Mig'!A:G,7,FALSE),0)</f>
        <v>0</v>
      </c>
      <c r="AC329" s="38">
        <f>IFERROR(VLOOKUP(A329,[1]Sec1003!$I$2:$L$139,4,FALSE),0)</f>
        <v>8995</v>
      </c>
      <c r="AD329" s="38">
        <f>VLOOKUP(A329,'[1]Title IIA'!A327:D652,3,FALSE)</f>
        <v>14412</v>
      </c>
      <c r="AE329" s="40">
        <f>IFERROR(VLOOKUP(A329,'[1]Title III EL'!A:D,4,FALSE),0)</f>
        <v>0</v>
      </c>
      <c r="AF329" s="40">
        <f>IFERROR(VLOOKUP(A329,'[1]Titlle III Imm'!A:D,4,FALSE),0)</f>
        <v>0</v>
      </c>
      <c r="AG329" s="38">
        <f>VLOOKUP(A329,'[1]Title IVA'!A:E,5,FALSE)</f>
        <v>10000</v>
      </c>
      <c r="AH329" s="40">
        <f>IFERROR(VLOOKUP(A329,'[1]Title IVB'!A:I,9,FALSE),0)</f>
        <v>0</v>
      </c>
      <c r="AI329" s="40">
        <f>IFERROR(VLOOKUP(A329,[1]SRSA!A:S,19,FALSE),0)</f>
        <v>44268</v>
      </c>
      <c r="AJ329" s="40">
        <f>IFERROR(VLOOKUP(A329,'[1]Title VB2'!A:E,5,FALSE),0)</f>
        <v>0</v>
      </c>
      <c r="AK329" s="40">
        <f>IFERROR(VLOOKUP(A329,'[1]McKinney Vento'!A:D,4,FALSE),0)</f>
        <v>0</v>
      </c>
      <c r="AL329" s="41">
        <f>VLOOKUP(A329,'[1]IDEA Pt B'!A327:C653,3,FALSE)</f>
        <v>23805</v>
      </c>
      <c r="AM329" s="39">
        <f t="shared" si="10"/>
        <v>6745369</v>
      </c>
      <c r="AN329" s="38">
        <f t="shared" si="11"/>
        <v>12703.143126177025</v>
      </c>
    </row>
    <row r="330" spans="1:44" x14ac:dyDescent="0.3">
      <c r="A330" s="36" t="s">
        <v>730</v>
      </c>
      <c r="B330" s="36" t="s">
        <v>731</v>
      </c>
      <c r="C330" s="37">
        <f>VLOOKUP($A330,'[1]DOM A&amp;L'!$A:$C,3,FALSE)</f>
        <v>1006.7</v>
      </c>
      <c r="D330" s="38">
        <f>VLOOKUP($A330,'[1]DOM A&amp;L'!$A:$D,4,FALSE)</f>
        <v>7337836</v>
      </c>
      <c r="E330" s="38">
        <f>VLOOKUP($A330,[1]TAG!$A:$F,4,FALSE)</f>
        <v>67449</v>
      </c>
      <c r="F330" s="38">
        <f>VLOOKUP($A330,'[1]DOM A&amp;L'!$A:$E,5,FALSE)</f>
        <v>0</v>
      </c>
      <c r="G330" s="38">
        <f>VLOOKUP($A330,'[1]DOM A&amp;L'!$A:$F,6,FALSE)</f>
        <v>65637</v>
      </c>
      <c r="H330" s="38">
        <f>VLOOKUP($A330,'[1]DOM A&amp;L'!$A:$G,7,FALSE)</f>
        <v>644420</v>
      </c>
      <c r="I330" s="38">
        <f>VLOOKUP($A330,'[1]DOM A&amp;L'!$A:$H,8,FALSE)</f>
        <v>620419</v>
      </c>
      <c r="J330" s="38">
        <f>VLOOKUP($A330,'[1]DOM A&amp;L'!$A:$I,9,FALSE)</f>
        <v>65295</v>
      </c>
      <c r="K330" s="38">
        <f>VLOOKUP($A330,'[1]DOM A&amp;L'!$A:$J,10,FALSE)</f>
        <v>69120</v>
      </c>
      <c r="L330" s="38">
        <f>VLOOKUP($A330,'[1]DOM A&amp;L'!$A:$K,11,FALSE)</f>
        <v>351409</v>
      </c>
      <c r="M330" s="38">
        <f>VLOOKUP($A330,'[1]DOM A&amp;L'!$A:$L,12,FALSE)</f>
        <v>249242</v>
      </c>
      <c r="N330" s="38">
        <f>VLOOKUP($A330,'[1]DOM A&amp;L'!$A:$M,13,FALSE)</f>
        <v>73594</v>
      </c>
      <c r="O330" s="38">
        <f>VLOOKUP($A330,'[1]DOM A&amp;L'!$A:$N,14,FALSE)</f>
        <v>433377</v>
      </c>
      <c r="P330" s="38">
        <f>VLOOKUP($A330,'[1]DOM A&amp;L'!$A:$O,15,FALSE)</f>
        <v>0</v>
      </c>
      <c r="Q330" s="38">
        <f>VLOOKUP($A330,'[1]DOM A&amp;L'!$A:$P,16,FALSE)</f>
        <v>265205</v>
      </c>
      <c r="R330" s="38">
        <f>VLOOKUP($A330,'[1]DOM A&amp;L'!$A:$S,19,FALSE)</f>
        <v>500000</v>
      </c>
      <c r="S330" s="38">
        <f>VLOOKUP(A330,'[1]DOM A&amp;L'!A:T,20,FALSE)</f>
        <v>113376</v>
      </c>
      <c r="T330" s="38">
        <f>VLOOKUP($A330,'[1]DOM A&amp;L'!A:T,17,FALSE)</f>
        <v>0</v>
      </c>
      <c r="U330" s="38">
        <f>VLOOKUP(A330,'[1]DOM A&amp;L'!A:R,18,FALSE)</f>
        <v>460375</v>
      </c>
      <c r="V330" s="38">
        <f>VLOOKUP($A330,'[1]DOM A&amp;L'!A:U,21,FALSE)</f>
        <v>0</v>
      </c>
      <c r="W330" s="38">
        <f>VLOOKUP($A330,'[1]DOM UAB'!$A:$D,4,FALSE)</f>
        <v>202869</v>
      </c>
      <c r="X330" s="38">
        <f>VLOOKUP($A330,'[1]DOM UAB'!$A:$D,3,FALSE)</f>
        <v>448820</v>
      </c>
      <c r="Y330" s="38">
        <f>VLOOKUP(A330,[1]ELI!A:F,6,FALSE)</f>
        <v>20099</v>
      </c>
      <c r="Z330" s="39">
        <f>VLOOKUP(A330,'[1]Title IA Del'!A:E,5,FALSE)</f>
        <v>60090</v>
      </c>
      <c r="AA330" s="40">
        <f>IFERROR(VLOOKUP(A330,'[1]Title ID2'!A:F,6,FALSE),0)</f>
        <v>339101</v>
      </c>
      <c r="AB330" s="40">
        <f>IFERROR(VLOOKUP(A330,'[1]Title IC Mig'!A:G,7,FALSE),0)</f>
        <v>0</v>
      </c>
      <c r="AC330" s="38">
        <f>IFERROR(VLOOKUP(A330,[1]Sec1003!$I$2:$L$139,4,FALSE),0)</f>
        <v>10495</v>
      </c>
      <c r="AD330" s="38">
        <f>VLOOKUP(A330,'[1]Title IIA'!A328:D653,3,FALSE)</f>
        <v>17396</v>
      </c>
      <c r="AE330" s="40">
        <f>IFERROR(VLOOKUP(A330,'[1]Title III EL'!A:D,4,FALSE),0)</f>
        <v>0</v>
      </c>
      <c r="AF330" s="40">
        <f>IFERROR(VLOOKUP(A330,'[1]Titlle III Imm'!A:D,4,FALSE),0)</f>
        <v>0</v>
      </c>
      <c r="AG330" s="38">
        <f>VLOOKUP(A330,'[1]Title IVA'!A:E,5,FALSE)</f>
        <v>10000</v>
      </c>
      <c r="AH330" s="40">
        <f>IFERROR(VLOOKUP(A330,'[1]Title IVB'!A:I,9,FALSE),0)</f>
        <v>0</v>
      </c>
      <c r="AI330" s="40">
        <f>IFERROR(VLOOKUP(A330,[1]SRSA!A:S,19,FALSE),0)</f>
        <v>0</v>
      </c>
      <c r="AJ330" s="40">
        <f>IFERROR(VLOOKUP(A330,'[1]Title VB2'!A:E,5,FALSE),0)</f>
        <v>0</v>
      </c>
      <c r="AK330" s="40">
        <f>IFERROR(VLOOKUP(A330,'[1]McKinney Vento'!A:D,4,FALSE),0)</f>
        <v>0</v>
      </c>
      <c r="AL330" s="41">
        <f>VLOOKUP(A330,'[1]IDEA Pt B'!A328:C654,3,FALSE)</f>
        <v>45347</v>
      </c>
      <c r="AM330" s="39">
        <f t="shared" si="10"/>
        <v>12470971</v>
      </c>
      <c r="AN330" s="38">
        <f t="shared" si="11"/>
        <v>12387.97159034469</v>
      </c>
    </row>
    <row r="331" spans="1:44" x14ac:dyDescent="0.3">
      <c r="B331" s="44" t="s">
        <v>732</v>
      </c>
      <c r="C331" s="37">
        <f>SUM(C4:C330)</f>
        <v>484158.49999999965</v>
      </c>
      <c r="D331" s="38">
        <f>SUM(D4:D330)</f>
        <v>3504775107</v>
      </c>
      <c r="E331" s="38">
        <f>SUM(E4:E330)</f>
        <v>32438632</v>
      </c>
      <c r="F331" s="38">
        <f t="shared" ref="F331:AR331" si="12">SUM(F4:F330)</f>
        <v>26028557</v>
      </c>
      <c r="G331" s="38">
        <f t="shared" si="12"/>
        <v>111092185</v>
      </c>
      <c r="H331" s="38">
        <f t="shared" si="12"/>
        <v>483587693</v>
      </c>
      <c r="I331" s="38">
        <f t="shared" si="12"/>
        <v>300709520</v>
      </c>
      <c r="J331" s="38">
        <f t="shared" si="12"/>
        <v>34062249</v>
      </c>
      <c r="K331" s="38">
        <f t="shared" si="12"/>
        <v>37063166</v>
      </c>
      <c r="L331" s="38">
        <f t="shared" si="12"/>
        <v>169611537</v>
      </c>
      <c r="M331" s="38">
        <f t="shared" si="12"/>
        <v>81154795</v>
      </c>
      <c r="N331" s="38">
        <f t="shared" si="12"/>
        <v>91616031</v>
      </c>
      <c r="O331" s="38">
        <f t="shared" si="12"/>
        <v>157311909</v>
      </c>
      <c r="P331" s="38">
        <f t="shared" si="12"/>
        <v>974947</v>
      </c>
      <c r="Q331" s="38">
        <f t="shared" si="12"/>
        <v>136204119</v>
      </c>
      <c r="R331" s="38">
        <f t="shared" si="12"/>
        <v>181832942</v>
      </c>
      <c r="S331" s="38">
        <f t="shared" si="12"/>
        <v>66493013</v>
      </c>
      <c r="T331" s="38">
        <f t="shared" si="12"/>
        <v>11374166</v>
      </c>
      <c r="U331" s="38">
        <f t="shared" si="12"/>
        <v>189761660</v>
      </c>
      <c r="V331" s="38">
        <f t="shared" si="12"/>
        <v>3735133</v>
      </c>
      <c r="W331" s="38">
        <f t="shared" si="12"/>
        <v>67711149</v>
      </c>
      <c r="X331" s="38">
        <f t="shared" si="12"/>
        <v>142672446</v>
      </c>
      <c r="Y331" s="38">
        <f t="shared" si="12"/>
        <v>7824782</v>
      </c>
      <c r="Z331" s="38">
        <f t="shared" si="12"/>
        <v>94248851</v>
      </c>
      <c r="AA331" s="38">
        <f t="shared" si="12"/>
        <v>1206759</v>
      </c>
      <c r="AB331" s="38">
        <f t="shared" si="12"/>
        <v>2172286</v>
      </c>
      <c r="AC331" s="38">
        <f t="shared" si="12"/>
        <v>4560159</v>
      </c>
      <c r="AD331" s="38">
        <f t="shared" si="12"/>
        <v>14705510</v>
      </c>
      <c r="AE331" s="38">
        <f t="shared" si="12"/>
        <v>1062453</v>
      </c>
      <c r="AF331" s="38">
        <f t="shared" si="12"/>
        <v>445172</v>
      </c>
      <c r="AG331" s="38">
        <f t="shared" si="12"/>
        <v>6661372</v>
      </c>
      <c r="AH331" s="38">
        <f t="shared" si="12"/>
        <v>4856793</v>
      </c>
      <c r="AI331" s="38">
        <f t="shared" si="12"/>
        <v>3939932</v>
      </c>
      <c r="AJ331" s="38">
        <f t="shared" si="12"/>
        <v>277273</v>
      </c>
      <c r="AK331" s="38">
        <f t="shared" si="12"/>
        <v>508334</v>
      </c>
      <c r="AL331" s="38">
        <f t="shared" si="12"/>
        <v>24006332</v>
      </c>
      <c r="AM331" s="38">
        <f t="shared" si="12"/>
        <v>5996686964</v>
      </c>
      <c r="AN331" s="38">
        <f t="shared" si="11"/>
        <v>12385.7930078683</v>
      </c>
      <c r="AO331" s="38">
        <f t="shared" si="12"/>
        <v>0</v>
      </c>
      <c r="AP331" s="38">
        <f t="shared" si="12"/>
        <v>0</v>
      </c>
      <c r="AQ331" s="38">
        <f t="shared" si="12"/>
        <v>0</v>
      </c>
      <c r="AR331" s="38">
        <f t="shared" si="12"/>
        <v>0</v>
      </c>
    </row>
    <row r="333" spans="1:44" x14ac:dyDescent="0.3">
      <c r="AM333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Sandra [IDOE]</dc:creator>
  <cp:lastModifiedBy>Harris, Sandra [IDOE]</cp:lastModifiedBy>
  <dcterms:created xsi:type="dcterms:W3CDTF">2022-03-02T16:53:54Z</dcterms:created>
  <dcterms:modified xsi:type="dcterms:W3CDTF">2022-03-02T17:00:45Z</dcterms:modified>
</cp:coreProperties>
</file>