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assis\Desktop\Desktop\Condition2021\Tables\Updated\"/>
    </mc:Choice>
  </mc:AlternateContent>
  <xr:revisionPtr revIDLastSave="0" documentId="13_ncr:1_{CFB1EC61-096C-4AAC-8050-4ADA5CD78BE0}" xr6:coauthVersionLast="36" xr6:coauthVersionMax="36" xr10:uidLastSave="{00000000-0000-0000-0000-000000000000}"/>
  <bookViews>
    <workbookView xWindow="0" yWindow="0" windowWidth="23040" windowHeight="9300" tabRatio="576" firstSheet="1" activeTab="1" xr2:uid="{00000000-000D-0000-FFFF-FFFF00000000}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91029"/>
</workbook>
</file>

<file path=xl/calcChain.xml><?xml version="1.0" encoding="utf-8"?>
<calcChain xmlns="http://schemas.openxmlformats.org/spreadsheetml/2006/main">
  <c r="B19" i="35" l="1"/>
  <c r="C19" i="35" l="1"/>
  <c r="B20" i="35"/>
  <c r="G5" i="35" l="1"/>
  <c r="G6" i="35"/>
  <c r="G7" i="35"/>
  <c r="G8" i="35"/>
  <c r="G9" i="35"/>
  <c r="G10" i="35"/>
  <c r="G14" i="35"/>
  <c r="G15" i="35"/>
  <c r="G16" i="35"/>
  <c r="G18" i="35"/>
  <c r="E20" i="35" l="1"/>
  <c r="E19" i="35"/>
  <c r="G36" i="35" l="1"/>
  <c r="G37" i="35"/>
  <c r="G38" i="35"/>
  <c r="G40" i="35"/>
  <c r="G26" i="35"/>
  <c r="G27" i="35"/>
  <c r="G28" i="35"/>
  <c r="G29" i="35"/>
  <c r="G30" i="35"/>
  <c r="G31" i="35"/>
  <c r="G32" i="35"/>
  <c r="G25" i="35"/>
  <c r="F20" i="35"/>
  <c r="C20" i="35"/>
  <c r="B42" i="35"/>
  <c r="C41" i="35"/>
  <c r="C42" i="35" s="1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25" i="35"/>
  <c r="G41" i="35" l="1"/>
  <c r="G42" i="35"/>
  <c r="D42" i="35"/>
  <c r="D41" i="35"/>
  <c r="E42" i="35"/>
  <c r="B41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F42" i="35" l="1"/>
  <c r="F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20" i="35" l="1"/>
  <c r="D19" i="35"/>
  <c r="G4" i="35"/>
  <c r="G19" i="35" l="1"/>
  <c r="G20" i="35"/>
</calcChain>
</file>

<file path=xl/sharedStrings.xml><?xml version="1.0" encoding="utf-8"?>
<sst xmlns="http://schemas.openxmlformats.org/spreadsheetml/2006/main" count="141" uniqueCount="59">
  <si>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</si>
  <si>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</si>
  <si>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</si>
  <si>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</si>
  <si>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</si>
  <si>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</si>
  <si>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</si>
  <si>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</si>
  <si>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</si>
  <si>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</si>
  <si>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</si>
  <si>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</si>
  <si>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</si>
  <si>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</si>
  <si>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</si>
  <si>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</si>
  <si>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</si>
  <si>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</si>
  <si>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</si>
  <si>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</si>
  <si>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</si>
  <si>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</si>
  <si>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</si>
  <si>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Activity</t>
  </si>
  <si>
    <t>Technology</t>
  </si>
  <si>
    <t>Iowa Valley</t>
  </si>
  <si>
    <t>Matriculation</t>
  </si>
  <si>
    <t xml:space="preserve">Iowa Valley </t>
  </si>
  <si>
    <t>Standard Deviation</t>
  </si>
  <si>
    <t>Service/Technology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</si>
  <si>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</si>
  <si>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</si>
  <si>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</si>
  <si>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</si>
  <si>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</si>
  <si>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</si>
  <si>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</si>
  <si>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</si>
  <si>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</si>
  <si>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Student activities</t>
  </si>
  <si>
    <t>Course</t>
  </si>
  <si>
    <t>Student</t>
  </si>
  <si>
    <t>Facility</t>
  </si>
  <si>
    <t>Materials/Technology</t>
  </si>
  <si>
    <t>No fees</t>
  </si>
  <si>
    <t>College service</t>
  </si>
  <si>
    <t>Student activity and computer</t>
  </si>
  <si>
    <t>Difference</t>
  </si>
  <si>
    <t>$</t>
  </si>
  <si>
    <t>Average</t>
  </si>
  <si>
    <t>Std. Dev.</t>
  </si>
  <si>
    <t>Change (%)</t>
  </si>
  <si>
    <t>Cost of Enrollment (T+F)</t>
  </si>
  <si>
    <t>2020-2021</t>
  </si>
  <si>
    <t>2021-2022</t>
  </si>
  <si>
    <t>8-3. Mandatory Fees for Full-Time Students: 2021-2022 Academic Years</t>
  </si>
  <si>
    <t>8-1. Resident Tuition and Fees Per Semester Credit Hour, 2020-2022 Academic Years</t>
  </si>
  <si>
    <t>8-2. Non-Resident Tuition and Fees Per Credit Hour, 2020-2022 Academic Years</t>
  </si>
  <si>
    <t>8-4. Year-to-year Comparison of Cost of Enrollment (In-State Tuition &amp; Mandatory Fees):  AY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</si>
</sst>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6" fillId="3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2" xfId="0" applyNumberFormat="1" applyFont="1" applyBorder="1"/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 xr:uid="{00000000-0005-0000-0000-000000000000}"/>
    <cellStyle name="Comma 3" xfId="3" xr:uid="{00000000-0005-0000-0000-000001000000}"/>
    <cellStyle name="Comma 3 2" xfId="9" xr:uid="{00000000-0005-0000-0000-000002000000}"/>
    <cellStyle name="Currency 2" xfId="5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3" xfId="4" xr:uid="{00000000-0005-0000-0000-000007000000}"/>
    <cellStyle name="Normal 4" xfId="7" xr:uid="{00000000-0005-0000-0000-000008000000}"/>
    <cellStyle name="Percent 2" xfId="6" xr:uid="{00000000-0005-0000-0000-000009000000}"/>
  </cellStyles>
  <dxfs count="5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E21" sqref="E21"/>
    </sheetView>
  </sheetViews>
  <sheetFormatPr defaultRowHeight="13.2"/>
  <cols>
    <col min="1" max="1" width="17" bestFit="1" customWidth="1"/>
  </cols>
  <sheetData>
    <row r="1" spans="1:2">
      <c r="A1" t="s">
        <v>27</v>
      </c>
      <c r="B1" s="1">
        <v>185</v>
      </c>
    </row>
    <row r="2" spans="1:2">
      <c r="A2" t="s">
        <v>14</v>
      </c>
      <c r="B2" s="1">
        <v>170</v>
      </c>
    </row>
    <row r="3" spans="1:2">
      <c r="A3" t="s">
        <v>3</v>
      </c>
      <c r="B3" s="1">
        <v>168.03333333333333</v>
      </c>
    </row>
    <row r="4" spans="1:2">
      <c r="A4" t="s">
        <v>1</v>
      </c>
      <c r="B4" s="1">
        <v>163</v>
      </c>
    </row>
    <row r="5" spans="1:2">
      <c r="A5" t="s">
        <v>10</v>
      </c>
      <c r="B5" s="1">
        <v>149</v>
      </c>
    </row>
    <row r="6" spans="1:2">
      <c r="A6" t="s">
        <v>5</v>
      </c>
      <c r="B6" s="1">
        <v>146</v>
      </c>
    </row>
    <row r="7" spans="1:2">
      <c r="A7" t="s">
        <v>12</v>
      </c>
      <c r="B7" s="1">
        <v>146</v>
      </c>
    </row>
    <row r="8" spans="1:2">
      <c r="A8" t="s">
        <v>15</v>
      </c>
      <c r="B8" s="1">
        <v>145</v>
      </c>
    </row>
    <row r="9" spans="1:2">
      <c r="A9" t="s">
        <v>21</v>
      </c>
      <c r="B9" s="1">
        <v>144.90288888888887</v>
      </c>
    </row>
    <row r="10" spans="1:2">
      <c r="A10" t="s">
        <v>17</v>
      </c>
      <c r="B10" s="1">
        <v>144.51000000000002</v>
      </c>
    </row>
    <row r="11" spans="1:2">
      <c r="A11" t="s">
        <v>6</v>
      </c>
      <c r="B11" s="1">
        <v>140</v>
      </c>
    </row>
    <row r="12" spans="1:2">
      <c r="A12" t="s">
        <v>20</v>
      </c>
      <c r="B12" s="1">
        <v>130</v>
      </c>
    </row>
    <row r="13" spans="1:2">
      <c r="A13" t="s">
        <v>16</v>
      </c>
      <c r="B13" s="1">
        <v>126</v>
      </c>
    </row>
    <row r="14" spans="1:2">
      <c r="A14" t="s">
        <v>18</v>
      </c>
      <c r="B14" s="1">
        <v>125</v>
      </c>
    </row>
    <row r="15" spans="1:2">
      <c r="A15" t="s">
        <v>7</v>
      </c>
      <c r="B15" s="1">
        <v>118</v>
      </c>
    </row>
    <row r="16" spans="1:2">
      <c r="A16" t="s">
        <v>8</v>
      </c>
      <c r="B16" s="1">
        <v>118</v>
      </c>
    </row>
  </sheetData>
  <sortState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workbookViewId="0">
      <selection activeCell="G36" sqref="G36"/>
    </sheetView>
  </sheetViews>
  <sheetFormatPr defaultRowHeight="13.2"/>
  <cols>
    <col min="1" max="1" width="21.109375" bestFit="1" customWidth="1"/>
    <col min="2" max="3" width="9.5546875" bestFit="1" customWidth="1"/>
    <col min="4" max="4" width="9.6640625" customWidth="1"/>
    <col min="5" max="6" width="9.5546875" bestFit="1" customWidth="1"/>
    <col min="7" max="7" width="10" customWidth="1"/>
  </cols>
  <sheetData>
    <row r="1" spans="1:7">
      <c r="A1" s="54" t="s">
        <v>56</v>
      </c>
      <c r="B1" s="12"/>
      <c r="C1" s="12"/>
      <c r="D1" s="12"/>
      <c r="E1" s="12"/>
      <c r="F1" s="12"/>
      <c r="G1" s="12"/>
    </row>
    <row r="2" spans="1:7">
      <c r="A2" s="65" t="s">
        <v>0</v>
      </c>
      <c r="B2" s="66" t="s">
        <v>30</v>
      </c>
      <c r="C2" s="66"/>
      <c r="D2" s="44"/>
      <c r="E2" s="67" t="s">
        <v>31</v>
      </c>
      <c r="F2" s="66"/>
      <c r="G2" s="44"/>
    </row>
    <row r="3" spans="1:7" ht="24">
      <c r="A3" s="65"/>
      <c r="B3" s="60" t="s">
        <v>53</v>
      </c>
      <c r="C3" s="17" t="s">
        <v>54</v>
      </c>
      <c r="D3" s="8" t="s">
        <v>51</v>
      </c>
      <c r="E3" s="60" t="s">
        <v>53</v>
      </c>
      <c r="F3" s="59" t="s">
        <v>53</v>
      </c>
      <c r="G3" s="18" t="s">
        <v>51</v>
      </c>
    </row>
    <row r="4" spans="1:7">
      <c r="A4" s="21" t="s">
        <v>1</v>
      </c>
      <c r="B4" s="29">
        <v>176</v>
      </c>
      <c r="C4" s="29">
        <v>180</v>
      </c>
      <c r="D4" s="23">
        <f t="shared" ref="D4:D18" si="0">100*((C4-B4)/B4)</f>
        <v>2.2727272727272729</v>
      </c>
      <c r="E4" s="22">
        <v>24</v>
      </c>
      <c r="F4" s="22">
        <v>24</v>
      </c>
      <c r="G4" s="22">
        <f t="shared" ref="G4:G18" si="1">100*((F4-E4)/E4)</f>
        <v>0</v>
      </c>
    </row>
    <row r="5" spans="1:7">
      <c r="A5" s="2" t="s">
        <v>17</v>
      </c>
      <c r="B5" s="26">
        <v>165.75</v>
      </c>
      <c r="C5" s="26">
        <v>171.75</v>
      </c>
      <c r="D5" s="9">
        <f t="shared" si="0"/>
        <v>3.6199095022624439</v>
      </c>
      <c r="E5" s="3">
        <v>27.25</v>
      </c>
      <c r="F5" s="3">
        <v>27.25</v>
      </c>
      <c r="G5" s="3">
        <f t="shared" si="1"/>
        <v>0</v>
      </c>
    </row>
    <row r="6" spans="1:7">
      <c r="A6" s="21" t="s">
        <v>3</v>
      </c>
      <c r="B6" s="29">
        <v>189</v>
      </c>
      <c r="C6" s="29">
        <v>191</v>
      </c>
      <c r="D6" s="23">
        <f t="shared" si="0"/>
        <v>1.0582010582010581</v>
      </c>
      <c r="E6" s="22">
        <v>22.25</v>
      </c>
      <c r="F6" s="22">
        <v>22.25</v>
      </c>
      <c r="G6" s="22">
        <f t="shared" si="1"/>
        <v>0</v>
      </c>
    </row>
    <row r="7" spans="1:7">
      <c r="A7" s="2" t="s">
        <v>14</v>
      </c>
      <c r="B7" s="27">
        <v>178</v>
      </c>
      <c r="C7" s="27">
        <v>183</v>
      </c>
      <c r="D7" s="9">
        <f t="shared" si="0"/>
        <v>2.8089887640449436</v>
      </c>
      <c r="E7" s="3">
        <v>28</v>
      </c>
      <c r="F7" s="3">
        <v>28</v>
      </c>
      <c r="G7" s="3">
        <f t="shared" si="1"/>
        <v>0</v>
      </c>
    </row>
    <row r="8" spans="1:7">
      <c r="A8" s="21" t="s">
        <v>5</v>
      </c>
      <c r="B8" s="29">
        <v>180</v>
      </c>
      <c r="C8" s="29">
        <v>184</v>
      </c>
      <c r="D8" s="23">
        <f t="shared" si="0"/>
        <v>2.2222222222222223</v>
      </c>
      <c r="E8" s="22">
        <v>24</v>
      </c>
      <c r="F8" s="22">
        <v>24</v>
      </c>
      <c r="G8" s="22">
        <f t="shared" si="1"/>
        <v>0</v>
      </c>
    </row>
    <row r="9" spans="1:7">
      <c r="A9" s="2" t="s">
        <v>25</v>
      </c>
      <c r="B9" s="27">
        <v>181</v>
      </c>
      <c r="C9" s="27">
        <v>184</v>
      </c>
      <c r="D9" s="9">
        <f t="shared" si="0"/>
        <v>1.6574585635359116</v>
      </c>
      <c r="E9" s="3">
        <v>26</v>
      </c>
      <c r="F9" s="3">
        <v>26</v>
      </c>
      <c r="G9" s="3">
        <f t="shared" si="1"/>
        <v>0</v>
      </c>
    </row>
    <row r="10" spans="1:7">
      <c r="A10" s="21" t="s">
        <v>6</v>
      </c>
      <c r="B10" s="29">
        <v>192</v>
      </c>
      <c r="C10" s="29">
        <v>202</v>
      </c>
      <c r="D10" s="23">
        <f t="shared" si="0"/>
        <v>5.2083333333333339</v>
      </c>
      <c r="E10" s="22">
        <v>9</v>
      </c>
      <c r="F10" s="22">
        <v>5.5</v>
      </c>
      <c r="G10" s="22">
        <f t="shared" si="1"/>
        <v>-38.888888888888893</v>
      </c>
    </row>
    <row r="11" spans="1:7">
      <c r="A11" s="2" t="s">
        <v>7</v>
      </c>
      <c r="B11" s="26">
        <v>175</v>
      </c>
      <c r="C11" s="26">
        <v>179</v>
      </c>
      <c r="D11" s="9">
        <f t="shared" si="0"/>
        <v>2.2857142857142856</v>
      </c>
      <c r="E11" s="3">
        <v>0</v>
      </c>
      <c r="F11" s="3">
        <v>0</v>
      </c>
      <c r="G11" s="3">
        <v>0</v>
      </c>
    </row>
    <row r="12" spans="1:7">
      <c r="A12" s="21" t="s">
        <v>8</v>
      </c>
      <c r="B12" s="29">
        <v>180</v>
      </c>
      <c r="C12" s="29">
        <v>186</v>
      </c>
      <c r="D12" s="23">
        <f t="shared" si="0"/>
        <v>3.3333333333333335</v>
      </c>
      <c r="E12" s="22">
        <v>0</v>
      </c>
      <c r="F12" s="22">
        <v>0</v>
      </c>
      <c r="G12" s="22">
        <v>0</v>
      </c>
    </row>
    <row r="13" spans="1:7">
      <c r="A13" s="2" t="s">
        <v>18</v>
      </c>
      <c r="B13" s="26">
        <v>170</v>
      </c>
      <c r="C13" s="26">
        <v>174</v>
      </c>
      <c r="D13" s="9">
        <f t="shared" si="0"/>
        <v>2.3529411764705883</v>
      </c>
      <c r="E13" s="3">
        <v>0</v>
      </c>
      <c r="F13" s="3">
        <v>0</v>
      </c>
      <c r="G13" s="3">
        <v>0</v>
      </c>
    </row>
    <row r="14" spans="1:7">
      <c r="A14" s="21" t="s">
        <v>10</v>
      </c>
      <c r="B14" s="29">
        <v>158</v>
      </c>
      <c r="C14" s="29">
        <v>163</v>
      </c>
      <c r="D14" s="23">
        <f t="shared" si="0"/>
        <v>3.1645569620253164</v>
      </c>
      <c r="E14" s="22">
        <v>29</v>
      </c>
      <c r="F14" s="22">
        <v>29</v>
      </c>
      <c r="G14" s="22">
        <f t="shared" si="1"/>
        <v>0</v>
      </c>
    </row>
    <row r="15" spans="1:7">
      <c r="A15" s="2" t="s">
        <v>15</v>
      </c>
      <c r="B15" s="27">
        <v>187</v>
      </c>
      <c r="C15" s="27">
        <v>194</v>
      </c>
      <c r="D15" s="9">
        <f t="shared" si="0"/>
        <v>3.7433155080213902</v>
      </c>
      <c r="E15" s="3">
        <v>17</v>
      </c>
      <c r="F15" s="3">
        <v>17</v>
      </c>
      <c r="G15" s="3">
        <f t="shared" si="1"/>
        <v>0</v>
      </c>
    </row>
    <row r="16" spans="1:7">
      <c r="A16" s="21" t="s">
        <v>12</v>
      </c>
      <c r="B16" s="29">
        <v>184</v>
      </c>
      <c r="C16" s="29">
        <v>189</v>
      </c>
      <c r="D16" s="23">
        <f t="shared" si="0"/>
        <v>2.7173913043478262</v>
      </c>
      <c r="E16" s="22">
        <v>13</v>
      </c>
      <c r="F16" s="22">
        <v>13</v>
      </c>
      <c r="G16" s="22">
        <f t="shared" si="1"/>
        <v>0</v>
      </c>
    </row>
    <row r="17" spans="1:7">
      <c r="A17" s="2" t="s">
        <v>20</v>
      </c>
      <c r="B17" s="26">
        <v>185</v>
      </c>
      <c r="C17" s="26">
        <v>190</v>
      </c>
      <c r="D17" s="9">
        <f t="shared" si="0"/>
        <v>2.7027027027027026</v>
      </c>
      <c r="E17" s="3">
        <v>0</v>
      </c>
      <c r="F17" s="3">
        <v>0</v>
      </c>
      <c r="G17" s="3"/>
    </row>
    <row r="18" spans="1:7">
      <c r="A18" s="21" t="s">
        <v>16</v>
      </c>
      <c r="B18" s="29">
        <v>190</v>
      </c>
      <c r="C18" s="29">
        <v>196</v>
      </c>
      <c r="D18" s="23">
        <f t="shared" si="0"/>
        <v>3.1578947368421053</v>
      </c>
      <c r="E18" s="22">
        <v>7</v>
      </c>
      <c r="F18" s="22">
        <v>7</v>
      </c>
      <c r="G18" s="22">
        <f t="shared" si="1"/>
        <v>0</v>
      </c>
    </row>
    <row r="19" spans="1:7">
      <c r="A19" s="5" t="s">
        <v>19</v>
      </c>
      <c r="B19" s="4">
        <f t="shared" ref="B19" si="2">AVERAGE(B4:B18)</f>
        <v>179.38333333333333</v>
      </c>
      <c r="C19" s="4">
        <f t="shared" ref="C19" si="3">AVERAGE(C4:C18)</f>
        <v>184.45</v>
      </c>
      <c r="D19" s="10">
        <f t="shared" ref="D19:F19" si="4">AVERAGE(D4:D18)</f>
        <v>2.8203793817189817</v>
      </c>
      <c r="E19" s="4">
        <f t="shared" ref="E19" si="5">AVERAGE(E4:E18)</f>
        <v>15.1</v>
      </c>
      <c r="F19" s="4">
        <f t="shared" si="4"/>
        <v>14.866666666666667</v>
      </c>
      <c r="G19" s="4">
        <f>AVERAGE(G4:G18)</f>
        <v>-2.7777777777777781</v>
      </c>
    </row>
    <row r="20" spans="1:7">
      <c r="A20" s="24" t="s">
        <v>28</v>
      </c>
      <c r="B20" s="25">
        <f>STDEV(B4:B18)</f>
        <v>9.4201847621148573</v>
      </c>
      <c r="C20" s="25">
        <f>STDEV(C4:C18)</f>
        <v>10.042854602722702</v>
      </c>
      <c r="D20" s="25">
        <f>STDEV(D4:D18)</f>
        <v>0.97589525143966926</v>
      </c>
      <c r="E20" s="25">
        <f>STDEV(E4:E18)</f>
        <v>11.521641128142912</v>
      </c>
      <c r="F20" s="25">
        <f>STDEV(F4:F18)</f>
        <v>11.688236862434852</v>
      </c>
      <c r="G20" s="25">
        <f t="shared" ref="G20" si="6">STDEV(G4:G18)</f>
        <v>10.393492741038727</v>
      </c>
    </row>
    <row r="22" spans="1:7" ht="12.75" customHeight="1">
      <c r="A22" s="54" t="s">
        <v>57</v>
      </c>
      <c r="B22" s="11"/>
      <c r="C22" s="11"/>
      <c r="D22" s="11"/>
      <c r="E22" s="11"/>
      <c r="F22" s="11"/>
      <c r="G22" s="11"/>
    </row>
    <row r="23" spans="1:7">
      <c r="A23" s="65" t="s">
        <v>0</v>
      </c>
      <c r="B23" s="66" t="s">
        <v>30</v>
      </c>
      <c r="C23" s="66"/>
      <c r="D23" s="55"/>
      <c r="E23" s="66" t="s">
        <v>31</v>
      </c>
      <c r="F23" s="66"/>
      <c r="G23" s="44"/>
    </row>
    <row r="24" spans="1:7" ht="24">
      <c r="A24" s="65"/>
      <c r="B24" s="60" t="s">
        <v>53</v>
      </c>
      <c r="C24" s="53" t="s">
        <v>54</v>
      </c>
      <c r="D24" s="8" t="s">
        <v>51</v>
      </c>
      <c r="E24" s="60" t="s">
        <v>53</v>
      </c>
      <c r="F24" s="53" t="s">
        <v>54</v>
      </c>
      <c r="G24" s="18" t="s">
        <v>51</v>
      </c>
    </row>
    <row r="25" spans="1:7">
      <c r="A25" s="13" t="s">
        <v>1</v>
      </c>
      <c r="B25" s="20">
        <v>200</v>
      </c>
      <c r="C25" s="20">
        <v>204</v>
      </c>
      <c r="D25" s="23">
        <f>(C25/B25-1)*100</f>
        <v>2.0000000000000018</v>
      </c>
      <c r="E25" s="20">
        <v>24</v>
      </c>
      <c r="F25" s="22">
        <v>24</v>
      </c>
      <c r="G25" s="15">
        <f>(F25/E25-1)*100</f>
        <v>0</v>
      </c>
    </row>
    <row r="26" spans="1:7">
      <c r="A26" s="2" t="s">
        <v>17</v>
      </c>
      <c r="B26" s="19">
        <v>248.63</v>
      </c>
      <c r="C26" s="19">
        <v>257.63</v>
      </c>
      <c r="D26" s="56">
        <f t="shared" ref="D26:D40" si="7">(C26/B26-1)*100</f>
        <v>3.619836705144186</v>
      </c>
      <c r="E26" s="19">
        <v>27.25</v>
      </c>
      <c r="F26" s="19">
        <v>27.25</v>
      </c>
      <c r="G26" s="56">
        <f t="shared" ref="G26:G40" si="8">(F26/E26-1)*100</f>
        <v>0</v>
      </c>
    </row>
    <row r="27" spans="1:7">
      <c r="A27" s="13" t="s">
        <v>3</v>
      </c>
      <c r="B27" s="20">
        <v>199</v>
      </c>
      <c r="C27" s="20">
        <v>202</v>
      </c>
      <c r="D27" s="23">
        <f t="shared" si="7"/>
        <v>1.5075376884422065</v>
      </c>
      <c r="E27" s="20">
        <v>22.25</v>
      </c>
      <c r="F27" s="20">
        <v>22.25</v>
      </c>
      <c r="G27" s="23">
        <f t="shared" si="8"/>
        <v>0</v>
      </c>
    </row>
    <row r="28" spans="1:7">
      <c r="A28" s="2" t="s">
        <v>14</v>
      </c>
      <c r="B28" s="19">
        <v>188</v>
      </c>
      <c r="C28" s="19">
        <v>193</v>
      </c>
      <c r="D28" s="56">
        <f t="shared" si="7"/>
        <v>2.659574468085113</v>
      </c>
      <c r="E28" s="19">
        <v>28</v>
      </c>
      <c r="F28" s="19">
        <v>28</v>
      </c>
      <c r="G28" s="56">
        <f t="shared" si="8"/>
        <v>0</v>
      </c>
    </row>
    <row r="29" spans="1:7">
      <c r="A29" s="13" t="s">
        <v>5</v>
      </c>
      <c r="B29" s="20">
        <v>265</v>
      </c>
      <c r="C29" s="20">
        <v>271.5</v>
      </c>
      <c r="D29" s="57">
        <f t="shared" si="7"/>
        <v>2.4528301886792558</v>
      </c>
      <c r="E29" s="20">
        <v>24</v>
      </c>
      <c r="F29" s="20">
        <v>24</v>
      </c>
      <c r="G29" s="57">
        <f t="shared" si="8"/>
        <v>0</v>
      </c>
    </row>
    <row r="30" spans="1:7">
      <c r="A30" s="7" t="s">
        <v>32</v>
      </c>
      <c r="B30" s="19">
        <v>220</v>
      </c>
      <c r="C30" s="19">
        <v>226</v>
      </c>
      <c r="D30" s="61">
        <f t="shared" si="7"/>
        <v>2.7272727272727337</v>
      </c>
      <c r="E30" s="19">
        <v>26</v>
      </c>
      <c r="F30" s="19">
        <v>26</v>
      </c>
      <c r="G30" s="61">
        <f t="shared" si="8"/>
        <v>0</v>
      </c>
    </row>
    <row r="31" spans="1:7">
      <c r="A31" s="13" t="s">
        <v>33</v>
      </c>
      <c r="B31" s="20">
        <v>195</v>
      </c>
      <c r="C31" s="20">
        <v>201</v>
      </c>
      <c r="D31" s="57">
        <f t="shared" si="7"/>
        <v>3.076923076923066</v>
      </c>
      <c r="E31" s="20">
        <v>26</v>
      </c>
      <c r="F31" s="20">
        <v>26</v>
      </c>
      <c r="G31" s="57">
        <f t="shared" si="8"/>
        <v>0</v>
      </c>
    </row>
    <row r="32" spans="1:7">
      <c r="A32" s="2" t="s">
        <v>6</v>
      </c>
      <c r="B32" s="19">
        <v>217</v>
      </c>
      <c r="C32" s="19">
        <v>221</v>
      </c>
      <c r="D32" s="56">
        <f t="shared" si="7"/>
        <v>1.8433179723502224</v>
      </c>
      <c r="E32" s="19">
        <v>9</v>
      </c>
      <c r="F32" s="19">
        <v>5.5</v>
      </c>
      <c r="G32" s="56">
        <f t="shared" si="8"/>
        <v>-38.888888888888886</v>
      </c>
    </row>
    <row r="33" spans="1:7">
      <c r="A33" s="13" t="s">
        <v>7</v>
      </c>
      <c r="B33" s="20">
        <v>242</v>
      </c>
      <c r="C33" s="20">
        <v>246</v>
      </c>
      <c r="D33" s="57">
        <f t="shared" si="7"/>
        <v>1.6528925619834656</v>
      </c>
      <c r="E33" s="20">
        <v>0</v>
      </c>
      <c r="F33" s="20">
        <v>0</v>
      </c>
      <c r="G33" s="57">
        <v>0</v>
      </c>
    </row>
    <row r="34" spans="1:7">
      <c r="A34" s="2" t="s">
        <v>8</v>
      </c>
      <c r="B34" s="19">
        <v>237</v>
      </c>
      <c r="C34" s="19">
        <v>249</v>
      </c>
      <c r="D34" s="56">
        <f t="shared" si="7"/>
        <v>5.0632911392405111</v>
      </c>
      <c r="E34" s="19">
        <v>0</v>
      </c>
      <c r="F34" s="19">
        <v>0</v>
      </c>
      <c r="G34" s="56">
        <v>0</v>
      </c>
    </row>
    <row r="35" spans="1:7">
      <c r="A35" s="13" t="s">
        <v>18</v>
      </c>
      <c r="B35" s="20">
        <v>340</v>
      </c>
      <c r="C35" s="20">
        <v>348</v>
      </c>
      <c r="D35" s="57">
        <f t="shared" si="7"/>
        <v>2.3529411764705799</v>
      </c>
      <c r="E35" s="20">
        <v>0</v>
      </c>
      <c r="F35" s="20">
        <v>0</v>
      </c>
      <c r="G35" s="57">
        <v>0</v>
      </c>
    </row>
    <row r="36" spans="1:7">
      <c r="A36" s="2" t="s">
        <v>10</v>
      </c>
      <c r="B36" s="19">
        <v>159</v>
      </c>
      <c r="C36" s="19">
        <v>164</v>
      </c>
      <c r="D36" s="56">
        <f t="shared" si="7"/>
        <v>3.1446540880503138</v>
      </c>
      <c r="E36" s="19">
        <v>29</v>
      </c>
      <c r="F36" s="19">
        <v>29</v>
      </c>
      <c r="G36" s="56">
        <f t="shared" si="8"/>
        <v>0</v>
      </c>
    </row>
    <row r="37" spans="1:7">
      <c r="A37" s="13" t="s">
        <v>15</v>
      </c>
      <c r="B37" s="20">
        <v>192</v>
      </c>
      <c r="C37" s="20">
        <v>199</v>
      </c>
      <c r="D37" s="57">
        <f t="shared" si="7"/>
        <v>3.6458333333333259</v>
      </c>
      <c r="E37" s="20">
        <v>17</v>
      </c>
      <c r="F37" s="20">
        <v>17</v>
      </c>
      <c r="G37" s="57">
        <f t="shared" si="8"/>
        <v>0</v>
      </c>
    </row>
    <row r="38" spans="1:7">
      <c r="A38" s="2" t="s">
        <v>12</v>
      </c>
      <c r="B38" s="19">
        <v>191</v>
      </c>
      <c r="C38" s="19">
        <v>196</v>
      </c>
      <c r="D38" s="56">
        <f t="shared" si="7"/>
        <v>2.6178010471204161</v>
      </c>
      <c r="E38" s="19">
        <v>13</v>
      </c>
      <c r="F38" s="19">
        <v>13</v>
      </c>
      <c r="G38" s="56">
        <f t="shared" si="8"/>
        <v>0</v>
      </c>
    </row>
    <row r="39" spans="1:7">
      <c r="A39" s="13" t="s">
        <v>20</v>
      </c>
      <c r="B39" s="20">
        <v>245</v>
      </c>
      <c r="C39" s="20">
        <v>250</v>
      </c>
      <c r="D39" s="57">
        <f t="shared" si="7"/>
        <v>2.0408163265306145</v>
      </c>
      <c r="E39" s="20">
        <v>0</v>
      </c>
      <c r="F39" s="20">
        <v>0</v>
      </c>
      <c r="G39" s="57">
        <v>0</v>
      </c>
    </row>
    <row r="40" spans="1:7">
      <c r="A40" s="2" t="s">
        <v>16</v>
      </c>
      <c r="B40" s="3">
        <v>195</v>
      </c>
      <c r="C40" s="3">
        <v>201</v>
      </c>
      <c r="D40" s="9">
        <f t="shared" si="7"/>
        <v>3.076923076923066</v>
      </c>
      <c r="E40" s="3">
        <v>7</v>
      </c>
      <c r="F40" s="3">
        <v>7</v>
      </c>
      <c r="G40" s="9">
        <f t="shared" si="8"/>
        <v>0</v>
      </c>
    </row>
    <row r="41" spans="1:7">
      <c r="A41" s="14" t="s">
        <v>19</v>
      </c>
      <c r="B41" s="16">
        <f>AVERAGE(B25:B40)</f>
        <v>220.85187500000001</v>
      </c>
      <c r="C41" s="16">
        <f>AVERAGE(C25:C40)</f>
        <v>226.82062500000001</v>
      </c>
      <c r="D41" s="58">
        <f t="shared" ref="D41" si="9">AVERAGE(D25:D40)</f>
        <v>2.7176528485343177</v>
      </c>
      <c r="E41" s="16">
        <f>AVERAGE(E25:E40)</f>
        <v>15.78125</v>
      </c>
      <c r="F41" s="16">
        <f>AVERAGE(F25:F40)</f>
        <v>15.5625</v>
      </c>
      <c r="G41" s="58">
        <f>AVERAGE(G25:G40)</f>
        <v>-2.4305555555555554</v>
      </c>
    </row>
    <row r="42" spans="1:7">
      <c r="A42" s="62" t="s">
        <v>28</v>
      </c>
      <c r="B42" s="63">
        <f>STDEV(B25:B40)</f>
        <v>42.50573752938147</v>
      </c>
      <c r="C42" s="63">
        <f>STDEV(C25:C41)</f>
        <v>42.090625510431352</v>
      </c>
      <c r="D42" s="64">
        <f>STDEV(D26:D40)</f>
        <v>0.91107718488197165</v>
      </c>
      <c r="E42" s="63">
        <f>STDEV(E25:E40)</f>
        <v>11.459666589099935</v>
      </c>
      <c r="F42" s="63">
        <f>STDEV(E25:E40)</f>
        <v>11.459666589099935</v>
      </c>
      <c r="G42" s="63">
        <f>STDEV(G26:G40)</f>
        <v>10.041067934611821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B25">
    <cfRule type="containsText" dxfId="49" priority="50" operator="containsText" text="n/a">
      <formula>NOT(ISERROR(SEARCH("n/a",B25)))</formula>
    </cfRule>
  </conditionalFormatting>
  <conditionalFormatting sqref="B27">
    <cfRule type="containsText" dxfId="48" priority="49" operator="containsText" text="n/a">
      <formula>NOT(ISERROR(SEARCH("n/a",B27)))</formula>
    </cfRule>
  </conditionalFormatting>
  <conditionalFormatting sqref="B29">
    <cfRule type="containsText" dxfId="47" priority="48" operator="containsText" text="n/a">
      <formula>NOT(ISERROR(SEARCH("n/a",B29)))</formula>
    </cfRule>
  </conditionalFormatting>
  <conditionalFormatting sqref="B32">
    <cfRule type="containsText" dxfId="46" priority="47" operator="containsText" text="n/a">
      <formula>NOT(ISERROR(SEARCH("n/a",B32)))</formula>
    </cfRule>
  </conditionalFormatting>
  <conditionalFormatting sqref="B34">
    <cfRule type="containsText" dxfId="45" priority="46" operator="containsText" text="n/a">
      <formula>NOT(ISERROR(SEARCH("n/a",B34)))</formula>
    </cfRule>
  </conditionalFormatting>
  <conditionalFormatting sqref="B36">
    <cfRule type="containsText" dxfId="44" priority="45" operator="containsText" text="n/a">
      <formula>NOT(ISERROR(SEARCH("n/a",B36)))</formula>
    </cfRule>
  </conditionalFormatting>
  <conditionalFormatting sqref="B38">
    <cfRule type="containsText" dxfId="43" priority="44" operator="containsText" text="n/a">
      <formula>NOT(ISERROR(SEARCH("n/a",B38)))</formula>
    </cfRule>
  </conditionalFormatting>
  <conditionalFormatting sqref="B40">
    <cfRule type="containsText" dxfId="42" priority="43" operator="containsText" text="n/a">
      <formula>NOT(ISERROR(SEARCH("n/a",B40)))</formula>
    </cfRule>
  </conditionalFormatting>
  <conditionalFormatting sqref="B31">
    <cfRule type="containsText" dxfId="41" priority="42" operator="containsText" text="n/a">
      <formula>NOT(ISERROR(SEARCH("n/a",B31)))</formula>
    </cfRule>
  </conditionalFormatting>
  <conditionalFormatting sqref="B33">
    <cfRule type="containsText" dxfId="40" priority="41" operator="containsText" text="n/a">
      <formula>NOT(ISERROR(SEARCH("n/a",B33)))</formula>
    </cfRule>
  </conditionalFormatting>
  <conditionalFormatting sqref="B35">
    <cfRule type="containsText" dxfId="39" priority="40" operator="containsText" text="n/a">
      <formula>NOT(ISERROR(SEARCH("n/a",B35)))</formula>
    </cfRule>
  </conditionalFormatting>
  <conditionalFormatting sqref="B37">
    <cfRule type="containsText" dxfId="38" priority="39" operator="containsText" text="n/a">
      <formula>NOT(ISERROR(SEARCH("n/a",B37)))</formula>
    </cfRule>
  </conditionalFormatting>
  <conditionalFormatting sqref="B39">
    <cfRule type="containsText" dxfId="37" priority="38" operator="containsText" text="n/a">
      <formula>NOT(ISERROR(SEARCH("n/a",B39)))</formula>
    </cfRule>
  </conditionalFormatting>
  <conditionalFormatting sqref="C25">
    <cfRule type="containsText" dxfId="36" priority="37" operator="containsText" text="n/a">
      <formula>NOT(ISERROR(SEARCH("n/a",C25)))</formula>
    </cfRule>
  </conditionalFormatting>
  <conditionalFormatting sqref="C27">
    <cfRule type="containsText" dxfId="35" priority="36" operator="containsText" text="n/a">
      <formula>NOT(ISERROR(SEARCH("n/a",C27)))</formula>
    </cfRule>
  </conditionalFormatting>
  <conditionalFormatting sqref="C29">
    <cfRule type="containsText" dxfId="34" priority="35" operator="containsText" text="n/a">
      <formula>NOT(ISERROR(SEARCH("n/a",C29)))</formula>
    </cfRule>
  </conditionalFormatting>
  <conditionalFormatting sqref="C32">
    <cfRule type="containsText" dxfId="33" priority="34" operator="containsText" text="n/a">
      <formula>NOT(ISERROR(SEARCH("n/a",C32)))</formula>
    </cfRule>
  </conditionalFormatting>
  <conditionalFormatting sqref="C34">
    <cfRule type="containsText" dxfId="32" priority="33" operator="containsText" text="n/a">
      <formula>NOT(ISERROR(SEARCH("n/a",C34)))</formula>
    </cfRule>
  </conditionalFormatting>
  <conditionalFormatting sqref="C36">
    <cfRule type="containsText" dxfId="31" priority="32" operator="containsText" text="n/a">
      <formula>NOT(ISERROR(SEARCH("n/a",C36)))</formula>
    </cfRule>
  </conditionalFormatting>
  <conditionalFormatting sqref="C38">
    <cfRule type="containsText" dxfId="30" priority="31" operator="containsText" text="n/a">
      <formula>NOT(ISERROR(SEARCH("n/a",C38)))</formula>
    </cfRule>
  </conditionalFormatting>
  <conditionalFormatting sqref="C40">
    <cfRule type="containsText" dxfId="29" priority="30" operator="containsText" text="n/a">
      <formula>NOT(ISERROR(SEARCH("n/a",C40)))</formula>
    </cfRule>
  </conditionalFormatting>
  <conditionalFormatting sqref="C31">
    <cfRule type="containsText" dxfId="28" priority="29" operator="containsText" text="n/a">
      <formula>NOT(ISERROR(SEARCH("n/a",C31)))</formula>
    </cfRule>
  </conditionalFormatting>
  <conditionalFormatting sqref="C33">
    <cfRule type="containsText" dxfId="27" priority="28" operator="containsText" text="n/a">
      <formula>NOT(ISERROR(SEARCH("n/a",C33)))</formula>
    </cfRule>
  </conditionalFormatting>
  <conditionalFormatting sqref="C35">
    <cfRule type="containsText" dxfId="26" priority="27" operator="containsText" text="n/a">
      <formula>NOT(ISERROR(SEARCH("n/a",C35)))</formula>
    </cfRule>
  </conditionalFormatting>
  <conditionalFormatting sqref="C37">
    <cfRule type="containsText" dxfId="25" priority="26" operator="containsText" text="n/a">
      <formula>NOT(ISERROR(SEARCH("n/a",C37)))</formula>
    </cfRule>
  </conditionalFormatting>
  <conditionalFormatting sqref="C39">
    <cfRule type="containsText" dxfId="24" priority="25" operator="containsText" text="n/a">
      <formula>NOT(ISERROR(SEARCH("n/a",C39)))</formula>
    </cfRule>
  </conditionalFormatting>
  <conditionalFormatting sqref="E27">
    <cfRule type="containsText" dxfId="23" priority="24" operator="containsText" text="n/a">
      <formula>NOT(ISERROR(SEARCH("n/a",E27)))</formula>
    </cfRule>
  </conditionalFormatting>
  <conditionalFormatting sqref="E29">
    <cfRule type="containsText" dxfId="22" priority="23" operator="containsText" text="n/a">
      <formula>NOT(ISERROR(SEARCH("n/a",E29)))</formula>
    </cfRule>
  </conditionalFormatting>
  <conditionalFormatting sqref="E32">
    <cfRule type="containsText" dxfId="21" priority="22" operator="containsText" text="n/a">
      <formula>NOT(ISERROR(SEARCH("n/a",E32)))</formula>
    </cfRule>
  </conditionalFormatting>
  <conditionalFormatting sqref="E34">
    <cfRule type="containsText" dxfId="20" priority="21" operator="containsText" text="n/a">
      <formula>NOT(ISERROR(SEARCH("n/a",E34)))</formula>
    </cfRule>
  </conditionalFormatting>
  <conditionalFormatting sqref="E36">
    <cfRule type="containsText" dxfId="19" priority="20" operator="containsText" text="n/a">
      <formula>NOT(ISERROR(SEARCH("n/a",E36)))</formula>
    </cfRule>
  </conditionalFormatting>
  <conditionalFormatting sqref="E38">
    <cfRule type="containsText" dxfId="18" priority="19" operator="containsText" text="n/a">
      <formula>NOT(ISERROR(SEARCH("n/a",E38)))</formula>
    </cfRule>
  </conditionalFormatting>
  <conditionalFormatting sqref="E40">
    <cfRule type="containsText" dxfId="17" priority="18" operator="containsText" text="n/a">
      <formula>NOT(ISERROR(SEARCH("n/a",E40)))</formula>
    </cfRule>
  </conditionalFormatting>
  <conditionalFormatting sqref="E31">
    <cfRule type="containsText" dxfId="16" priority="17" operator="containsText" text="n/a">
      <formula>NOT(ISERROR(SEARCH("n/a",E31)))</formula>
    </cfRule>
  </conditionalFormatting>
  <conditionalFormatting sqref="E33">
    <cfRule type="containsText" dxfId="15" priority="16" operator="containsText" text="n/a">
      <formula>NOT(ISERROR(SEARCH("n/a",E33)))</formula>
    </cfRule>
  </conditionalFormatting>
  <conditionalFormatting sqref="E35">
    <cfRule type="containsText" dxfId="14" priority="15" operator="containsText" text="n/a">
      <formula>NOT(ISERROR(SEARCH("n/a",E35)))</formula>
    </cfRule>
  </conditionalFormatting>
  <conditionalFormatting sqref="E37">
    <cfRule type="containsText" dxfId="13" priority="14" operator="containsText" text="n/a">
      <formula>NOT(ISERROR(SEARCH("n/a",E37)))</formula>
    </cfRule>
  </conditionalFormatting>
  <conditionalFormatting sqref="E39">
    <cfRule type="containsText" dxfId="12" priority="13" operator="containsText" text="n/a">
      <formula>NOT(ISERROR(SEARCH("n/a",E39)))</formula>
    </cfRule>
  </conditionalFormatting>
  <conditionalFormatting sqref="F27">
    <cfRule type="containsText" dxfId="11" priority="12" operator="containsText" text="n/a">
      <formula>NOT(ISERROR(SEARCH("n/a",F27)))</formula>
    </cfRule>
  </conditionalFormatting>
  <conditionalFormatting sqref="F29">
    <cfRule type="containsText" dxfId="10" priority="11" operator="containsText" text="n/a">
      <formula>NOT(ISERROR(SEARCH("n/a",F29)))</formula>
    </cfRule>
  </conditionalFormatting>
  <conditionalFormatting sqref="F32">
    <cfRule type="containsText" dxfId="9" priority="10" operator="containsText" text="n/a">
      <formula>NOT(ISERROR(SEARCH("n/a",F32)))</formula>
    </cfRule>
  </conditionalFormatting>
  <conditionalFormatting sqref="F34">
    <cfRule type="containsText" dxfId="8" priority="9" operator="containsText" text="n/a">
      <formula>NOT(ISERROR(SEARCH("n/a",F34)))</formula>
    </cfRule>
  </conditionalFormatting>
  <conditionalFormatting sqref="F36">
    <cfRule type="containsText" dxfId="7" priority="8" operator="containsText" text="n/a">
      <formula>NOT(ISERROR(SEARCH("n/a",F36)))</formula>
    </cfRule>
  </conditionalFormatting>
  <conditionalFormatting sqref="F38">
    <cfRule type="containsText" dxfId="6" priority="7" operator="containsText" text="n/a">
      <formula>NOT(ISERROR(SEARCH("n/a",F38)))</formula>
    </cfRule>
  </conditionalFormatting>
  <conditionalFormatting sqref="F40">
    <cfRule type="containsText" dxfId="5" priority="6" operator="containsText" text="n/a">
      <formula>NOT(ISERROR(SEARCH("n/a",F40)))</formula>
    </cfRule>
  </conditionalFormatting>
  <conditionalFormatting sqref="F31">
    <cfRule type="containsText" dxfId="4" priority="5" operator="containsText" text="n/a">
      <formula>NOT(ISERROR(SEARCH("n/a",F31)))</formula>
    </cfRule>
  </conditionalFormatting>
  <conditionalFormatting sqref="F33">
    <cfRule type="containsText" dxfId="3" priority="4" operator="containsText" text="n/a">
      <formula>NOT(ISERROR(SEARCH("n/a",F33)))</formula>
    </cfRule>
  </conditionalFormatting>
  <conditionalFormatting sqref="F35">
    <cfRule type="containsText" dxfId="2" priority="3" operator="containsText" text="n/a">
      <formula>NOT(ISERROR(SEARCH("n/a",F35)))</formula>
    </cfRule>
  </conditionalFormatting>
  <conditionalFormatting sqref="F37">
    <cfRule type="containsText" dxfId="1" priority="2" operator="containsText" text="n/a">
      <formula>NOT(ISERROR(SEARCH("n/a",F37)))</formula>
    </cfRule>
  </conditionalFormatting>
  <conditionalFormatting sqref="F39">
    <cfRule type="containsText" dxfId="0" priority="1" operator="containsText" text="n/a">
      <formula>NOT(ISERROR(SEARCH("n/a",F39)))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>
      <selection activeCell="G12" sqref="G12"/>
    </sheetView>
  </sheetViews>
  <sheetFormatPr defaultColWidth="13.5546875" defaultRowHeight="13.2"/>
  <cols>
    <col min="1" max="1" width="14.109375" style="6" bestFit="1" customWidth="1"/>
    <col min="2" max="2" width="25.33203125" style="6" customWidth="1"/>
    <col min="3" max="3" width="12" style="6" customWidth="1"/>
    <col min="4" max="4" width="10.44140625" style="6" customWidth="1"/>
    <col min="5" max="6" width="14.33203125" style="6" bestFit="1" customWidth="1"/>
    <col min="7" max="7" width="13.5546875" style="6"/>
    <col min="8" max="8" width="14.109375" style="6" bestFit="1" customWidth="1"/>
    <col min="9" max="9" width="22.33203125" style="6" bestFit="1" customWidth="1"/>
    <col min="10" max="11" width="6.5546875" style="6" bestFit="1" customWidth="1"/>
    <col min="12" max="16384" width="13.5546875" style="6"/>
  </cols>
  <sheetData>
    <row r="1" spans="1:6" ht="13.8">
      <c r="A1" s="54" t="s">
        <v>55</v>
      </c>
      <c r="C1" s="11"/>
      <c r="D1" s="11"/>
      <c r="E1" s="11"/>
      <c r="F1" s="11"/>
    </row>
    <row r="2" spans="1:6">
      <c r="C2" s="68" t="s">
        <v>35</v>
      </c>
      <c r="D2" s="68"/>
    </row>
    <row r="3" spans="1:6">
      <c r="A3" s="31" t="s">
        <v>37</v>
      </c>
      <c r="B3" s="31" t="s">
        <v>36</v>
      </c>
      <c r="C3" s="41" t="s">
        <v>53</v>
      </c>
      <c r="D3" s="41" t="s">
        <v>54</v>
      </c>
    </row>
    <row r="4" spans="1:6">
      <c r="A4" s="34" t="s">
        <v>1</v>
      </c>
      <c r="B4" s="34" t="s">
        <v>22</v>
      </c>
      <c r="C4" s="29">
        <v>24</v>
      </c>
      <c r="D4" s="29">
        <v>24</v>
      </c>
    </row>
    <row r="5" spans="1:6">
      <c r="A5" s="33" t="s">
        <v>2</v>
      </c>
      <c r="B5" s="33" t="s">
        <v>38</v>
      </c>
      <c r="C5" s="26">
        <v>12</v>
      </c>
      <c r="D5" s="26">
        <v>12</v>
      </c>
    </row>
    <row r="6" spans="1:6">
      <c r="A6" s="33"/>
      <c r="B6" s="33" t="s">
        <v>39</v>
      </c>
      <c r="C6" s="26">
        <v>4.5</v>
      </c>
      <c r="D6" s="26">
        <v>4.5</v>
      </c>
    </row>
    <row r="7" spans="1:6">
      <c r="A7" s="33"/>
      <c r="B7" s="33" t="s">
        <v>24</v>
      </c>
      <c r="C7" s="26">
        <v>10.75</v>
      </c>
      <c r="D7" s="26">
        <v>10.75</v>
      </c>
    </row>
    <row r="8" spans="1:6">
      <c r="A8" s="34" t="s">
        <v>3</v>
      </c>
      <c r="B8" s="34" t="s">
        <v>23</v>
      </c>
      <c r="C8" s="29">
        <v>2.25</v>
      </c>
      <c r="D8" s="29">
        <v>2.25</v>
      </c>
    </row>
    <row r="9" spans="1:6">
      <c r="A9" s="34"/>
      <c r="B9" s="34" t="s">
        <v>22</v>
      </c>
      <c r="C9" s="29">
        <v>10</v>
      </c>
      <c r="D9" s="29">
        <v>10</v>
      </c>
    </row>
    <row r="10" spans="1:6">
      <c r="A10" s="34"/>
      <c r="B10" s="34" t="s">
        <v>24</v>
      </c>
      <c r="C10" s="29">
        <v>10</v>
      </c>
      <c r="D10" s="29">
        <v>10</v>
      </c>
    </row>
    <row r="11" spans="1:6">
      <c r="A11" s="32" t="s">
        <v>4</v>
      </c>
      <c r="B11" s="32" t="s">
        <v>40</v>
      </c>
      <c r="C11" s="27">
        <v>10</v>
      </c>
      <c r="D11" s="27">
        <v>10</v>
      </c>
    </row>
    <row r="12" spans="1:6">
      <c r="A12" s="32"/>
      <c r="B12" s="32" t="s">
        <v>41</v>
      </c>
      <c r="C12" s="27">
        <v>10</v>
      </c>
      <c r="D12" s="27">
        <v>10</v>
      </c>
    </row>
    <row r="13" spans="1:6">
      <c r="A13" s="32"/>
      <c r="B13" s="32" t="s">
        <v>24</v>
      </c>
      <c r="C13" s="27">
        <v>8</v>
      </c>
      <c r="D13" s="27">
        <v>8</v>
      </c>
    </row>
    <row r="14" spans="1:6">
      <c r="A14" s="34" t="s">
        <v>5</v>
      </c>
      <c r="B14" s="34" t="s">
        <v>41</v>
      </c>
      <c r="C14" s="29">
        <v>24</v>
      </c>
      <c r="D14" s="29">
        <v>24</v>
      </c>
    </row>
    <row r="15" spans="1:6">
      <c r="A15" s="33" t="s">
        <v>25</v>
      </c>
      <c r="B15" s="33" t="s">
        <v>42</v>
      </c>
      <c r="C15" s="27">
        <v>2</v>
      </c>
      <c r="D15" s="27">
        <v>2</v>
      </c>
    </row>
    <row r="16" spans="1:6">
      <c r="A16" s="33"/>
      <c r="B16" s="33" t="s">
        <v>43</v>
      </c>
      <c r="C16" s="27">
        <v>18.5</v>
      </c>
      <c r="D16" s="27">
        <v>18.5</v>
      </c>
    </row>
    <row r="17" spans="1:4">
      <c r="A17" s="33"/>
      <c r="B17" s="33" t="s">
        <v>41</v>
      </c>
      <c r="C17" s="27">
        <v>5.5</v>
      </c>
      <c r="D17" s="27">
        <v>5.5</v>
      </c>
    </row>
    <row r="18" spans="1:4">
      <c r="A18" s="34" t="s">
        <v>6</v>
      </c>
      <c r="B18" s="34" t="s">
        <v>46</v>
      </c>
      <c r="C18" s="29">
        <v>9</v>
      </c>
      <c r="D18" s="29">
        <v>5.5</v>
      </c>
    </row>
    <row r="19" spans="1:4">
      <c r="A19" s="33" t="s">
        <v>7</v>
      </c>
      <c r="B19" s="33" t="s">
        <v>44</v>
      </c>
      <c r="C19" s="26">
        <v>0</v>
      </c>
      <c r="D19" s="26">
        <v>0</v>
      </c>
    </row>
    <row r="20" spans="1:4">
      <c r="A20" s="34" t="s">
        <v>8</v>
      </c>
      <c r="B20" s="34" t="s">
        <v>24</v>
      </c>
      <c r="C20" s="29">
        <v>0</v>
      </c>
      <c r="D20" s="29">
        <v>0</v>
      </c>
    </row>
    <row r="21" spans="1:4">
      <c r="A21" s="33" t="s">
        <v>18</v>
      </c>
      <c r="B21" s="33" t="s">
        <v>44</v>
      </c>
      <c r="C21" s="26">
        <v>0</v>
      </c>
      <c r="D21" s="26">
        <v>0</v>
      </c>
    </row>
    <row r="22" spans="1:4">
      <c r="A22" s="34" t="s">
        <v>10</v>
      </c>
      <c r="B22" s="34" t="s">
        <v>26</v>
      </c>
      <c r="C22" s="29">
        <v>8</v>
      </c>
      <c r="D22" s="29">
        <v>8</v>
      </c>
    </row>
    <row r="23" spans="1:4">
      <c r="A23" s="34"/>
      <c r="B23" s="34" t="s">
        <v>24</v>
      </c>
      <c r="C23" s="29">
        <v>21</v>
      </c>
      <c r="D23" s="29">
        <v>21</v>
      </c>
    </row>
    <row r="24" spans="1:4">
      <c r="A24" s="33" t="s">
        <v>11</v>
      </c>
      <c r="B24" s="33" t="s">
        <v>45</v>
      </c>
      <c r="C24" s="27">
        <v>17</v>
      </c>
      <c r="D24" s="27">
        <v>17</v>
      </c>
    </row>
    <row r="25" spans="1:4">
      <c r="A25" s="34" t="s">
        <v>12</v>
      </c>
      <c r="B25" s="34" t="s">
        <v>29</v>
      </c>
      <c r="C25" s="29">
        <v>13</v>
      </c>
      <c r="D25" s="29">
        <v>13</v>
      </c>
    </row>
    <row r="26" spans="1:4">
      <c r="A26" s="33" t="s">
        <v>20</v>
      </c>
      <c r="B26" s="33" t="s">
        <v>44</v>
      </c>
      <c r="C26" s="26">
        <v>0</v>
      </c>
      <c r="D26" s="26">
        <v>0</v>
      </c>
    </row>
    <row r="27" spans="1:4">
      <c r="A27" s="34" t="s">
        <v>16</v>
      </c>
      <c r="B27" s="34" t="s">
        <v>24</v>
      </c>
      <c r="C27" s="29">
        <v>7</v>
      </c>
      <c r="D27" s="29">
        <v>7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workbookViewId="0">
      <selection activeCell="M19" sqref="M19"/>
    </sheetView>
  </sheetViews>
  <sheetFormatPr defaultRowHeight="13.2"/>
  <cols>
    <col min="1" max="1" width="14.109375" bestFit="1" customWidth="1"/>
    <col min="2" max="2" width="12.33203125" customWidth="1"/>
    <col min="3" max="3" width="14.44140625" customWidth="1"/>
    <col min="4" max="4" width="6.33203125" customWidth="1"/>
    <col min="5" max="5" width="7.109375" customWidth="1"/>
  </cols>
  <sheetData>
    <row r="1" spans="1:5" ht="27.75" customHeight="1">
      <c r="A1" s="71" t="s">
        <v>58</v>
      </c>
      <c r="B1" s="72"/>
      <c r="C1" s="72"/>
      <c r="D1" s="72"/>
      <c r="E1" s="72"/>
    </row>
    <row r="2" spans="1:5">
      <c r="A2" s="35"/>
      <c r="B2" s="69" t="s">
        <v>52</v>
      </c>
      <c r="C2" s="69"/>
      <c r="D2" s="70" t="s">
        <v>47</v>
      </c>
      <c r="E2" s="68"/>
    </row>
    <row r="3" spans="1:5">
      <c r="A3" s="37" t="s">
        <v>37</v>
      </c>
      <c r="B3" s="38" t="s">
        <v>53</v>
      </c>
      <c r="C3" s="38" t="s">
        <v>54</v>
      </c>
      <c r="D3" s="40" t="s">
        <v>48</v>
      </c>
      <c r="E3" s="39" t="s">
        <v>34</v>
      </c>
    </row>
    <row r="4" spans="1:5">
      <c r="A4" s="42" t="s">
        <v>1</v>
      </c>
      <c r="B4" s="20">
        <v>200</v>
      </c>
      <c r="C4" s="20">
        <v>204</v>
      </c>
      <c r="D4" s="30">
        <f t="shared" ref="D4:D18" si="0">C4-B4</f>
        <v>4</v>
      </c>
      <c r="E4" s="43">
        <f t="shared" ref="E4:E18" si="1">100*(D4/B4)</f>
        <v>2</v>
      </c>
    </row>
    <row r="5" spans="1:5">
      <c r="A5" s="35" t="s">
        <v>2</v>
      </c>
      <c r="B5" s="19">
        <v>193</v>
      </c>
      <c r="C5" s="19">
        <v>199</v>
      </c>
      <c r="D5" s="28">
        <f t="shared" si="0"/>
        <v>6</v>
      </c>
      <c r="E5" s="36">
        <f t="shared" si="1"/>
        <v>3.1088082901554404</v>
      </c>
    </row>
    <row r="6" spans="1:5">
      <c r="A6" s="42" t="s">
        <v>3</v>
      </c>
      <c r="B6" s="20">
        <v>211.25</v>
      </c>
      <c r="C6" s="20">
        <v>213.25</v>
      </c>
      <c r="D6" s="30">
        <f t="shared" si="0"/>
        <v>2</v>
      </c>
      <c r="E6" s="43">
        <f t="shared" si="1"/>
        <v>0.94674556213017758</v>
      </c>
    </row>
    <row r="7" spans="1:5">
      <c r="A7" s="35" t="s">
        <v>4</v>
      </c>
      <c r="B7" s="19">
        <v>206</v>
      </c>
      <c r="C7" s="19">
        <v>211</v>
      </c>
      <c r="D7" s="28">
        <f t="shared" si="0"/>
        <v>5</v>
      </c>
      <c r="E7" s="36">
        <f t="shared" si="1"/>
        <v>2.4271844660194173</v>
      </c>
    </row>
    <row r="8" spans="1:5">
      <c r="A8" s="42" t="s">
        <v>5</v>
      </c>
      <c r="B8" s="20">
        <v>204</v>
      </c>
      <c r="C8" s="20">
        <v>208</v>
      </c>
      <c r="D8" s="30">
        <f t="shared" si="0"/>
        <v>4</v>
      </c>
      <c r="E8" s="43">
        <f t="shared" si="1"/>
        <v>1.9607843137254901</v>
      </c>
    </row>
    <row r="9" spans="1:5">
      <c r="A9" s="35" t="s">
        <v>25</v>
      </c>
      <c r="B9" s="19">
        <v>207</v>
      </c>
      <c r="C9" s="19">
        <v>210</v>
      </c>
      <c r="D9" s="28">
        <f t="shared" si="0"/>
        <v>3</v>
      </c>
      <c r="E9" s="36">
        <f t="shared" si="1"/>
        <v>1.4492753623188406</v>
      </c>
    </row>
    <row r="10" spans="1:5">
      <c r="A10" s="42" t="s">
        <v>6</v>
      </c>
      <c r="B10" s="20">
        <v>201</v>
      </c>
      <c r="C10" s="20">
        <v>207.5</v>
      </c>
      <c r="D10" s="30">
        <f t="shared" si="0"/>
        <v>6.5</v>
      </c>
      <c r="E10" s="43">
        <f t="shared" si="1"/>
        <v>3.233830845771144</v>
      </c>
    </row>
    <row r="11" spans="1:5">
      <c r="A11" s="35" t="s">
        <v>7</v>
      </c>
      <c r="B11" s="19">
        <v>175</v>
      </c>
      <c r="C11" s="19">
        <v>179</v>
      </c>
      <c r="D11" s="28">
        <f t="shared" si="0"/>
        <v>4</v>
      </c>
      <c r="E11" s="36">
        <f t="shared" si="1"/>
        <v>2.2857142857142856</v>
      </c>
    </row>
    <row r="12" spans="1:5">
      <c r="A12" s="42" t="s">
        <v>8</v>
      </c>
      <c r="B12" s="20">
        <v>180</v>
      </c>
      <c r="C12" s="20">
        <v>186</v>
      </c>
      <c r="D12" s="30">
        <f t="shared" si="0"/>
        <v>6</v>
      </c>
      <c r="E12" s="43">
        <f t="shared" si="1"/>
        <v>3.3333333333333335</v>
      </c>
    </row>
    <row r="13" spans="1:5">
      <c r="A13" s="35" t="s">
        <v>9</v>
      </c>
      <c r="B13" s="19">
        <v>170</v>
      </c>
      <c r="C13" s="19">
        <v>174</v>
      </c>
      <c r="D13" s="28">
        <f t="shared" si="0"/>
        <v>4</v>
      </c>
      <c r="E13" s="36">
        <f t="shared" si="1"/>
        <v>2.3529411764705883</v>
      </c>
    </row>
    <row r="14" spans="1:5">
      <c r="A14" s="42" t="s">
        <v>10</v>
      </c>
      <c r="B14" s="20">
        <v>187</v>
      </c>
      <c r="C14" s="20">
        <v>192</v>
      </c>
      <c r="D14" s="30">
        <f t="shared" si="0"/>
        <v>5</v>
      </c>
      <c r="E14" s="43">
        <f t="shared" si="1"/>
        <v>2.6737967914438503</v>
      </c>
    </row>
    <row r="15" spans="1:5">
      <c r="A15" s="35" t="s">
        <v>11</v>
      </c>
      <c r="B15" s="19">
        <v>204</v>
      </c>
      <c r="C15" s="19">
        <v>211</v>
      </c>
      <c r="D15" s="28">
        <f t="shared" si="0"/>
        <v>7</v>
      </c>
      <c r="E15" s="36">
        <f t="shared" si="1"/>
        <v>3.4313725490196081</v>
      </c>
    </row>
    <row r="16" spans="1:5">
      <c r="A16" s="42" t="s">
        <v>12</v>
      </c>
      <c r="B16" s="20">
        <v>197</v>
      </c>
      <c r="C16" s="20">
        <v>202</v>
      </c>
      <c r="D16" s="30">
        <f t="shared" si="0"/>
        <v>5</v>
      </c>
      <c r="E16" s="43">
        <f t="shared" si="1"/>
        <v>2.5380710659898478</v>
      </c>
    </row>
    <row r="17" spans="1:5">
      <c r="A17" s="35" t="s">
        <v>20</v>
      </c>
      <c r="B17" s="19">
        <v>185</v>
      </c>
      <c r="C17" s="19">
        <v>190</v>
      </c>
      <c r="D17" s="28">
        <f t="shared" si="0"/>
        <v>5</v>
      </c>
      <c r="E17" s="36">
        <f t="shared" si="1"/>
        <v>2.7027027027027026</v>
      </c>
    </row>
    <row r="18" spans="1:5" ht="13.8" thickBot="1">
      <c r="A18" s="42" t="s">
        <v>13</v>
      </c>
      <c r="B18" s="20">
        <v>197</v>
      </c>
      <c r="C18" s="20">
        <v>203</v>
      </c>
      <c r="D18" s="30">
        <f t="shared" si="0"/>
        <v>6</v>
      </c>
      <c r="E18" s="43">
        <f t="shared" si="1"/>
        <v>3.0456852791878175</v>
      </c>
    </row>
    <row r="19" spans="1:5">
      <c r="A19" s="46" t="s">
        <v>49</v>
      </c>
      <c r="B19" s="47">
        <f>AVERAGE(B4:B18)</f>
        <v>194.48333333333332</v>
      </c>
      <c r="C19" s="47">
        <f t="shared" ref="C19" si="2">AVERAGE(C4:C18)</f>
        <v>199.31666666666666</v>
      </c>
      <c r="D19" s="48">
        <f>AVERAGE(D4:D18)</f>
        <v>4.833333333333333</v>
      </c>
      <c r="E19" s="49">
        <f>AVERAGE(E4:E18)</f>
        <v>2.4993497349321689</v>
      </c>
    </row>
    <row r="20" spans="1:5">
      <c r="A20" s="50" t="s">
        <v>50</v>
      </c>
      <c r="B20" s="51">
        <f>STDEV(B4:B18)</f>
        <v>12.461536059105274</v>
      </c>
      <c r="C20" s="51">
        <f t="shared" ref="C20:D20" si="3">STDEV(C4:C18)</f>
        <v>12.357208229939934</v>
      </c>
      <c r="D20" s="45">
        <f t="shared" si="3"/>
        <v>1.3583954119615149</v>
      </c>
      <c r="E20" s="52">
        <f>STDEV(E4:E18)</f>
        <v>0.705680302354037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961F6C5-5259-4120-9DB8-DAD5FC784EA1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Bassis, Vladimir [IDOE]</cp:lastModifiedBy>
  <cp:lastPrinted>2022-01-04T14:27:45Z</cp:lastPrinted>
  <dcterms:created xsi:type="dcterms:W3CDTF">2009-08-11T20:59:22Z</dcterms:created>
  <dcterms:modified xsi:type="dcterms:W3CDTF">2022-01-04T14:29:34Z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