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defaultThemeVersion="124226"/>
  <mc:AlternateContent xmlns:mc="http://schemas.openxmlformats.org/markup-compatibility/2006">
    <mc:Choice Requires="x15">
      <x15ac:absPath xmlns:x15ac="http://schemas.microsoft.com/office/spreadsheetml/2010/11/ac" url="H:\My Drive\PAY\FY2022\"/>
    </mc:Choice>
  </mc:AlternateContent>
  <xr:revisionPtr revIDLastSave="0" documentId="13_ncr:1_{09EB2731-2AF5-4809-918B-0470D1B687E0}"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Count="5" iterateDelta="100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C6" i="2" s="1"/>
  <c r="A7" i="2"/>
  <c r="C7" i="2" s="1"/>
  <c r="A8" i="2"/>
  <c r="A9" i="2"/>
  <c r="A10" i="2"/>
  <c r="C10" i="2" s="1"/>
  <c r="A11" i="2"/>
  <c r="C11" i="2" s="1"/>
  <c r="A12" i="2"/>
  <c r="A4" i="2"/>
  <c r="C9" i="2" l="1"/>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<sst xmlns="http://schemas.openxmlformats.org/spreadsheetml/2006/main" count="81" uniqueCount="72">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</sst>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sqref="A1: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14346220</v>
      </c>
      <c r="D2">
        <v>1434622</v>
      </c>
      <c r="E2">
        <v>1434622</v>
      </c>
      <c r="F2">
        <v>1434622</v>
      </c>
      <c r="G2">
        <v>2869244</v>
      </c>
      <c r="H2">
        <v>4303866</v>
      </c>
      <c r="I2">
        <v>5738488</v>
      </c>
      <c r="J2">
        <v>7173110</v>
      </c>
      <c r="K2">
        <v>8607732</v>
      </c>
      <c r="L2">
        <v>10042354</v>
      </c>
      <c r="M2">
        <v>11476976</v>
      </c>
      <c r="N2">
        <v>12911598</v>
      </c>
      <c r="O2">
        <v>14346220</v>
      </c>
    </row>
    <row r="3" spans="1:15" x14ac:dyDescent="0.25">
      <c r="A3" s="1" t="s">
        <v>14</v>
      </c>
      <c r="B3" s="1" t="s">
        <v>53</v>
      </c>
      <c r="C3">
        <v>14910274</v>
      </c>
      <c r="D3">
        <v>1491028</v>
      </c>
      <c r="E3">
        <v>1491022</v>
      </c>
      <c r="F3">
        <v>1491028</v>
      </c>
      <c r="G3">
        <v>2982056</v>
      </c>
      <c r="H3">
        <v>4473084</v>
      </c>
      <c r="I3">
        <v>5964112</v>
      </c>
      <c r="J3">
        <v>7455140</v>
      </c>
      <c r="K3">
        <v>8946168</v>
      </c>
      <c r="L3">
        <v>10437196</v>
      </c>
      <c r="M3">
        <v>11928224</v>
      </c>
      <c r="N3">
        <v>13419252</v>
      </c>
      <c r="O3">
        <v>14910274</v>
      </c>
    </row>
    <row r="4" spans="1:15" x14ac:dyDescent="0.25">
      <c r="A4" s="1" t="s">
        <v>15</v>
      </c>
      <c r="B4" s="1" t="s">
        <v>54</v>
      </c>
      <c r="C4">
        <v>30946362</v>
      </c>
      <c r="D4">
        <v>3094640</v>
      </c>
      <c r="E4">
        <v>3094602</v>
      </c>
      <c r="F4">
        <v>3094640</v>
      </c>
      <c r="G4">
        <v>6189280</v>
      </c>
      <c r="H4">
        <v>9283920</v>
      </c>
      <c r="I4">
        <v>12378560</v>
      </c>
      <c r="J4">
        <v>15473200</v>
      </c>
      <c r="K4">
        <v>18567840</v>
      </c>
      <c r="L4">
        <v>21662480</v>
      </c>
      <c r="M4">
        <v>24757120</v>
      </c>
      <c r="N4">
        <v>27851760</v>
      </c>
      <c r="O4">
        <v>30946362</v>
      </c>
    </row>
    <row r="5" spans="1:15" x14ac:dyDescent="0.25">
      <c r="A5" s="1" t="s">
        <v>16</v>
      </c>
      <c r="B5" s="1" t="s">
        <v>55</v>
      </c>
      <c r="C5">
        <v>22250680</v>
      </c>
      <c r="D5">
        <v>2225070</v>
      </c>
      <c r="E5">
        <v>2225050</v>
      </c>
      <c r="F5">
        <v>2225070</v>
      </c>
      <c r="G5">
        <v>4450140</v>
      </c>
      <c r="H5">
        <v>6675210</v>
      </c>
      <c r="I5">
        <v>8900280</v>
      </c>
      <c r="J5">
        <v>11125350</v>
      </c>
      <c r="K5">
        <v>13350420</v>
      </c>
      <c r="L5">
        <v>15575490</v>
      </c>
      <c r="M5">
        <v>17800560</v>
      </c>
      <c r="N5">
        <v>20025630</v>
      </c>
      <c r="O5">
        <v>22250680</v>
      </c>
    </row>
    <row r="6" spans="1:15" x14ac:dyDescent="0.25">
      <c r="A6" s="1" t="s">
        <v>17</v>
      </c>
      <c r="B6" s="1" t="s">
        <v>56</v>
      </c>
      <c r="C6">
        <v>33412240</v>
      </c>
      <c r="D6">
        <v>3341224</v>
      </c>
      <c r="E6">
        <v>3341224</v>
      </c>
      <c r="F6">
        <v>3341224</v>
      </c>
      <c r="G6">
        <v>6682448</v>
      </c>
      <c r="H6">
        <v>10023672</v>
      </c>
      <c r="I6">
        <v>13364896</v>
      </c>
      <c r="J6">
        <v>16706120</v>
      </c>
      <c r="K6">
        <v>20047344</v>
      </c>
      <c r="L6">
        <v>23388568</v>
      </c>
      <c r="M6">
        <v>26729792</v>
      </c>
      <c r="N6">
        <v>30071016</v>
      </c>
      <c r="O6">
        <v>33412240</v>
      </c>
    </row>
    <row r="7" spans="1:15" x14ac:dyDescent="0.25">
      <c r="A7" s="1" t="s">
        <v>18</v>
      </c>
      <c r="B7" s="1" t="s">
        <v>57</v>
      </c>
      <c r="C7">
        <v>66600573</v>
      </c>
      <c r="D7">
        <v>6660058</v>
      </c>
      <c r="E7">
        <v>6660051</v>
      </c>
      <c r="F7">
        <v>6660058</v>
      </c>
      <c r="G7">
        <v>13320116</v>
      </c>
      <c r="H7">
        <v>19980174</v>
      </c>
      <c r="I7">
        <v>26640232</v>
      </c>
      <c r="J7">
        <v>33300290</v>
      </c>
      <c r="K7">
        <v>39960348</v>
      </c>
      <c r="L7">
        <v>46620406</v>
      </c>
      <c r="M7">
        <v>53280464</v>
      </c>
      <c r="N7">
        <v>59940522</v>
      </c>
      <c r="O7">
        <v>66600573</v>
      </c>
    </row>
    <row r="8" spans="1:15" x14ac:dyDescent="0.25">
      <c r="A8" s="1" t="s">
        <v>19</v>
      </c>
      <c r="B8" s="1" t="s">
        <v>58</v>
      </c>
      <c r="C8">
        <v>20192105</v>
      </c>
      <c r="D8">
        <v>2019212</v>
      </c>
      <c r="E8">
        <v>2019197</v>
      </c>
      <c r="F8">
        <v>2019212</v>
      </c>
      <c r="G8">
        <v>4038424</v>
      </c>
      <c r="H8">
        <v>6057636</v>
      </c>
      <c r="I8">
        <v>8076848</v>
      </c>
      <c r="J8">
        <v>10096060</v>
      </c>
      <c r="K8">
        <v>12115272</v>
      </c>
      <c r="L8">
        <v>14134484</v>
      </c>
      <c r="M8">
        <v>16153696</v>
      </c>
      <c r="N8">
        <v>18172908</v>
      </c>
      <c r="O8">
        <v>20192105</v>
      </c>
    </row>
    <row r="9" spans="1:15" x14ac:dyDescent="0.25">
      <c r="A9" s="1" t="s">
        <v>20</v>
      </c>
      <c r="B9" s="1" t="s">
        <v>59</v>
      </c>
      <c r="C9">
        <v>17888803</v>
      </c>
      <c r="D9">
        <v>1788886</v>
      </c>
      <c r="E9">
        <v>1788829</v>
      </c>
      <c r="F9">
        <v>1788886</v>
      </c>
      <c r="G9">
        <v>3577772</v>
      </c>
      <c r="H9">
        <v>5366658</v>
      </c>
      <c r="I9">
        <v>7155544</v>
      </c>
      <c r="J9">
        <v>8944430</v>
      </c>
      <c r="K9">
        <v>10733316</v>
      </c>
      <c r="L9">
        <v>12522202</v>
      </c>
      <c r="M9">
        <v>14311088</v>
      </c>
      <c r="N9">
        <v>16099974</v>
      </c>
      <c r="O9">
        <v>17888803</v>
      </c>
    </row>
    <row r="10" spans="1:15" x14ac:dyDescent="0.25">
      <c r="A10" s="1" t="s">
        <v>21</v>
      </c>
      <c r="B10" s="1" t="s">
        <v>60</v>
      </c>
      <c r="C10">
        <v>16126459</v>
      </c>
      <c r="D10">
        <v>1612646</v>
      </c>
      <c r="E10">
        <v>1612645</v>
      </c>
      <c r="F10">
        <v>1612646</v>
      </c>
      <c r="G10">
        <v>3225292</v>
      </c>
      <c r="H10">
        <v>4837938</v>
      </c>
      <c r="I10">
        <v>6450584</v>
      </c>
      <c r="J10">
        <v>8063230</v>
      </c>
      <c r="K10">
        <v>9675876</v>
      </c>
      <c r="L10">
        <v>11288522</v>
      </c>
      <c r="M10">
        <v>12901168</v>
      </c>
      <c r="N10">
        <v>14513814</v>
      </c>
      <c r="O10">
        <v>16126459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2022</v>
      </c>
      <c r="C1" s="4"/>
      <c r="D1" s="4"/>
      <c r="E1" s="4"/>
      <c r="F1" s="4"/>
      <c r="G1" s="7"/>
      <c r="H1" s="7"/>
      <c r="I1" s="5" t="s">
        <v>23</v>
      </c>
      <c r="J1" s="4"/>
      <c r="K1" t="s">
        <v>48</v>
      </c>
    </row>
    <row r="2" spans="1:11" x14ac:dyDescent="0.25">
      <c r="A2" s="5" t="s">
        <v>24</v>
      </c>
      <c r="B2" s="6" t="s">
        <v>30</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236673716</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12" width="9.140625" style="2" hidden="1" customWidth="1"/>
    <col min="13" max="13" width="9.140625" style="2" customWidth="1"/>
    <col min="14" max="16384" width="9.140625" style="2"/>
  </cols>
  <sheetData>
    <row r="1" spans="1:12" ht="15" x14ac:dyDescent="0.2">
      <c r="A1" s="19" t="str">
        <f>CONCATENATE("FY ",Notes!$B$1," AEA State Aid Payments")</f>
        <v>FY 2022 AEA State Aid Payments</v>
      </c>
      <c r="B1" s="20"/>
      <c r="C1" s="20"/>
      <c r="D1" s="20"/>
      <c r="E1" s="20"/>
      <c r="F1" s="20"/>
    </row>
    <row r="2" spans="1:12" ht="25.5" x14ac:dyDescent="0.2">
      <c r="A2" s="10"/>
      <c r="B2" s="11"/>
      <c r="C2" s="12" t="s">
        <v>38</v>
      </c>
      <c r="D2" s="12" t="str">
        <f>CONCATENATE(Notes!$B$2," 
Payment")</f>
        <v>January 
Payment</v>
      </c>
      <c r="E2" s="12" t="str">
        <f>CONCATENATE("Paid Through 
",Notes!$B$2)</f>
        <v>Paid Through 
January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January</v>
      </c>
      <c r="F3" s="15"/>
      <c r="K3" s="2" t="s">
        <v>44</v>
      </c>
    </row>
    <row r="4" spans="1:12" x14ac:dyDescent="0.2">
      <c r="A4" s="16" t="str">
        <f>Data!A2</f>
        <v>01</v>
      </c>
      <c r="B4" s="11" t="str">
        <f>INDEX(Data[],MATCH($A4,Data[AEA],0),MATCH(B$3,Data[#Headers],0))</f>
        <v>Keystone AEA 1</v>
      </c>
      <c r="C4" s="17">
        <f>INDEX(Data[],MATCH($A4,Data[AEA],0),MATCH(C$3,Data[#Headers],0))</f>
        <v>14346220</v>
      </c>
      <c r="D4" s="17">
        <f>INDEX(Data[],MATCH($A4,Data[AEA],0),MATCH(D$3,Data[#Headers],0))</f>
        <v>1434622</v>
      </c>
      <c r="E4" s="17">
        <f>INDEX(Data[],MATCH($A4,Data[AEA],0),MATCH(E$3,Data[#Headers],0))</f>
        <v>7173110</v>
      </c>
      <c r="F4" s="17">
        <f>C4-E4</f>
        <v>7173110</v>
      </c>
      <c r="I4" s="2" t="s">
        <v>63</v>
      </c>
      <c r="J4" s="2">
        <v>1434622</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14910274</v>
      </c>
      <c r="D5" s="17">
        <f>INDEX(Data[],MATCH($A5,Data[AEA],0),MATCH(D$3,Data[#Headers],0))</f>
        <v>1491028</v>
      </c>
      <c r="E5" s="17">
        <f>INDEX(Data[],MATCH($A5,Data[AEA],0),MATCH(E$3,Data[#Headers],0))</f>
        <v>7455140</v>
      </c>
      <c r="F5" s="17">
        <f t="shared" ref="F5:F12" si="0">C5-E5</f>
        <v>7455134</v>
      </c>
      <c r="I5" s="2" t="s">
        <v>64</v>
      </c>
      <c r="J5" s="2">
        <v>1491028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30946362</v>
      </c>
      <c r="D6" s="17">
        <f>INDEX(Data[],MATCH($A6,Data[AEA],0),MATCH(D$3,Data[#Headers],0))</f>
        <v>3094640</v>
      </c>
      <c r="E6" s="17">
        <f>INDEX(Data[],MATCH($A6,Data[AEA],0),MATCH(E$3,Data[#Headers],0))</f>
        <v>15473200</v>
      </c>
      <c r="F6" s="17">
        <f t="shared" si="0"/>
        <v>15473162</v>
      </c>
      <c r="I6" s="2" t="s">
        <v>65</v>
      </c>
      <c r="J6" s="2">
        <v>3094640</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22250680</v>
      </c>
      <c r="D7" s="17">
        <f>INDEX(Data[],MATCH($A7,Data[AEA],0),MATCH(D$3,Data[#Headers],0))</f>
        <v>2225070</v>
      </c>
      <c r="E7" s="17">
        <f>INDEX(Data[],MATCH($A7,Data[AEA],0),MATCH(E$3,Data[#Headers],0))</f>
        <v>11125350</v>
      </c>
      <c r="F7" s="17">
        <f t="shared" si="0"/>
        <v>11125330</v>
      </c>
      <c r="I7" s="2" t="s">
        <v>66</v>
      </c>
      <c r="J7" s="2">
        <v>2225070</v>
      </c>
      <c r="K7" s="2" t="str">
        <f t="shared" si="1"/>
        <v>09</v>
      </c>
      <c r="L7" s="3">
        <f t="shared" si="2"/>
        <v>0</v>
      </c>
    </row>
    <row r="8" spans="1:12" x14ac:dyDescent="0.2">
      <c r="A8" s="16" t="str">
        <f>Data!A6</f>
        <v>10</v>
      </c>
      <c r="B8" s="11" t="str">
        <f>INDEX(Data[],MATCH($A8,Data[AEA],0),MATCH(B$3,Data[#Headers],0))</f>
        <v>Grant Wood AEA 10</v>
      </c>
      <c r="C8" s="17">
        <f>INDEX(Data[],MATCH($A8,Data[AEA],0),MATCH(C$3,Data[#Headers],0))</f>
        <v>33412240</v>
      </c>
      <c r="D8" s="17">
        <f>INDEX(Data[],MATCH($A8,Data[AEA],0),MATCH(D$3,Data[#Headers],0))</f>
        <v>3341224</v>
      </c>
      <c r="E8" s="17">
        <f>INDEX(Data[],MATCH($A8,Data[AEA],0),MATCH(E$3,Data[#Headers],0))</f>
        <v>16706120</v>
      </c>
      <c r="F8" s="17">
        <f t="shared" si="0"/>
        <v>16706120</v>
      </c>
      <c r="I8" s="2" t="s">
        <v>67</v>
      </c>
      <c r="J8" s="2">
        <v>3341224</v>
      </c>
      <c r="K8" s="2" t="str">
        <f t="shared" si="1"/>
        <v>10</v>
      </c>
      <c r="L8" s="3">
        <f t="shared" si="2"/>
        <v>0</v>
      </c>
    </row>
    <row r="9" spans="1:12" x14ac:dyDescent="0.2">
      <c r="A9" s="16" t="str">
        <f>Data!A7</f>
        <v>11</v>
      </c>
      <c r="B9" s="11" t="str">
        <f>INDEX(Data[],MATCH($A9,Data[AEA],0),MATCH(B$3,Data[#Headers],0))</f>
        <v>Heartland AEA 11</v>
      </c>
      <c r="C9" s="17">
        <f>INDEX(Data[],MATCH($A9,Data[AEA],0),MATCH(C$3,Data[#Headers],0))</f>
        <v>66600573</v>
      </c>
      <c r="D9" s="17">
        <f>INDEX(Data[],MATCH($A9,Data[AEA],0),MATCH(D$3,Data[#Headers],0))</f>
        <v>6660058</v>
      </c>
      <c r="E9" s="17">
        <f>INDEX(Data[],MATCH($A9,Data[AEA],0),MATCH(E$3,Data[#Headers],0))</f>
        <v>33300290</v>
      </c>
      <c r="F9" s="17">
        <f t="shared" si="0"/>
        <v>33300283</v>
      </c>
      <c r="I9" s="2" t="s">
        <v>68</v>
      </c>
      <c r="J9" s="2">
        <v>6660058</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20192105</v>
      </c>
      <c r="D10" s="17">
        <f>INDEX(Data[],MATCH($A10,Data[AEA],0),MATCH(D$3,Data[#Headers],0))</f>
        <v>2019212</v>
      </c>
      <c r="E10" s="17">
        <f>INDEX(Data[],MATCH($A10,Data[AEA],0),MATCH(E$3,Data[#Headers],0))</f>
        <v>10096060</v>
      </c>
      <c r="F10" s="17">
        <f t="shared" si="0"/>
        <v>10096045</v>
      </c>
      <c r="I10" s="2" t="s">
        <v>69</v>
      </c>
      <c r="J10" s="2">
        <v>2019212</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17888803</v>
      </c>
      <c r="D11" s="17">
        <f>INDEX(Data[],MATCH($A11,Data[AEA],0),MATCH(D$3,Data[#Headers],0))</f>
        <v>1788886</v>
      </c>
      <c r="E11" s="17">
        <f>INDEX(Data[],MATCH($A11,Data[AEA],0),MATCH(E$3,Data[#Headers],0))</f>
        <v>8944430</v>
      </c>
      <c r="F11" s="17">
        <f t="shared" si="0"/>
        <v>8944373</v>
      </c>
      <c r="I11" s="2" t="s">
        <v>70</v>
      </c>
      <c r="J11" s="2">
        <v>1788886</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16126459</v>
      </c>
      <c r="D12" s="17">
        <f>INDEX(Data[],MATCH($A12,Data[AEA],0),MATCH(D$3,Data[#Headers],0))</f>
        <v>1612646</v>
      </c>
      <c r="E12" s="17">
        <f>INDEX(Data[],MATCH($A12,Data[AEA],0),MATCH(E$3,Data[#Headers],0))</f>
        <v>8063230</v>
      </c>
      <c r="F12" s="17">
        <f t="shared" si="0"/>
        <v>8063229</v>
      </c>
      <c r="I12" s="2" t="s">
        <v>71</v>
      </c>
      <c r="J12" s="2">
        <v>1612646</v>
      </c>
      <c r="K12" s="2" t="str">
        <f t="shared" si="1"/>
        <v>15</v>
      </c>
      <c r="L12" s="3">
        <f t="shared" si="2"/>
        <v>0</v>
      </c>
    </row>
    <row r="13" spans="1:12" ht="13.5" thickBot="1" x14ac:dyDescent="0.25">
      <c r="A13" s="11"/>
      <c r="B13" s="11"/>
      <c r="C13" s="18">
        <f>SUM(C4:C12)</f>
        <v>236673716</v>
      </c>
      <c r="D13" s="18">
        <f t="shared" ref="D13:F13" si="3">SUM(D4:D12)</f>
        <v>23667386</v>
      </c>
      <c r="E13" s="18">
        <f t="shared" si="3"/>
        <v>118336930</v>
      </c>
      <c r="F13" s="18">
        <f t="shared" si="3"/>
        <v>118336786</v>
      </c>
      <c r="J13" s="2">
        <f>SUM(J4:J12)</f>
        <v>23667386</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2021-10-08T14:04:35Z</dcterms:modified>
</cp:coreProperties>
</file>