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24226"/>
  <mc:AlternateContent xmlns:mc="http://schemas.openxmlformats.org/markup-compatibility/2006">
    <mc:Choice Requires="x15">
      <x15ac:absPath xmlns:x15ac="http://schemas.microsoft.com/office/spreadsheetml/2010/11/ac" url="G:\Shared drives\IDOE School Business Operations\AEAs\AEA budgets\Sp Ed Fund Balance Test\"/>
    </mc:Choice>
  </mc:AlternateContent>
  <xr:revisionPtr revIDLastSave="0" documentId="13_ncr:1_{A66C4282-B7C8-4DCE-8BE3-67353FE97265}" xr6:coauthVersionLast="36" xr6:coauthVersionMax="36" xr10:uidLastSave="{00000000-0000-0000-0000-000000000000}"/>
  <bookViews>
    <workbookView xWindow="0" yWindow="0" windowWidth="15012" windowHeight="7596" xr2:uid="{00000000-000D-0000-FFFF-FFFF00000000}"/>
  </bookViews>
  <sheets>
    <sheet name="Spec Ed" sheetId="1" r:id="rId1"/>
    <sheet name="Sp Ed 5 yr trend" sheetId="7" r:id="rId2"/>
    <sheet name="Fund Balances" sheetId="2" r:id="rId3"/>
    <sheet name="References" sheetId="3" state="hidden" r:id="rId4"/>
    <sheet name="SQL" sheetId="4" state="hidden" r:id="rId5"/>
  </sheets>
  <definedNames>
    <definedName name="_xlnm.Print_Titles" localSheetId="2">'Fund Balances'!$A:$A</definedName>
  </definedNames>
  <calcPr calcId="191029"/>
</workbook>
</file>

<file path=xl/calcChain.xml><?xml version="1.0" encoding="utf-8"?>
<calcChain xmlns="http://schemas.openxmlformats.org/spreadsheetml/2006/main">
  <c r="S12" i="2" l="1"/>
  <c r="R12" i="2"/>
  <c r="J3" i="1" l="1"/>
  <c r="J4" i="1"/>
  <c r="J5" i="1"/>
  <c r="J6" i="1"/>
  <c r="J7" i="1"/>
  <c r="J8" i="1"/>
  <c r="J9" i="1"/>
  <c r="J10" i="1"/>
  <c r="I3" i="1"/>
  <c r="I4" i="1"/>
  <c r="I5" i="1"/>
  <c r="I6" i="1"/>
  <c r="I7" i="1"/>
  <c r="I8" i="1"/>
  <c r="I9" i="1"/>
  <c r="I10" i="1"/>
  <c r="G3" i="1"/>
  <c r="G4" i="1"/>
  <c r="G5" i="1"/>
  <c r="G6" i="1"/>
  <c r="G7" i="1"/>
  <c r="G8" i="1"/>
  <c r="G9" i="1"/>
  <c r="G10" i="1"/>
  <c r="F3" i="1"/>
  <c r="F4" i="1"/>
  <c r="F5" i="1"/>
  <c r="F6" i="1"/>
  <c r="F7" i="1"/>
  <c r="F8" i="1"/>
  <c r="F9" i="1"/>
  <c r="F10" i="1"/>
  <c r="F2" i="1" l="1"/>
  <c r="G2" i="1"/>
  <c r="I2" i="1"/>
  <c r="J2" i="1"/>
  <c r="C11" i="1"/>
  <c r="E11" i="1"/>
  <c r="H11" i="1"/>
  <c r="G11" i="1" l="1"/>
  <c r="J11" i="1"/>
  <c r="F11" i="1"/>
  <c r="D11" i="1"/>
  <c r="I11" i="1"/>
  <c r="T4" i="2" l="1"/>
  <c r="T5" i="2"/>
  <c r="T6" i="2"/>
  <c r="T7" i="2"/>
  <c r="T8" i="2"/>
  <c r="T9" i="2"/>
  <c r="T10" i="2"/>
  <c r="T11" i="2"/>
  <c r="T3" i="2"/>
  <c r="P12" i="2"/>
  <c r="Q12" i="2"/>
  <c r="K12" i="2"/>
  <c r="L12" i="2"/>
  <c r="M12" i="2"/>
  <c r="N12" i="2"/>
  <c r="O12" i="2"/>
  <c r="J12" i="2"/>
  <c r="I12" i="2"/>
  <c r="D12" i="2"/>
  <c r="E12" i="2"/>
  <c r="F12" i="2"/>
  <c r="G12" i="2"/>
  <c r="H12" i="2"/>
  <c r="C12" i="2"/>
  <c r="T12" i="2" l="1"/>
</calcChain>
</file>

<file path=xl/sharedStrings.xml><?xml version="1.0" encoding="utf-8"?>
<sst xmlns="http://schemas.openxmlformats.org/spreadsheetml/2006/main" count="158" uniqueCount="118">
  <si>
    <t>Nonspendable Fund Balance</t>
  </si>
  <si>
    <t xml:space="preserve">Restricted Fund Balance </t>
  </si>
  <si>
    <t xml:space="preserve">Committed Fund Balance </t>
  </si>
  <si>
    <t>Assigned Fund Balance</t>
  </si>
  <si>
    <t>Unassigned fund Balance</t>
  </si>
  <si>
    <t>Total General Fund Balance</t>
  </si>
  <si>
    <t xml:space="preserve">Percentage of Assigned/Unassigned Special Ed Fund Balance </t>
  </si>
  <si>
    <t>AEA</t>
  </si>
  <si>
    <t>Inventory (711)</t>
  </si>
  <si>
    <t>Prepaid Items (712)</t>
  </si>
  <si>
    <t>Permanent Fund Principal (713)</t>
  </si>
  <si>
    <t>Medicaid Reserve (723)</t>
  </si>
  <si>
    <t>Media Materials (724)</t>
  </si>
  <si>
    <t>Special Education Support Services (725)</t>
  </si>
  <si>
    <t>Categorical Aid Carryover and Other Reserves (729)</t>
  </si>
  <si>
    <t>by the board for specific special purposes (731)</t>
  </si>
  <si>
    <t>by the board for specific cash flow (732)</t>
  </si>
  <si>
    <t>for specific Special Ed Support Services (738)</t>
  </si>
  <si>
    <t>Other (739)</t>
  </si>
  <si>
    <t>for specific special purposes (741)</t>
  </si>
  <si>
    <t>for specific Special Education Support Services Purposes (748)</t>
  </si>
  <si>
    <t>Other (749)</t>
  </si>
  <si>
    <t>Special Education Support Services (758)</t>
  </si>
  <si>
    <t>Other (759)</t>
  </si>
  <si>
    <t>in comparison to General Fund Balance</t>
  </si>
  <si>
    <t xml:space="preserve">Total </t>
  </si>
  <si>
    <t>Fund Balance Above 10% of Special Ed Expenditures</t>
  </si>
  <si>
    <t>Percentage of Fund Balance to Total Special Ed Expenditures</t>
  </si>
  <si>
    <t>Assigned/Unassigned Fund Balance on Per Pupil Amount</t>
  </si>
  <si>
    <t>Total Special Ed Expenditures on Per Pupil Amount</t>
  </si>
  <si>
    <t>At Jan. 18, 2012 SBRC meeting, Lee Tack asked that in the future we show full fund balance, not just assigned/unassigned, for more fair comparison.  Some AEAs chose to commit fund balances so it's difficult to compare apples to apples.</t>
  </si>
  <si>
    <t>Use Operational unit for Special Ed expenditures - Facility 2xxx</t>
  </si>
  <si>
    <t>Su wanted to compare Fund Balance to 10% of Special Ed new money.  Discussion with Lisa Oakley determined that the entire prorata reduction should come off of the Special Ed Total Costs.  See the AEA Enrollments and Costs breakdown from DOM.</t>
  </si>
  <si>
    <t>1-23-15 email from Su for next year…</t>
  </si>
  <si>
    <t>We probably should add a footnote to the spreadsheet so the SBRC is clear that the expenditures include federal expenditures but none of the balances would.</t>
  </si>
  <si>
    <t>select district, sum(amount)</t>
  </si>
  <si>
    <t>from [dbo].[tbl_car_fileuploadSUCCESS]</t>
  </si>
  <si>
    <t>and district like '92%'</t>
  </si>
  <si>
    <t>and facility like '2%'</t>
  </si>
  <si>
    <t>and fund = 10</t>
  </si>
  <si>
    <t>and account_id = 9</t>
  </si>
  <si>
    <t>group by district</t>
  </si>
  <si>
    <t>order by district</t>
  </si>
  <si>
    <t>select district, round(.1*sum(amount),2)</t>
  </si>
  <si>
    <t>and account in (748,758)</t>
  </si>
  <si>
    <t>Fund Balance</t>
  </si>
  <si>
    <t>Expenditures include federal expenditures, however the fund balances do not include any federal funds.</t>
  </si>
  <si>
    <t>drop table #addr</t>
  </si>
  <si>
    <t>order by b.district</t>
  </si>
  <si>
    <t xml:space="preserve">In analyzing the AEA balances, the Department realized that Heartland AEA pays the Des Moines Independent School District to provide directly its special education support services.  Because it is paid on an advance basis rather than a reimbursement basis, any unexpended balance that Des Moines might have would need to be added to Heartland’s balance for the excess balance calculation.  </t>
  </si>
  <si>
    <t>I saw Nick Lenhardt at IASBO and he said you would be the best person to contact on this issue.  I have to report AEA Special Education Fund Balances to the SBRC and I am needing a reassurance that the district does not have any unused AEA special education funds on the books for FY18.  A few years ago, Kevin Oleson had replied to my request and basically said it was reimbursement based and 5 payments were made to the district with the last one being made after all accruals were done.</t>
  </si>
  <si>
    <t>Is this still the same process?  Is 2220 the project code that is used for this?  </t>
  </si>
  <si>
    <t>On Fri, Nov 2, 2018 at 11:47 AM, Rosauer, Helene &lt;helene.rosauer@dmschools.org&gt; wrote:</t>
  </si>
  <si>
    <t>Denise,</t>
  </si>
  <si>
    <t>Yes it is the same process.</t>
  </si>
  <si>
    <t>Yes – the DE project number is 2220.</t>
  </si>
  <si>
    <t>From: Oleson, Kevin [mailto:kevin.oleson@dmschools.org] </t>
  </si>
  <si>
    <t>Sent: Monday, April 21, 2014 9:34 AM</t>
  </si>
  <si>
    <t>To: Ragias, Denise [IDOE]; Kehm, David</t>
  </si>
  <si>
    <t>Subject: RE: Special Ed Receipts from Heartland AEA</t>
  </si>
  <si>
    <t>Yes DMPS has a contract with AEA for the SPED funding.  This allows DMPS to hire our own consultants and staff.  We receive these funds over 5 payments during the year. 10% after the first quarter, 25% after the next 3 quarters and a final payment of 15% after the accruals are figured.</t>
  </si>
  <si>
    <t>The revenue use to be coded to 2200 as an intermediary funding source but several years ago we were told to record the funds in 1958 source code.</t>
  </si>
  <si>
    <t>The expenditures are coded to an account with 2200 project number.  The 2200 project number was chosen because the thought that the AEA was an intermediary agency.</t>
  </si>
  <si>
    <t>If there is a need to change the project code or source code let us know and we can change our accounts.</t>
  </si>
  <si>
    <t>Heartland AEA and Des Moines</t>
  </si>
  <si>
    <t>Email to Helene Rosauer on 11/2/18 - Des Moines</t>
  </si>
  <si>
    <t>sum(case when account = 711 then amount else 0 end) as 'Inventory (711)',</t>
  </si>
  <si>
    <t>sum(case when account = 712 then amount else 0 end) as 'Prepaid Items (712)',</t>
  </si>
  <si>
    <t>and fund = 10 and account between 710 and 759</t>
  </si>
  <si>
    <t>select * into #addr</t>
  </si>
  <si>
    <t xml:space="preserve">from db_Coa.dbo.vw_address </t>
  </si>
  <si>
    <t>where district between 9201 and 9215 and year_closed = ' '</t>
  </si>
  <si>
    <t xml:space="preserve">select b.district, </t>
  </si>
  <si>
    <t>sum(case when account = 713 then amount else 0 end) as 'Permanent Fund Principal (713)',</t>
  </si>
  <si>
    <t>sum(case when account = 723 then amount else 0 end) as 'Medicaid Reserve (723)',</t>
  </si>
  <si>
    <t>sum(case when account = 724 then amount else 0 end) as 'Media Materials (724)',</t>
  </si>
  <si>
    <t>sum(case when account = 725 then amount else 0 end) as 'Special Education Support Services (725)',</t>
  </si>
  <si>
    <t>sum(case when account = 729 then amount else 0 end) as 'Categorical Aid Carryover and Other Reserves (729)',</t>
  </si>
  <si>
    <t>sum(case when account = 731 then amount else 0 end) as 'by the board for specific special purposes (731)',</t>
  </si>
  <si>
    <t>sum(case when account = 732 then amount else 0 end) as 'by the board for specific cash flow (732)',</t>
  </si>
  <si>
    <t>sum(case when account = 738 then amount else 0 end) as 'for specific Special Ed Support Services (738)',</t>
  </si>
  <si>
    <t>sum(case when account = 741 then amount else 0 end) as 'for specific special purposes (741)',</t>
  </si>
  <si>
    <t>sum(case when account = 748 then amount else 0 end) as 'for specific Special Education Support Services Purposes (748)',</t>
  </si>
  <si>
    <t>sum(case when account = 758 then amount else 0 end) as 'Special Education Support Services (758)',</t>
  </si>
  <si>
    <t>from db_Coa.[dbo].[tbl_car_fileuploadSUCCESS] a right outer join #addr b on a.district = b.district</t>
  </si>
  <si>
    <t>group by b.district</t>
  </si>
  <si>
    <t>FY19</t>
  </si>
  <si>
    <t>FY18</t>
  </si>
  <si>
    <t>FY17</t>
  </si>
  <si>
    <t>Name</t>
  </si>
  <si>
    <t>Prairie Lakes</t>
  </si>
  <si>
    <t>Central Rivers</t>
  </si>
  <si>
    <t>Mississippi Bend</t>
  </si>
  <si>
    <t>Grant Wood</t>
  </si>
  <si>
    <t>Heartland</t>
  </si>
  <si>
    <t>Northwest</t>
  </si>
  <si>
    <t>Keystone</t>
  </si>
  <si>
    <t>Green Hills</t>
  </si>
  <si>
    <t>Great Prairie</t>
  </si>
  <si>
    <t>All AEAs</t>
  </si>
  <si>
    <t>Total (7xx)</t>
  </si>
  <si>
    <t>sum(case when account between 714 and 719 then amount else 0 end) as 'Other Nonspendable (714-719)',</t>
  </si>
  <si>
    <t>sum(case when account between 721 and 722 then amount else 0 end) as 'Other Restricted (721-722)',</t>
  </si>
  <si>
    <t>sum(case when account like '73%'and account not in (731,732,738) then amount else 0 end) as 'Other(739)',</t>
  </si>
  <si>
    <t>sum(case when account between 742 and 747 or account = 749 then amount else 0 end) as 'Other (749)',</t>
  </si>
  <si>
    <t>sum(case when (account like '75%'and account &lt;&gt; 758) then amount else 0 end) as 'Other (759)',</t>
  </si>
  <si>
    <t>sum(case when account between 710 and 759 then amount else 0 end) as 'Total (7xx)'</t>
  </si>
  <si>
    <t>FY20</t>
  </si>
  <si>
    <t>FY 20 Special Ed Expenditures - Operating Unit 2xxx</t>
  </si>
  <si>
    <t>FY 20 Special Ed Assigned/Unassigned Fund Balances (748, 758)</t>
  </si>
  <si>
    <t>where year = 2020</t>
  </si>
  <si>
    <t>FY 20 10% Special Ed Expenditures</t>
  </si>
  <si>
    <t>where year = 2020 and b.district like '92%'</t>
  </si>
  <si>
    <t>FY 21 Support Enrollment</t>
  </si>
  <si>
    <t>Special Ed Expenditures-Operating Unit 2xxx</t>
  </si>
  <si>
    <t>10% Special Ed Expenditures</t>
  </si>
  <si>
    <t>Special Ed Assigned/Unassigned fund Balances (748,758)</t>
  </si>
  <si>
    <t>FY21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</si>
</sst>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color rgb="FF222222"/>
      <name val="Arial"/>
      <family val="2"/>
    </font>
    <font>
      <sz val="10"/>
      <color theme="1"/>
      <name val="Ebrima"/>
      <family val="2"/>
    </font>
    <font>
      <b/>
      <sz val="10"/>
      <color theme="1"/>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9" fontId="4" fillId="0" borderId="0" applyFont="0" applyFill="0" applyBorder="0" applyAlignment="0" applyProtection="0"/>
  </cellStyleXfs>
  <cellXfs count="59">
    <xf numFmtId="0" fontId="0" fillId="0" borderId="0" xfId="0"/>
    <xf numFmtId="0" fontId="0" fillId="0" borderId="0" xfId="0"/>
    <xf numFmtId="0" fontId="0" fillId="0" borderId="0" xfId="0" applyAlignment="1">
      <alignment horizontal="center"/>
    </xf>
    <xf numFmtId="0" fontId="2" fillId="0" borderId="0" xfId="0" applyFont="1" applyAlignment="1">
      <alignment horizontal="center" wrapText="1"/>
    </xf>
    <xf numFmtId="43" fontId="2" fillId="0" borderId="0" xfId="1" applyFont="1" applyAlignment="1">
      <alignment horizontal="center" wrapText="1"/>
    </xf>
    <xf numFmtId="43" fontId="0" fillId="0" borderId="0" xfId="1" applyFont="1"/>
    <xf numFmtId="0" fontId="0" fillId="0" borderId="0" xfId="0" applyAlignment="1">
      <alignment wrapText="1"/>
    </xf>
    <xf numFmtId="0" fontId="0" fillId="0" borderId="0" xfId="0" applyAlignment="1">
      <alignment horizontal="left"/>
    </xf>
    <xf numFmtId="0" fontId="2" fillId="0" borderId="0" xfId="0" applyFont="1"/>
    <xf numFmtId="0" fontId="0" fillId="2" borderId="0" xfId="0" applyFill="1"/>
    <xf numFmtId="10" fontId="0" fillId="0" borderId="0" xfId="2" applyNumberFormat="1" applyFont="1"/>
    <xf numFmtId="0" fontId="3" fillId="0" borderId="0" xfId="0" applyFont="1" applyAlignment="1">
      <alignment vertical="center" wrapText="1"/>
    </xf>
    <xf numFmtId="0" fontId="2" fillId="0" borderId="0" xfId="0" applyFont="1" applyAlignment="1">
      <alignment wrapText="1"/>
    </xf>
    <xf numFmtId="0" fontId="2" fillId="0" borderId="15" xfId="0" applyFont="1" applyBorder="1" applyAlignment="1">
      <alignment horizontal="center" wrapText="1"/>
    </xf>
    <xf numFmtId="0" fontId="0" fillId="2" borderId="0" xfId="0" applyFill="1" applyAlignment="1">
      <alignment wrapText="1"/>
    </xf>
    <xf numFmtId="10" fontId="2" fillId="0" borderId="0" xfId="2" applyNumberFormat="1" applyFont="1" applyAlignment="1">
      <alignment horizontal="center" wrapText="1"/>
    </xf>
    <xf numFmtId="0" fontId="0" fillId="0" borderId="15" xfId="0" applyBorder="1"/>
    <xf numFmtId="10" fontId="2" fillId="0" borderId="15" xfId="2" applyNumberFormat="1" applyFont="1" applyBorder="1" applyAlignment="1">
      <alignment horizontal="center" wrapText="1"/>
    </xf>
    <xf numFmtId="0" fontId="2" fillId="0" borderId="15" xfId="0" applyFont="1" applyBorder="1" applyAlignment="1">
      <alignment horizontal="center"/>
    </xf>
    <xf numFmtId="10" fontId="0" fillId="0" borderId="15" xfId="2" applyNumberFormat="1" applyFont="1" applyBorder="1"/>
    <xf numFmtId="0" fontId="5" fillId="0" borderId="9" xfId="0" applyFont="1" applyBorder="1" applyAlignment="1">
      <alignment horizontal="center" wrapText="1"/>
    </xf>
    <xf numFmtId="0" fontId="5" fillId="0" borderId="0" xfId="0" applyFont="1" applyBorder="1" applyAlignment="1">
      <alignment horizontal="center" wrapText="1"/>
    </xf>
    <xf numFmtId="0" fontId="5" fillId="0" borderId="12" xfId="0" applyFont="1" applyBorder="1" applyAlignment="1">
      <alignment horizontal="center" wrapText="1"/>
    </xf>
    <xf numFmtId="0" fontId="6" fillId="0" borderId="0" xfId="0" applyFont="1"/>
    <xf numFmtId="0" fontId="5" fillId="0" borderId="7" xfId="0" applyFont="1" applyBorder="1" applyAlignment="1">
      <alignment horizontal="center" wrapText="1"/>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13" xfId="0" applyFont="1" applyBorder="1" applyAlignment="1">
      <alignment horizontal="center" wrapText="1"/>
    </xf>
    <xf numFmtId="0" fontId="5" fillId="0" borderId="9" xfId="0" applyFont="1" applyBorder="1" applyAlignment="1">
      <alignment horizontal="center"/>
    </xf>
    <xf numFmtId="0" fontId="5" fillId="0" borderId="0" xfId="0" applyFont="1" applyBorder="1" applyAlignment="1">
      <alignment horizontal="center"/>
    </xf>
    <xf numFmtId="43" fontId="6" fillId="0" borderId="8" xfId="1" applyFont="1" applyBorder="1"/>
    <xf numFmtId="43" fontId="6" fillId="0" borderId="0" xfId="1" applyFont="1" applyBorder="1"/>
    <xf numFmtId="43" fontId="6" fillId="0" borderId="9" xfId="1" applyFont="1" applyBorder="1"/>
    <xf numFmtId="43" fontId="6" fillId="0" borderId="14" xfId="0" applyNumberFormat="1" applyFont="1" applyBorder="1"/>
    <xf numFmtId="9" fontId="6" fillId="0" borderId="14" xfId="2" applyFont="1" applyBorder="1"/>
    <xf numFmtId="43" fontId="6" fillId="0" borderId="6" xfId="1" applyFont="1" applyBorder="1"/>
    <xf numFmtId="43" fontId="6" fillId="0" borderId="2" xfId="1" applyFont="1" applyBorder="1"/>
    <xf numFmtId="43" fontId="6" fillId="0" borderId="7" xfId="1" applyFont="1" applyBorder="1"/>
    <xf numFmtId="43" fontId="6" fillId="0" borderId="13" xfId="0" applyNumberFormat="1" applyFont="1" applyBorder="1"/>
    <xf numFmtId="0" fontId="5" fillId="0" borderId="0" xfId="0" applyFont="1" applyAlignment="1">
      <alignment horizontal="center"/>
    </xf>
    <xf numFmtId="43" fontId="6" fillId="0" borderId="10" xfId="1" applyFont="1" applyBorder="1"/>
    <xf numFmtId="43" fontId="6" fillId="0" borderId="1" xfId="1" applyFont="1" applyBorder="1"/>
    <xf numFmtId="43" fontId="6" fillId="0" borderId="11" xfId="1" applyFont="1" applyBorder="1"/>
    <xf numFmtId="9" fontId="6" fillId="0" borderId="16" xfId="2" applyFont="1" applyBorder="1"/>
    <xf numFmtId="43" fontId="6" fillId="0" borderId="0" xfId="1" applyFont="1" applyAlignment="1">
      <alignment horizontal="center"/>
    </xf>
    <xf numFmtId="43" fontId="6" fillId="0" borderId="0" xfId="1" applyFont="1"/>
    <xf numFmtId="0" fontId="5" fillId="0" borderId="0" xfId="0" applyFont="1" applyAlignment="1">
      <alignment horizontal="center" wrapText="1"/>
    </xf>
    <xf numFmtId="43" fontId="5" fillId="0" borderId="0" xfId="1" applyFont="1" applyAlignment="1">
      <alignment horizontal="center" wrapText="1"/>
    </xf>
    <xf numFmtId="10" fontId="6" fillId="0" borderId="0" xfId="2" applyNumberFormat="1" applyFont="1"/>
    <xf numFmtId="43" fontId="6" fillId="0" borderId="0" xfId="2" applyNumberFormat="1" applyFont="1"/>
    <xf numFmtId="10" fontId="6" fillId="0" borderId="1" xfId="2" applyNumberFormat="1" applyFont="1" applyBorder="1"/>
    <xf numFmtId="43" fontId="6" fillId="0" borderId="1" xfId="1" applyNumberFormat="1" applyFont="1" applyBorder="1"/>
    <xf numFmtId="0" fontId="6" fillId="0" borderId="0" xfId="0" applyFont="1" applyAlignment="1">
      <alignment horizontal="left"/>
    </xf>
    <xf numFmtId="0" fontId="6" fillId="0" borderId="0" xfId="0" applyFont="1" applyAlignment="1">
      <alignment horizontal="center"/>
    </xf>
    <xf numFmtId="10" fontId="1" fillId="0" borderId="15" xfId="2" applyNumberFormat="1" applyFont="1" applyBorder="1" applyAlignment="1">
      <alignment horizontal="center"/>
    </xf>
    <xf numFmtId="0" fontId="2" fillId="0" borderId="15" xfId="0" applyFont="1" applyBorder="1" applyAlignment="1">
      <alignment horizont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cellXfs>
  <cellStyles count="5">
    <cellStyle name="Comma" xfId="1" builtinId="3"/>
    <cellStyle name="Normal" xfId="0" builtinId="0"/>
    <cellStyle name="Normal 2" xfId="3" xr:uid="{00000000-0005-0000-0000-000002000000}"/>
    <cellStyle name="Percent" xfId="2" builtinId="5"/>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0" i="0" u="none" strike="noStrike" baseline="0">
                <a:solidFill>
                  <a:sysClr val="windowText" lastClr="000000">
                    <a:lumMod val="65000"/>
                    <a:lumOff val="35000"/>
                  </a:sysClr>
                </a:solidFill>
                <a:latin typeface="Calibri" panose="020F0502020204030204"/>
              </a:rPr>
              <a:t>Percentage of Fund Balance to Total Special Ed Expenditures</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'Sp Ed 5 yr trend'!$C$2</c:f>
              <c:strCache>
                <c:ptCount val="1"/>
                <c:pt idx="0">
                  <c:v>FY21</c:v>
                </c:pt>
              </c:strCache>
            </c:strRef>
          </c:tx>
          <c:spPr>
            <a:solidFill>
              <a:schemeClr val="accent1"/>
            </a:solidFill>
            <a:ln>
              <a:noFill/>
            </a:ln>
            <a:effectLst/>
          </c:spPr>
          <c:invertIfNegative val="0"/>
          <c:cat>
            <c:multiLvlStrRef>
              <c:f>'Sp Ed 5 yr trend'!$A$3:$B$12</c:f>
              <c:multiLvlStrCache>
                <c:ptCount val="10"/>
                <c:lvl>
                  <c:pt idx="0">
                    <c:v>Keystone</c:v>
                  </c:pt>
                  <c:pt idx="1">
                    <c:v>Prairie Lakes</c:v>
                  </c:pt>
                  <c:pt idx="2">
                    <c:v>Central Rivers</c:v>
                  </c:pt>
                  <c:pt idx="3">
                    <c:v>Mississippi Bend</c:v>
                  </c:pt>
                  <c:pt idx="4">
                    <c:v>Grant Wood</c:v>
                  </c:pt>
                  <c:pt idx="5">
                    <c:v>Heartland</c:v>
                  </c:pt>
                  <c:pt idx="6">
                    <c:v>Northwest</c:v>
                  </c:pt>
                  <c:pt idx="7">
                    <c:v>Green Hills</c:v>
                  </c:pt>
                  <c:pt idx="8">
                    <c:v>Great Prairie</c:v>
                  </c:pt>
                  <c:pt idx="9">
                    <c:v>All AEAs</c:v>
                  </c:pt>
                </c:lvl>
                <c:lvl>
                  <c:pt idx="0">
                    <c:v>9201</c:v>
                  </c:pt>
                  <c:pt idx="1">
                    <c:v>9205</c:v>
                  </c:pt>
                  <c:pt idx="2">
                    <c:v>9207</c:v>
                  </c:pt>
                  <c:pt idx="3">
                    <c:v>9209</c:v>
                  </c:pt>
                  <c:pt idx="4">
                    <c:v>9210</c:v>
                  </c:pt>
                  <c:pt idx="5">
                    <c:v>9211</c:v>
                  </c:pt>
                  <c:pt idx="6">
                    <c:v>9212</c:v>
                  </c:pt>
                  <c:pt idx="7">
                    <c:v>9213</c:v>
                  </c:pt>
                  <c:pt idx="8">
                    <c:v>9215</c:v>
                  </c:pt>
                  <c:pt idx="9">
                    <c:v>9999</c:v>
                  </c:pt>
                </c:lvl>
              </c:multiLvlStrCache>
            </c:multiLvlStrRef>
          </c:cat>
          <c:val>
            <c:numRef>
              <c:f>'Sp Ed 5 yr trend'!$C$3:$C$12</c:f>
              <c:numCache>
                <c:formatCode>0.00%</c:formatCode>
                <c:ptCount val="10"/>
                <c:pt idx="0">
                  <c:v>5.9030564770306708E-2</c:v>
                </c:pt>
                <c:pt idx="1">
                  <c:v>9.9246404072250285E-2</c:v>
                </c:pt>
                <c:pt idx="2">
                  <c:v>1.1954355691441774E-3</c:v>
                </c:pt>
                <c:pt idx="3">
                  <c:v>5.4958014290563573E-2</c:v>
                </c:pt>
                <c:pt idx="4">
                  <c:v>9.7724813687605702E-2</c:v>
                </c:pt>
                <c:pt idx="5">
                  <c:v>4.8456309129686777E-4</c:v>
                </c:pt>
                <c:pt idx="6">
                  <c:v>9.0719558638835213E-2</c:v>
                </c:pt>
                <c:pt idx="7">
                  <c:v>8.4814302022273198E-3</c:v>
                </c:pt>
                <c:pt idx="8">
                  <c:v>5.9110932731545128E-2</c:v>
                </c:pt>
                <c:pt idx="9">
                  <c:v>4.2313656943969352E-2</c:v>
                </c:pt>
              </c:numCache>
            </c:numRef>
          </c:val>
          <c:extLst>
            <c:ext xmlns:c16="http://schemas.microsoft.com/office/drawing/2014/chart" uri="{C3380CC4-5D6E-409C-BE32-E72D297353CC}">
              <c16:uniqueId val="{00000000-5823-4262-8932-7541E408648B}"/>
            </c:ext>
          </c:extLst>
        </c:ser>
        <c:ser>
          <c:idx val="1"/>
          <c:order val="1"/>
          <c:tx>
            <c:strRef>
              <c:f>'Sp Ed 5 yr trend'!$D$2</c:f>
              <c:strCache>
                <c:ptCount val="1"/>
                <c:pt idx="0">
                  <c:v>FY20</c:v>
                </c:pt>
              </c:strCache>
            </c:strRef>
          </c:tx>
          <c:spPr>
            <a:solidFill>
              <a:schemeClr val="accent2"/>
            </a:solidFill>
            <a:ln>
              <a:noFill/>
            </a:ln>
            <a:effectLst/>
          </c:spPr>
          <c:invertIfNegative val="0"/>
          <c:cat>
            <c:multiLvlStrRef>
              <c:f>'Sp Ed 5 yr trend'!$A$3:$B$12</c:f>
              <c:multiLvlStrCache>
                <c:ptCount val="10"/>
                <c:lvl>
                  <c:pt idx="0">
                    <c:v>Keystone</c:v>
                  </c:pt>
                  <c:pt idx="1">
                    <c:v>Prairie Lakes</c:v>
                  </c:pt>
                  <c:pt idx="2">
                    <c:v>Central Rivers</c:v>
                  </c:pt>
                  <c:pt idx="3">
                    <c:v>Mississippi Bend</c:v>
                  </c:pt>
                  <c:pt idx="4">
                    <c:v>Grant Wood</c:v>
                  </c:pt>
                  <c:pt idx="5">
                    <c:v>Heartland</c:v>
                  </c:pt>
                  <c:pt idx="6">
                    <c:v>Northwest</c:v>
                  </c:pt>
                  <c:pt idx="7">
                    <c:v>Green Hills</c:v>
                  </c:pt>
                  <c:pt idx="8">
                    <c:v>Great Prairie</c:v>
                  </c:pt>
                  <c:pt idx="9">
                    <c:v>All AEAs</c:v>
                  </c:pt>
                </c:lvl>
                <c:lvl>
                  <c:pt idx="0">
                    <c:v>9201</c:v>
                  </c:pt>
                  <c:pt idx="1">
                    <c:v>9205</c:v>
                  </c:pt>
                  <c:pt idx="2">
                    <c:v>9207</c:v>
                  </c:pt>
                  <c:pt idx="3">
                    <c:v>9209</c:v>
                  </c:pt>
                  <c:pt idx="4">
                    <c:v>9210</c:v>
                  </c:pt>
                  <c:pt idx="5">
                    <c:v>9211</c:v>
                  </c:pt>
                  <c:pt idx="6">
                    <c:v>9212</c:v>
                  </c:pt>
                  <c:pt idx="7">
                    <c:v>9213</c:v>
                  </c:pt>
                  <c:pt idx="8">
                    <c:v>9215</c:v>
                  </c:pt>
                  <c:pt idx="9">
                    <c:v>9999</c:v>
                  </c:pt>
                </c:lvl>
              </c:multiLvlStrCache>
            </c:multiLvlStrRef>
          </c:cat>
          <c:val>
            <c:numRef>
              <c:f>'Sp Ed 5 yr trend'!$D$3:$D$12</c:f>
              <c:numCache>
                <c:formatCode>0.00%</c:formatCode>
                <c:ptCount val="10"/>
                <c:pt idx="0">
                  <c:v>3.9241366376172815E-2</c:v>
                </c:pt>
                <c:pt idx="1">
                  <c:v>9.6071648597834361E-2</c:v>
                </c:pt>
                <c:pt idx="2">
                  <c:v>1.1702149503408976E-2</c:v>
                </c:pt>
                <c:pt idx="3">
                  <c:v>-3.2885624493291021E-2</c:v>
                </c:pt>
                <c:pt idx="4">
                  <c:v>9.8777638471393966E-2</c:v>
                </c:pt>
                <c:pt idx="5">
                  <c:v>1.4582759685329878E-5</c:v>
                </c:pt>
                <c:pt idx="6">
                  <c:v>9.4623759559128079E-2</c:v>
                </c:pt>
                <c:pt idx="7">
                  <c:v>2.1701727802309397E-2</c:v>
                </c:pt>
                <c:pt idx="8">
                  <c:v>4.5306443596731076E-2</c:v>
                </c:pt>
                <c:pt idx="9">
                  <c:v>3.4485618350935041E-2</c:v>
                </c:pt>
              </c:numCache>
            </c:numRef>
          </c:val>
          <c:extLst>
            <c:ext xmlns:c16="http://schemas.microsoft.com/office/drawing/2014/chart" uri="{C3380CC4-5D6E-409C-BE32-E72D297353CC}">
              <c16:uniqueId val="{00000001-5823-4262-8932-7541E408648B}"/>
            </c:ext>
          </c:extLst>
        </c:ser>
        <c:ser>
          <c:idx val="2"/>
          <c:order val="2"/>
          <c:tx>
            <c:strRef>
              <c:f>'Sp Ed 5 yr trend'!$E$2</c:f>
              <c:strCache>
                <c:ptCount val="1"/>
                <c:pt idx="0">
                  <c:v>FY19</c:v>
                </c:pt>
              </c:strCache>
            </c:strRef>
          </c:tx>
          <c:spPr>
            <a:solidFill>
              <a:schemeClr val="accent3"/>
            </a:solidFill>
            <a:ln>
              <a:noFill/>
            </a:ln>
            <a:effectLst/>
          </c:spPr>
          <c:invertIfNegative val="0"/>
          <c:cat>
            <c:multiLvlStrRef>
              <c:f>'Sp Ed 5 yr trend'!$A$3:$B$12</c:f>
              <c:multiLvlStrCache>
                <c:ptCount val="10"/>
                <c:lvl>
                  <c:pt idx="0">
                    <c:v>Keystone</c:v>
                  </c:pt>
                  <c:pt idx="1">
                    <c:v>Prairie Lakes</c:v>
                  </c:pt>
                  <c:pt idx="2">
                    <c:v>Central Rivers</c:v>
                  </c:pt>
                  <c:pt idx="3">
                    <c:v>Mississippi Bend</c:v>
                  </c:pt>
                  <c:pt idx="4">
                    <c:v>Grant Wood</c:v>
                  </c:pt>
                  <c:pt idx="5">
                    <c:v>Heartland</c:v>
                  </c:pt>
                  <c:pt idx="6">
                    <c:v>Northwest</c:v>
                  </c:pt>
                  <c:pt idx="7">
                    <c:v>Green Hills</c:v>
                  </c:pt>
                  <c:pt idx="8">
                    <c:v>Great Prairie</c:v>
                  </c:pt>
                  <c:pt idx="9">
                    <c:v>All AEAs</c:v>
                  </c:pt>
                </c:lvl>
                <c:lvl>
                  <c:pt idx="0">
                    <c:v>9201</c:v>
                  </c:pt>
                  <c:pt idx="1">
                    <c:v>9205</c:v>
                  </c:pt>
                  <c:pt idx="2">
                    <c:v>9207</c:v>
                  </c:pt>
                  <c:pt idx="3">
                    <c:v>9209</c:v>
                  </c:pt>
                  <c:pt idx="4">
                    <c:v>9210</c:v>
                  </c:pt>
                  <c:pt idx="5">
                    <c:v>9211</c:v>
                  </c:pt>
                  <c:pt idx="6">
                    <c:v>9212</c:v>
                  </c:pt>
                  <c:pt idx="7">
                    <c:v>9213</c:v>
                  </c:pt>
                  <c:pt idx="8">
                    <c:v>9215</c:v>
                  </c:pt>
                  <c:pt idx="9">
                    <c:v>9999</c:v>
                  </c:pt>
                </c:lvl>
              </c:multiLvlStrCache>
            </c:multiLvlStrRef>
          </c:cat>
          <c:val>
            <c:numRef>
              <c:f>'Sp Ed 5 yr trend'!$E$3:$E$12</c:f>
              <c:numCache>
                <c:formatCode>0.00%</c:formatCode>
                <c:ptCount val="10"/>
                <c:pt idx="0">
                  <c:v>4.9949362570671139E-2</c:v>
                </c:pt>
                <c:pt idx="1">
                  <c:v>9.8620612945631722E-2</c:v>
                </c:pt>
                <c:pt idx="2">
                  <c:v>0</c:v>
                </c:pt>
                <c:pt idx="3">
                  <c:v>-8.4439004969076081E-2</c:v>
                </c:pt>
                <c:pt idx="4">
                  <c:v>9.1082544968721299E-2</c:v>
                </c:pt>
                <c:pt idx="5">
                  <c:v>5.5556160197704631E-5</c:v>
                </c:pt>
                <c:pt idx="6">
                  <c:v>9.5992645880162833E-2</c:v>
                </c:pt>
                <c:pt idx="7">
                  <c:v>2.9885105903012191E-2</c:v>
                </c:pt>
                <c:pt idx="8">
                  <c:v>5.2147768959844069E-2</c:v>
                </c:pt>
                <c:pt idx="9">
                  <c:v>3.0415745929333493E-2</c:v>
                </c:pt>
              </c:numCache>
            </c:numRef>
          </c:val>
          <c:extLst>
            <c:ext xmlns:c16="http://schemas.microsoft.com/office/drawing/2014/chart" uri="{C3380CC4-5D6E-409C-BE32-E72D297353CC}">
              <c16:uniqueId val="{00000002-5823-4262-8932-7541E408648B}"/>
            </c:ext>
          </c:extLst>
        </c:ser>
        <c:ser>
          <c:idx val="3"/>
          <c:order val="3"/>
          <c:tx>
            <c:strRef>
              <c:f>'Sp Ed 5 yr trend'!$F$2</c:f>
              <c:strCache>
                <c:ptCount val="1"/>
                <c:pt idx="0">
                  <c:v>FY18</c:v>
                </c:pt>
              </c:strCache>
            </c:strRef>
          </c:tx>
          <c:spPr>
            <a:solidFill>
              <a:schemeClr val="accent4"/>
            </a:solidFill>
            <a:ln>
              <a:noFill/>
            </a:ln>
            <a:effectLst/>
          </c:spPr>
          <c:invertIfNegative val="0"/>
          <c:cat>
            <c:multiLvlStrRef>
              <c:f>'Sp Ed 5 yr trend'!$A$3:$B$12</c:f>
              <c:multiLvlStrCache>
                <c:ptCount val="10"/>
                <c:lvl>
                  <c:pt idx="0">
                    <c:v>Keystone</c:v>
                  </c:pt>
                  <c:pt idx="1">
                    <c:v>Prairie Lakes</c:v>
                  </c:pt>
                  <c:pt idx="2">
                    <c:v>Central Rivers</c:v>
                  </c:pt>
                  <c:pt idx="3">
                    <c:v>Mississippi Bend</c:v>
                  </c:pt>
                  <c:pt idx="4">
                    <c:v>Grant Wood</c:v>
                  </c:pt>
                  <c:pt idx="5">
                    <c:v>Heartland</c:v>
                  </c:pt>
                  <c:pt idx="6">
                    <c:v>Northwest</c:v>
                  </c:pt>
                  <c:pt idx="7">
                    <c:v>Green Hills</c:v>
                  </c:pt>
                  <c:pt idx="8">
                    <c:v>Great Prairie</c:v>
                  </c:pt>
                  <c:pt idx="9">
                    <c:v>All AEAs</c:v>
                  </c:pt>
                </c:lvl>
                <c:lvl>
                  <c:pt idx="0">
                    <c:v>9201</c:v>
                  </c:pt>
                  <c:pt idx="1">
                    <c:v>9205</c:v>
                  </c:pt>
                  <c:pt idx="2">
                    <c:v>9207</c:v>
                  </c:pt>
                  <c:pt idx="3">
                    <c:v>9209</c:v>
                  </c:pt>
                  <c:pt idx="4">
                    <c:v>9210</c:v>
                  </c:pt>
                  <c:pt idx="5">
                    <c:v>9211</c:v>
                  </c:pt>
                  <c:pt idx="6">
                    <c:v>9212</c:v>
                  </c:pt>
                  <c:pt idx="7">
                    <c:v>9213</c:v>
                  </c:pt>
                  <c:pt idx="8">
                    <c:v>9215</c:v>
                  </c:pt>
                  <c:pt idx="9">
                    <c:v>9999</c:v>
                  </c:pt>
                </c:lvl>
              </c:multiLvlStrCache>
            </c:multiLvlStrRef>
          </c:cat>
          <c:val>
            <c:numRef>
              <c:f>'Sp Ed 5 yr trend'!$F$3:$F$12</c:f>
              <c:numCache>
                <c:formatCode>0.00%</c:formatCode>
                <c:ptCount val="10"/>
                <c:pt idx="0">
                  <c:v>6.5706323470349451E-2</c:v>
                </c:pt>
                <c:pt idx="1">
                  <c:v>9.8302344809120396E-2</c:v>
                </c:pt>
                <c:pt idx="2">
                  <c:v>4.050921418357333E-3</c:v>
                </c:pt>
                <c:pt idx="3">
                  <c:v>-0.21722428472221667</c:v>
                </c:pt>
                <c:pt idx="4">
                  <c:v>7.8555249226345644E-2</c:v>
                </c:pt>
                <c:pt idx="5">
                  <c:v>0</c:v>
                </c:pt>
                <c:pt idx="6">
                  <c:v>9.357267120654017E-2</c:v>
                </c:pt>
                <c:pt idx="7">
                  <c:v>5.3807734492965893E-2</c:v>
                </c:pt>
                <c:pt idx="8">
                  <c:v>5.3061667386682936E-2</c:v>
                </c:pt>
                <c:pt idx="9">
                  <c:v>1.9675299606710349E-2</c:v>
                </c:pt>
              </c:numCache>
            </c:numRef>
          </c:val>
          <c:extLst>
            <c:ext xmlns:c16="http://schemas.microsoft.com/office/drawing/2014/chart" uri="{C3380CC4-5D6E-409C-BE32-E72D297353CC}">
              <c16:uniqueId val="{00000003-5823-4262-8932-7541E408648B}"/>
            </c:ext>
          </c:extLst>
        </c:ser>
        <c:ser>
          <c:idx val="4"/>
          <c:order val="4"/>
          <c:tx>
            <c:strRef>
              <c:f>'Sp Ed 5 yr trend'!$G$2</c:f>
              <c:strCache>
                <c:ptCount val="1"/>
                <c:pt idx="0">
                  <c:v>FY17</c:v>
                </c:pt>
              </c:strCache>
            </c:strRef>
          </c:tx>
          <c:spPr>
            <a:solidFill>
              <a:schemeClr val="accent5"/>
            </a:solidFill>
            <a:ln>
              <a:noFill/>
            </a:ln>
            <a:effectLst/>
          </c:spPr>
          <c:invertIfNegative val="0"/>
          <c:cat>
            <c:multiLvlStrRef>
              <c:f>'Sp Ed 5 yr trend'!$A$3:$B$12</c:f>
              <c:multiLvlStrCache>
                <c:ptCount val="10"/>
                <c:lvl>
                  <c:pt idx="0">
                    <c:v>Keystone</c:v>
                  </c:pt>
                  <c:pt idx="1">
                    <c:v>Prairie Lakes</c:v>
                  </c:pt>
                  <c:pt idx="2">
                    <c:v>Central Rivers</c:v>
                  </c:pt>
                  <c:pt idx="3">
                    <c:v>Mississippi Bend</c:v>
                  </c:pt>
                  <c:pt idx="4">
                    <c:v>Grant Wood</c:v>
                  </c:pt>
                  <c:pt idx="5">
                    <c:v>Heartland</c:v>
                  </c:pt>
                  <c:pt idx="6">
                    <c:v>Northwest</c:v>
                  </c:pt>
                  <c:pt idx="7">
                    <c:v>Green Hills</c:v>
                  </c:pt>
                  <c:pt idx="8">
                    <c:v>Great Prairie</c:v>
                  </c:pt>
                  <c:pt idx="9">
                    <c:v>All AEAs</c:v>
                  </c:pt>
                </c:lvl>
                <c:lvl>
                  <c:pt idx="0">
                    <c:v>9201</c:v>
                  </c:pt>
                  <c:pt idx="1">
                    <c:v>9205</c:v>
                  </c:pt>
                  <c:pt idx="2">
                    <c:v>9207</c:v>
                  </c:pt>
                  <c:pt idx="3">
                    <c:v>9209</c:v>
                  </c:pt>
                  <c:pt idx="4">
                    <c:v>9210</c:v>
                  </c:pt>
                  <c:pt idx="5">
                    <c:v>9211</c:v>
                  </c:pt>
                  <c:pt idx="6">
                    <c:v>9212</c:v>
                  </c:pt>
                  <c:pt idx="7">
                    <c:v>9213</c:v>
                  </c:pt>
                  <c:pt idx="8">
                    <c:v>9215</c:v>
                  </c:pt>
                  <c:pt idx="9">
                    <c:v>9999</c:v>
                  </c:pt>
                </c:lvl>
              </c:multiLvlStrCache>
            </c:multiLvlStrRef>
          </c:cat>
          <c:val>
            <c:numRef>
              <c:f>'Sp Ed 5 yr trend'!$G$3:$G$12</c:f>
              <c:numCache>
                <c:formatCode>0.00%</c:formatCode>
                <c:ptCount val="10"/>
                <c:pt idx="0">
                  <c:v>5.9577767249107919E-2</c:v>
                </c:pt>
                <c:pt idx="1">
                  <c:v>9.748368593111513E-2</c:v>
                </c:pt>
                <c:pt idx="2">
                  <c:v>1.197573211166708E-3</c:v>
                </c:pt>
                <c:pt idx="3">
                  <c:v>-0.23139976211885302</c:v>
                </c:pt>
                <c:pt idx="4">
                  <c:v>6.997080213784336E-2</c:v>
                </c:pt>
                <c:pt idx="5">
                  <c:v>6.9796799680398058E-4</c:v>
                </c:pt>
                <c:pt idx="6">
                  <c:v>8.7676672507819811E-2</c:v>
                </c:pt>
                <c:pt idx="7">
                  <c:v>5.4549885876505708E-2</c:v>
                </c:pt>
                <c:pt idx="8">
                  <c:v>5.5457397091105927E-2</c:v>
                </c:pt>
                <c:pt idx="9">
                  <c:v>1.4040084008569957E-2</c:v>
                </c:pt>
              </c:numCache>
            </c:numRef>
          </c:val>
          <c:extLst>
            <c:ext xmlns:c16="http://schemas.microsoft.com/office/drawing/2014/chart" uri="{C3380CC4-5D6E-409C-BE32-E72D297353CC}">
              <c16:uniqueId val="{00000005-B7DF-4F02-A39B-1F1D8570B273}"/>
            </c:ext>
          </c:extLst>
        </c:ser>
        <c:dLbls>
          <c:showLegendKey val="0"/>
          <c:showVal val="0"/>
          <c:showCatName val="0"/>
          <c:showSerName val="0"/>
          <c:showPercent val="0"/>
          <c:showBubbleSize val="0"/>
        </c:dLbls>
        <c:gapWidth val="0"/>
        <c:axId val="250394719"/>
        <c:axId val="250808943"/>
      </c:barChart>
      <c:catAx>
        <c:axId val="250394719"/>
        <c:scaling>
          <c:orientation val="minMax"/>
        </c:scaling>
        <c:delete val="0"/>
        <c:axPos val="b"/>
        <c:minorGridlines>
          <c:spPr>
            <a:ln w="9525" cap="flat" cmpd="sng" algn="ctr">
              <a:solidFill>
                <a:schemeClr val="tx1">
                  <a:lumMod val="15000"/>
                  <a:lumOff val="8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250808943"/>
        <c:crosses val="autoZero"/>
        <c:auto val="1"/>
        <c:lblAlgn val="ctr"/>
        <c:lblOffset val="100"/>
        <c:noMultiLvlLbl val="0"/>
      </c:catAx>
      <c:valAx>
        <c:axId val="25080894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2503947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85726</xdr:colOff>
      <xdr:row>14</xdr:row>
      <xdr:rowOff>9526</xdr:rowOff>
    </xdr:from>
    <xdr:to>
      <xdr:col>7</xdr:col>
      <xdr:colOff>9526</xdr:colOff>
      <xdr:row>33</xdr:row>
      <xdr:rowOff>47626</xdr:rowOff>
    </xdr:to>
    <xdr:graphicFrame macro="">
      <xdr:nvGraphicFramePr>
        <xdr:cNvPr id="4" name="Chart 3" descr="This is a bar graph of the information provided in the table above.">
          <a:extLst>
            <a:ext uri="{FF2B5EF4-FFF2-40B4-BE49-F238E27FC236}">
              <a16:creationId xmlns:a16="http://schemas.microsoft.com/office/drawing/2014/main" id="{8B09159B-23C1-4C2F-9641-6470D779D6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workbookViewId="0"/>
  </sheetViews>
  <sheetFormatPr defaultColWidth="9.109375" defaultRowHeight="13.2" x14ac:dyDescent="0.25"/>
  <cols>
    <col min="1" max="1" width="9.109375" style="23"/>
    <col min="2" max="2" width="16" style="23" bestFit="1" customWidth="1"/>
    <col min="3" max="3" width="18.33203125" style="23" customWidth="1"/>
    <col min="4" max="4" width="19.33203125" style="23" customWidth="1"/>
    <col min="5" max="5" width="23.33203125" style="23" customWidth="1"/>
    <col min="6" max="6" width="17.33203125" style="23" customWidth="1"/>
    <col min="7" max="7" width="18.109375" style="23" customWidth="1"/>
    <col min="8" max="8" width="17.6640625" style="23" customWidth="1"/>
    <col min="9" max="9" width="21.33203125" style="23" customWidth="1"/>
    <col min="10" max="10" width="18.33203125" style="23" customWidth="1"/>
    <col min="11" max="16384" width="9.109375" style="23"/>
  </cols>
  <sheetData>
    <row r="1" spans="1:10" ht="52.8" x14ac:dyDescent="0.25">
      <c r="A1" s="46" t="s">
        <v>7</v>
      </c>
      <c r="B1" s="46" t="s">
        <v>89</v>
      </c>
      <c r="C1" s="46" t="s">
        <v>114</v>
      </c>
      <c r="D1" s="46" t="s">
        <v>115</v>
      </c>
      <c r="E1" s="47" t="s">
        <v>116</v>
      </c>
      <c r="F1" s="46" t="s">
        <v>26</v>
      </c>
      <c r="G1" s="46" t="s">
        <v>27</v>
      </c>
      <c r="H1" s="46" t="s">
        <v>113</v>
      </c>
      <c r="I1" s="46" t="s">
        <v>28</v>
      </c>
      <c r="J1" s="46" t="s">
        <v>29</v>
      </c>
    </row>
    <row r="2" spans="1:10" x14ac:dyDescent="0.25">
      <c r="A2" s="39">
        <v>9201</v>
      </c>
      <c r="B2" s="39" t="s">
        <v>96</v>
      </c>
      <c r="C2" s="45">
        <v>17473073.890000001</v>
      </c>
      <c r="D2" s="45">
        <v>1747307.389</v>
      </c>
      <c r="E2" s="45">
        <v>1031445.42</v>
      </c>
      <c r="F2" s="45">
        <f>IF(E2-D2&gt;0, E2-D2, 0)</f>
        <v>0</v>
      </c>
      <c r="G2" s="48">
        <f>E2/C2</f>
        <v>5.9030564770306708E-2</v>
      </c>
      <c r="H2" s="45">
        <v>32649.67</v>
      </c>
      <c r="I2" s="49">
        <f>ROUND(E2/H2,0)</f>
        <v>32</v>
      </c>
      <c r="J2" s="45">
        <f>C2/H2</f>
        <v>535.16846847150373</v>
      </c>
    </row>
    <row r="3" spans="1:10" x14ac:dyDescent="0.25">
      <c r="A3" s="39">
        <v>9205</v>
      </c>
      <c r="B3" s="39" t="s">
        <v>90</v>
      </c>
      <c r="C3" s="45">
        <v>19355643.34</v>
      </c>
      <c r="D3" s="45">
        <v>1935564.334</v>
      </c>
      <c r="E3" s="45">
        <v>1920978</v>
      </c>
      <c r="F3" s="45">
        <f t="shared" ref="F3:F10" si="0">IF(E3-D3&gt;0, E3-D3, 0)</f>
        <v>0</v>
      </c>
      <c r="G3" s="48">
        <f t="shared" ref="G3:G10" si="1">E3/C3</f>
        <v>9.9246404072250285E-2</v>
      </c>
      <c r="H3" s="45">
        <v>34213.07</v>
      </c>
      <c r="I3" s="49">
        <f t="shared" ref="I3:I10" si="2">ROUND(E3/H3,0)</f>
        <v>56</v>
      </c>
      <c r="J3" s="45">
        <f t="shared" ref="J3:J10" si="3">C3/H3</f>
        <v>565.73827896765772</v>
      </c>
    </row>
    <row r="4" spans="1:10" x14ac:dyDescent="0.25">
      <c r="A4" s="39">
        <v>9207</v>
      </c>
      <c r="B4" s="39" t="s">
        <v>91</v>
      </c>
      <c r="C4" s="45">
        <v>38787008.850000001</v>
      </c>
      <c r="D4" s="45">
        <v>3878700.8849999998</v>
      </c>
      <c r="E4" s="45">
        <v>46367.37</v>
      </c>
      <c r="F4" s="45">
        <f t="shared" si="0"/>
        <v>0</v>
      </c>
      <c r="G4" s="48">
        <f t="shared" si="1"/>
        <v>1.1954355691441774E-3</v>
      </c>
      <c r="H4" s="45">
        <v>71405.649999999994</v>
      </c>
      <c r="I4" s="49">
        <f t="shared" si="2"/>
        <v>1</v>
      </c>
      <c r="J4" s="45">
        <f t="shared" si="3"/>
        <v>543.19243435218368</v>
      </c>
    </row>
    <row r="5" spans="1:10" x14ac:dyDescent="0.25">
      <c r="A5" s="39">
        <v>9209</v>
      </c>
      <c r="B5" s="39" t="s">
        <v>92</v>
      </c>
      <c r="C5" s="45">
        <v>27741997.59</v>
      </c>
      <c r="D5" s="45">
        <v>2774199.7590000001</v>
      </c>
      <c r="E5" s="45">
        <v>1524645.1</v>
      </c>
      <c r="F5" s="45">
        <f t="shared" si="0"/>
        <v>0</v>
      </c>
      <c r="G5" s="48">
        <f t="shared" si="1"/>
        <v>5.4958014290563573E-2</v>
      </c>
      <c r="H5" s="45">
        <v>53438.43</v>
      </c>
      <c r="I5" s="49">
        <f t="shared" si="2"/>
        <v>29</v>
      </c>
      <c r="J5" s="45">
        <f t="shared" si="3"/>
        <v>519.13945806416837</v>
      </c>
    </row>
    <row r="6" spans="1:10" x14ac:dyDescent="0.25">
      <c r="A6" s="39">
        <v>9210</v>
      </c>
      <c r="B6" s="39" t="s">
        <v>93</v>
      </c>
      <c r="C6" s="45">
        <v>40995364.420000002</v>
      </c>
      <c r="D6" s="45">
        <v>4099536.4419999998</v>
      </c>
      <c r="E6" s="45">
        <v>4006264.35</v>
      </c>
      <c r="F6" s="45">
        <f t="shared" si="0"/>
        <v>0</v>
      </c>
      <c r="G6" s="48">
        <f t="shared" si="1"/>
        <v>9.7724813687605702E-2</v>
      </c>
      <c r="H6" s="45">
        <v>78806.320000000007</v>
      </c>
      <c r="I6" s="49">
        <f t="shared" si="2"/>
        <v>51</v>
      </c>
      <c r="J6" s="45">
        <f t="shared" si="3"/>
        <v>520.20401942382284</v>
      </c>
    </row>
    <row r="7" spans="1:10" x14ac:dyDescent="0.25">
      <c r="A7" s="39">
        <v>9211</v>
      </c>
      <c r="B7" s="39" t="s">
        <v>94</v>
      </c>
      <c r="C7" s="45">
        <v>74346603.459999993</v>
      </c>
      <c r="D7" s="45">
        <v>7434660.3459999999</v>
      </c>
      <c r="E7" s="45">
        <v>36025.620000000003</v>
      </c>
      <c r="F7" s="45">
        <f t="shared" si="0"/>
        <v>0</v>
      </c>
      <c r="G7" s="48">
        <f t="shared" si="1"/>
        <v>4.8456309129686777E-4</v>
      </c>
      <c r="H7" s="45">
        <v>159179.91</v>
      </c>
      <c r="I7" s="49">
        <f t="shared" si="2"/>
        <v>0</v>
      </c>
      <c r="J7" s="45">
        <f t="shared" si="3"/>
        <v>467.06021796343515</v>
      </c>
    </row>
    <row r="8" spans="1:10" x14ac:dyDescent="0.25">
      <c r="A8" s="39">
        <v>9212</v>
      </c>
      <c r="B8" s="39" t="s">
        <v>95</v>
      </c>
      <c r="C8" s="45">
        <v>24221708.780000001</v>
      </c>
      <c r="D8" s="45">
        <v>2422170.878</v>
      </c>
      <c r="E8" s="45">
        <v>2197382.73</v>
      </c>
      <c r="F8" s="45">
        <f t="shared" si="0"/>
        <v>0</v>
      </c>
      <c r="G8" s="48">
        <f t="shared" si="1"/>
        <v>9.0719558638835213E-2</v>
      </c>
      <c r="H8" s="45">
        <v>46006.720000000001</v>
      </c>
      <c r="I8" s="49">
        <f t="shared" si="2"/>
        <v>48</v>
      </c>
      <c r="J8" s="45">
        <f t="shared" si="3"/>
        <v>526.48197437243948</v>
      </c>
    </row>
    <row r="9" spans="1:10" x14ac:dyDescent="0.25">
      <c r="A9" s="39">
        <v>9213</v>
      </c>
      <c r="B9" s="39" t="s">
        <v>97</v>
      </c>
      <c r="C9" s="45">
        <v>24310322.09</v>
      </c>
      <c r="D9" s="45">
        <v>2431032.2089999998</v>
      </c>
      <c r="E9" s="45">
        <v>206186.3</v>
      </c>
      <c r="F9" s="45">
        <f t="shared" si="0"/>
        <v>0</v>
      </c>
      <c r="G9" s="48">
        <f t="shared" si="1"/>
        <v>8.4814302022273198E-3</v>
      </c>
      <c r="H9" s="45">
        <v>43093.85</v>
      </c>
      <c r="I9" s="49">
        <f t="shared" si="2"/>
        <v>5</v>
      </c>
      <c r="J9" s="45">
        <f t="shared" si="3"/>
        <v>564.12509186345619</v>
      </c>
    </row>
    <row r="10" spans="1:10" x14ac:dyDescent="0.25">
      <c r="A10" s="39">
        <v>9215</v>
      </c>
      <c r="B10" s="39" t="s">
        <v>98</v>
      </c>
      <c r="C10" s="45">
        <v>20137583.100000001</v>
      </c>
      <c r="D10" s="45">
        <v>2013758.31</v>
      </c>
      <c r="E10" s="45">
        <v>1190351.32</v>
      </c>
      <c r="F10" s="45">
        <f t="shared" si="0"/>
        <v>0</v>
      </c>
      <c r="G10" s="48">
        <f t="shared" si="1"/>
        <v>5.9110932731545128E-2</v>
      </c>
      <c r="H10" s="45">
        <v>39051.32</v>
      </c>
      <c r="I10" s="49">
        <f t="shared" si="2"/>
        <v>30</v>
      </c>
      <c r="J10" s="45">
        <f t="shared" si="3"/>
        <v>515.66971615812224</v>
      </c>
    </row>
    <row r="11" spans="1:10" ht="13.8" thickBot="1" x14ac:dyDescent="0.3">
      <c r="A11" s="39" t="s">
        <v>25</v>
      </c>
      <c r="B11" s="39"/>
      <c r="C11" s="41">
        <f>SUM(C2:C10)</f>
        <v>287369305.52000004</v>
      </c>
      <c r="D11" s="41">
        <f>SUM(D2:D10)</f>
        <v>28736930.551999997</v>
      </c>
      <c r="E11" s="41">
        <f>SUM(E2:E10)</f>
        <v>12159646.210000001</v>
      </c>
      <c r="F11" s="41">
        <f>SUM(F2:F10)</f>
        <v>0</v>
      </c>
      <c r="G11" s="50">
        <f t="shared" ref="G11" si="4">E11/C11</f>
        <v>4.2313656943969352E-2</v>
      </c>
      <c r="H11" s="41">
        <f>SUM(H2:H10)</f>
        <v>557844.93999999994</v>
      </c>
      <c r="I11" s="51">
        <f t="shared" ref="I11" si="5">ROUND(E11/H11,0)</f>
        <v>22</v>
      </c>
      <c r="J11" s="41">
        <f t="shared" ref="J11" si="6">C11/H11</f>
        <v>515.14190577761644</v>
      </c>
    </row>
    <row r="12" spans="1:10" ht="13.8" thickTop="1" x14ac:dyDescent="0.25">
      <c r="C12" s="45"/>
      <c r="D12" s="45"/>
      <c r="E12" s="45"/>
      <c r="F12" s="45"/>
      <c r="G12" s="45"/>
      <c r="H12" s="45"/>
      <c r="I12" s="45"/>
      <c r="J12" s="45"/>
    </row>
    <row r="13" spans="1:10" x14ac:dyDescent="0.25">
      <c r="A13" s="46"/>
      <c r="B13" s="46"/>
    </row>
    <row r="14" spans="1:10" x14ac:dyDescent="0.25">
      <c r="A14" s="52" t="s">
        <v>46</v>
      </c>
      <c r="B14" s="52"/>
    </row>
    <row r="15" spans="1:10" x14ac:dyDescent="0.25">
      <c r="A15" s="53"/>
      <c r="B15" s="53"/>
    </row>
    <row r="16" spans="1:10" x14ac:dyDescent="0.25">
      <c r="A16" s="53"/>
      <c r="C16" s="44"/>
      <c r="D16" s="45"/>
      <c r="E16" s="45"/>
    </row>
    <row r="17" spans="1:5" x14ac:dyDescent="0.25">
      <c r="A17" s="53"/>
      <c r="C17" s="44"/>
      <c r="D17" s="45"/>
      <c r="E17" s="45"/>
    </row>
    <row r="18" spans="1:5" x14ac:dyDescent="0.25">
      <c r="A18" s="53"/>
      <c r="C18" s="44"/>
      <c r="D18" s="45"/>
      <c r="E18" s="45"/>
    </row>
    <row r="19" spans="1:5" x14ac:dyDescent="0.25">
      <c r="A19" s="53"/>
      <c r="C19" s="44"/>
      <c r="D19" s="45"/>
      <c r="E19" s="45"/>
    </row>
    <row r="20" spans="1:5" x14ac:dyDescent="0.25">
      <c r="A20" s="53"/>
      <c r="C20" s="44"/>
      <c r="D20" s="45"/>
      <c r="E20" s="45"/>
    </row>
    <row r="21" spans="1:5" x14ac:dyDescent="0.25">
      <c r="A21" s="53"/>
      <c r="C21" s="44"/>
      <c r="D21" s="45"/>
      <c r="E21" s="45"/>
    </row>
    <row r="22" spans="1:5" x14ac:dyDescent="0.25">
      <c r="A22" s="53"/>
      <c r="C22" s="44"/>
      <c r="D22" s="45"/>
      <c r="E22" s="45"/>
    </row>
    <row r="23" spans="1:5" x14ac:dyDescent="0.25">
      <c r="C23" s="45"/>
      <c r="D23" s="45"/>
      <c r="E23" s="45"/>
    </row>
    <row r="24" spans="1:5" x14ac:dyDescent="0.25">
      <c r="C24" s="45"/>
      <c r="D24" s="45"/>
      <c r="E24" s="45"/>
    </row>
    <row r="25" spans="1:5" x14ac:dyDescent="0.25">
      <c r="A25" s="46"/>
      <c r="B25" s="46"/>
      <c r="C25" s="45"/>
      <c r="D25" s="45"/>
      <c r="E25" s="45"/>
    </row>
  </sheetData>
  <pageMargins left="0.7" right="0.7" top="0.75" bottom="0.75" header="0.3" footer="0.3"/>
  <pageSetup paperSize="5"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9280-C287-414F-8E59-86B51ECC9952}">
  <sheetPr>
    <pageSetUpPr fitToPage="1"/>
  </sheetPr>
  <dimension ref="A1:J26"/>
  <sheetViews>
    <sheetView workbookViewId="0">
      <selection activeCell="C12" sqref="C12"/>
    </sheetView>
  </sheetViews>
  <sheetFormatPr defaultColWidth="9.109375" defaultRowHeight="14.4" x14ac:dyDescent="0.3"/>
  <cols>
    <col min="1" max="1" width="9.109375" style="1"/>
    <col min="2" max="2" width="26.33203125" style="1" customWidth="1"/>
    <col min="3" max="3" width="27.109375" style="1" customWidth="1"/>
    <col min="4" max="4" width="25.44140625" style="10" customWidth="1"/>
    <col min="5" max="5" width="25.6640625" style="1" customWidth="1"/>
    <col min="6" max="6" width="26" style="1" customWidth="1"/>
    <col min="7" max="7" width="24.33203125" customWidth="1"/>
    <col min="8" max="8" width="23.6640625" customWidth="1"/>
    <col min="9" max="9" width="18.33203125" customWidth="1"/>
    <col min="10" max="16384" width="9.109375" style="1"/>
  </cols>
  <sheetData>
    <row r="1" spans="1:10" x14ac:dyDescent="0.3">
      <c r="A1" s="16"/>
      <c r="B1" s="16"/>
      <c r="C1" s="55" t="s">
        <v>27</v>
      </c>
      <c r="D1" s="55"/>
      <c r="E1" s="55"/>
      <c r="F1" s="55"/>
      <c r="G1" s="55"/>
      <c r="H1" s="1"/>
      <c r="I1" s="1"/>
    </row>
    <row r="2" spans="1:10" x14ac:dyDescent="0.3">
      <c r="A2" s="13" t="s">
        <v>7</v>
      </c>
      <c r="B2" s="13" t="s">
        <v>89</v>
      </c>
      <c r="C2" s="13" t="s">
        <v>117</v>
      </c>
      <c r="D2" s="13" t="s">
        <v>107</v>
      </c>
      <c r="E2" s="17" t="s">
        <v>86</v>
      </c>
      <c r="F2" s="17" t="s">
        <v>87</v>
      </c>
      <c r="G2" s="17" t="s">
        <v>88</v>
      </c>
      <c r="J2"/>
    </row>
    <row r="3" spans="1:10" x14ac:dyDescent="0.3">
      <c r="A3" s="18">
        <v>9201</v>
      </c>
      <c r="B3" s="18" t="s">
        <v>96</v>
      </c>
      <c r="C3" s="54">
        <v>5.9030564770306708E-2</v>
      </c>
      <c r="D3" s="54">
        <v>3.9241366376172815E-2</v>
      </c>
      <c r="E3" s="19">
        <v>4.9949362570671139E-2</v>
      </c>
      <c r="F3" s="19">
        <v>6.5706323470349451E-2</v>
      </c>
      <c r="G3" s="19">
        <v>5.9577767249107919E-2</v>
      </c>
      <c r="J3"/>
    </row>
    <row r="4" spans="1:10" x14ac:dyDescent="0.3">
      <c r="A4" s="18">
        <v>9205</v>
      </c>
      <c r="B4" s="18" t="s">
        <v>90</v>
      </c>
      <c r="C4" s="54">
        <v>9.9246404072250285E-2</v>
      </c>
      <c r="D4" s="54">
        <v>9.6071648597834361E-2</v>
      </c>
      <c r="E4" s="19">
        <v>9.8620612945631722E-2</v>
      </c>
      <c r="F4" s="19">
        <v>9.8302344809120396E-2</v>
      </c>
      <c r="G4" s="19">
        <v>9.748368593111513E-2</v>
      </c>
      <c r="J4"/>
    </row>
    <row r="5" spans="1:10" x14ac:dyDescent="0.3">
      <c r="A5" s="18">
        <v>9207</v>
      </c>
      <c r="B5" s="18" t="s">
        <v>91</v>
      </c>
      <c r="C5" s="54">
        <v>1.1954355691441774E-3</v>
      </c>
      <c r="D5" s="54">
        <v>1.1702149503408976E-2</v>
      </c>
      <c r="E5" s="19">
        <v>0</v>
      </c>
      <c r="F5" s="19">
        <v>4.050921418357333E-3</v>
      </c>
      <c r="G5" s="19">
        <v>1.197573211166708E-3</v>
      </c>
      <c r="J5"/>
    </row>
    <row r="6" spans="1:10" x14ac:dyDescent="0.3">
      <c r="A6" s="18">
        <v>9209</v>
      </c>
      <c r="B6" s="18" t="s">
        <v>92</v>
      </c>
      <c r="C6" s="54">
        <v>5.4958014290563573E-2</v>
      </c>
      <c r="D6" s="54">
        <v>-3.2885624493291021E-2</v>
      </c>
      <c r="E6" s="19">
        <v>-8.4439004969076081E-2</v>
      </c>
      <c r="F6" s="19">
        <v>-0.21722428472221667</v>
      </c>
      <c r="G6" s="19">
        <v>-0.23139976211885302</v>
      </c>
      <c r="J6"/>
    </row>
    <row r="7" spans="1:10" x14ac:dyDescent="0.3">
      <c r="A7" s="18">
        <v>9210</v>
      </c>
      <c r="B7" s="18" t="s">
        <v>93</v>
      </c>
      <c r="C7" s="54">
        <v>9.7724813687605702E-2</v>
      </c>
      <c r="D7" s="54">
        <v>9.8777638471393966E-2</v>
      </c>
      <c r="E7" s="19">
        <v>9.1082544968721299E-2</v>
      </c>
      <c r="F7" s="19">
        <v>7.8555249226345644E-2</v>
      </c>
      <c r="G7" s="19">
        <v>6.997080213784336E-2</v>
      </c>
      <c r="J7"/>
    </row>
    <row r="8" spans="1:10" x14ac:dyDescent="0.3">
      <c r="A8" s="18">
        <v>9211</v>
      </c>
      <c r="B8" s="18" t="s">
        <v>94</v>
      </c>
      <c r="C8" s="54">
        <v>4.8456309129686777E-4</v>
      </c>
      <c r="D8" s="54">
        <v>1.4582759685329878E-5</v>
      </c>
      <c r="E8" s="19">
        <v>5.5556160197704631E-5</v>
      </c>
      <c r="F8" s="19">
        <v>0</v>
      </c>
      <c r="G8" s="19">
        <v>6.9796799680398058E-4</v>
      </c>
      <c r="J8"/>
    </row>
    <row r="9" spans="1:10" x14ac:dyDescent="0.3">
      <c r="A9" s="18">
        <v>9212</v>
      </c>
      <c r="B9" s="18" t="s">
        <v>95</v>
      </c>
      <c r="C9" s="54">
        <v>9.0719558638835213E-2</v>
      </c>
      <c r="D9" s="54">
        <v>9.4623759559128079E-2</v>
      </c>
      <c r="E9" s="19">
        <v>9.5992645880162833E-2</v>
      </c>
      <c r="F9" s="19">
        <v>9.357267120654017E-2</v>
      </c>
      <c r="G9" s="19">
        <v>8.7676672507819811E-2</v>
      </c>
      <c r="J9"/>
    </row>
    <row r="10" spans="1:10" x14ac:dyDescent="0.3">
      <c r="A10" s="18">
        <v>9213</v>
      </c>
      <c r="B10" s="18" t="s">
        <v>97</v>
      </c>
      <c r="C10" s="54">
        <v>8.4814302022273198E-3</v>
      </c>
      <c r="D10" s="54">
        <v>2.1701727802309397E-2</v>
      </c>
      <c r="E10" s="19">
        <v>2.9885105903012191E-2</v>
      </c>
      <c r="F10" s="19">
        <v>5.3807734492965893E-2</v>
      </c>
      <c r="G10" s="19">
        <v>5.4549885876505708E-2</v>
      </c>
      <c r="J10"/>
    </row>
    <row r="11" spans="1:10" x14ac:dyDescent="0.3">
      <c r="A11" s="18">
        <v>9215</v>
      </c>
      <c r="B11" s="18" t="s">
        <v>98</v>
      </c>
      <c r="C11" s="54">
        <v>5.9110932731545128E-2</v>
      </c>
      <c r="D11" s="54">
        <v>4.5306443596731076E-2</v>
      </c>
      <c r="E11" s="19">
        <v>5.2147768959844069E-2</v>
      </c>
      <c r="F11" s="19">
        <v>5.3061667386682936E-2</v>
      </c>
      <c r="G11" s="19">
        <v>5.5457397091105927E-2</v>
      </c>
      <c r="J11"/>
    </row>
    <row r="12" spans="1:10" x14ac:dyDescent="0.3">
      <c r="A12" s="18">
        <v>9999</v>
      </c>
      <c r="B12" s="18" t="s">
        <v>99</v>
      </c>
      <c r="C12" s="54">
        <v>4.2313656943969352E-2</v>
      </c>
      <c r="D12" s="54">
        <v>3.4485618350935041E-2</v>
      </c>
      <c r="E12" s="19">
        <v>3.0415745929333493E-2</v>
      </c>
      <c r="F12" s="19">
        <v>1.9675299606710349E-2</v>
      </c>
      <c r="G12" s="19">
        <v>1.4040084008569957E-2</v>
      </c>
      <c r="J12"/>
    </row>
    <row r="13" spans="1:10" x14ac:dyDescent="0.3">
      <c r="B13" s="5"/>
      <c r="C13" s="5"/>
      <c r="E13" s="5"/>
      <c r="F13" s="5"/>
    </row>
    <row r="14" spans="1:10" x14ac:dyDescent="0.3">
      <c r="A14" s="3"/>
    </row>
    <row r="15" spans="1:10" x14ac:dyDescent="0.3">
      <c r="A15" s="7"/>
    </row>
    <row r="16" spans="1:10" x14ac:dyDescent="0.3">
      <c r="A16" s="2"/>
    </row>
    <row r="17" spans="1:4" x14ac:dyDescent="0.3">
      <c r="A17" s="2"/>
    </row>
    <row r="18" spans="1:4" x14ac:dyDescent="0.3">
      <c r="A18" s="2"/>
    </row>
    <row r="19" spans="1:4" x14ac:dyDescent="0.3">
      <c r="A19" s="2"/>
    </row>
    <row r="20" spans="1:4" x14ac:dyDescent="0.3">
      <c r="A20" s="2"/>
    </row>
    <row r="21" spans="1:4" x14ac:dyDescent="0.3">
      <c r="A21" s="2"/>
    </row>
    <row r="22" spans="1:4" x14ac:dyDescent="0.3">
      <c r="A22" s="2"/>
    </row>
    <row r="23" spans="1:4" x14ac:dyDescent="0.3">
      <c r="A23" s="2"/>
      <c r="D23" s="15"/>
    </row>
    <row r="26" spans="1:4" x14ac:dyDescent="0.3">
      <c r="A26" s="3"/>
    </row>
  </sheetData>
  <mergeCells count="1">
    <mergeCell ref="C1:G1"/>
  </mergeCells>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4"/>
  <sheetViews>
    <sheetView zoomScaleNormal="100" workbookViewId="0">
      <pane xSplit="1" topLeftCell="B1" activePane="topRight" state="frozen"/>
      <selection pane="topRight" activeCell="B2" sqref="B2"/>
    </sheetView>
  </sheetViews>
  <sheetFormatPr defaultColWidth="9.109375" defaultRowHeight="13.2" x14ac:dyDescent="0.25"/>
  <cols>
    <col min="1" max="1" width="6" style="23" bestFit="1" customWidth="1"/>
    <col min="2" max="2" width="15.5546875" style="23" customWidth="1"/>
    <col min="3" max="3" width="12.6640625" style="23" bestFit="1" customWidth="1"/>
    <col min="4" max="4" width="14.5546875" style="23" bestFit="1" customWidth="1"/>
    <col min="5" max="5" width="13.88671875" style="23" bestFit="1" customWidth="1"/>
    <col min="6" max="6" width="9.44140625" style="23" bestFit="1" customWidth="1"/>
    <col min="7" max="7" width="14.5546875" style="23" bestFit="1" customWidth="1"/>
    <col min="8" max="8" width="16" style="23" bestFit="1" customWidth="1"/>
    <col min="9" max="10" width="14.5546875" style="23" bestFit="1" customWidth="1"/>
    <col min="11" max="11" width="12.33203125" style="23" bestFit="1" customWidth="1"/>
    <col min="12" max="12" width="18.6640625" style="23" bestFit="1" customWidth="1"/>
    <col min="13" max="13" width="11.109375" style="23" bestFit="1" customWidth="1"/>
    <col min="14" max="14" width="14.33203125" style="23" bestFit="1" customWidth="1"/>
    <col min="15" max="15" width="16.6640625" style="23" bestFit="1" customWidth="1"/>
    <col min="16" max="16" width="12.6640625" style="23" bestFit="1" customWidth="1"/>
    <col min="17" max="17" width="16" style="23" bestFit="1" customWidth="1"/>
    <col min="18" max="19" width="15.6640625" style="23" bestFit="1" customWidth="1"/>
    <col min="20" max="20" width="20.44140625" style="23" customWidth="1"/>
    <col min="21" max="16384" width="9.109375" style="23"/>
  </cols>
  <sheetData>
    <row r="1" spans="1:20" ht="52.8" x14ac:dyDescent="0.25">
      <c r="A1" s="20"/>
      <c r="B1" s="21"/>
      <c r="C1" s="56" t="s">
        <v>0</v>
      </c>
      <c r="D1" s="57"/>
      <c r="E1" s="58"/>
      <c r="F1" s="56" t="s">
        <v>1</v>
      </c>
      <c r="G1" s="57"/>
      <c r="H1" s="57"/>
      <c r="I1" s="58"/>
      <c r="J1" s="56" t="s">
        <v>2</v>
      </c>
      <c r="K1" s="57"/>
      <c r="L1" s="57"/>
      <c r="M1" s="58"/>
      <c r="N1" s="56" t="s">
        <v>3</v>
      </c>
      <c r="O1" s="57"/>
      <c r="P1" s="58"/>
      <c r="Q1" s="56" t="s">
        <v>4</v>
      </c>
      <c r="R1" s="58"/>
      <c r="S1" s="22" t="s">
        <v>5</v>
      </c>
      <c r="T1" s="22" t="s">
        <v>6</v>
      </c>
    </row>
    <row r="2" spans="1:20" ht="66" x14ac:dyDescent="0.25">
      <c r="A2" s="24" t="s">
        <v>7</v>
      </c>
      <c r="B2" s="25" t="s">
        <v>89</v>
      </c>
      <c r="C2" s="26" t="s">
        <v>8</v>
      </c>
      <c r="D2" s="25" t="s">
        <v>9</v>
      </c>
      <c r="E2" s="24" t="s">
        <v>10</v>
      </c>
      <c r="F2" s="26" t="s">
        <v>11</v>
      </c>
      <c r="G2" s="25" t="s">
        <v>12</v>
      </c>
      <c r="H2" s="25" t="s">
        <v>13</v>
      </c>
      <c r="I2" s="24" t="s">
        <v>14</v>
      </c>
      <c r="J2" s="26" t="s">
        <v>15</v>
      </c>
      <c r="K2" s="25" t="s">
        <v>16</v>
      </c>
      <c r="L2" s="25" t="s">
        <v>17</v>
      </c>
      <c r="M2" s="24" t="s">
        <v>18</v>
      </c>
      <c r="N2" s="26" t="s">
        <v>19</v>
      </c>
      <c r="O2" s="25" t="s">
        <v>20</v>
      </c>
      <c r="P2" s="24" t="s">
        <v>21</v>
      </c>
      <c r="Q2" s="26" t="s">
        <v>22</v>
      </c>
      <c r="R2" s="24" t="s">
        <v>23</v>
      </c>
      <c r="S2" s="27" t="s">
        <v>100</v>
      </c>
      <c r="T2" s="27" t="s">
        <v>24</v>
      </c>
    </row>
    <row r="3" spans="1:20" x14ac:dyDescent="0.25">
      <c r="A3" s="28">
        <v>9201</v>
      </c>
      <c r="B3" s="29" t="s">
        <v>96</v>
      </c>
      <c r="C3" s="30">
        <v>8790.43</v>
      </c>
      <c r="D3" s="31">
        <v>23609.5</v>
      </c>
      <c r="E3" s="32">
        <v>0</v>
      </c>
      <c r="F3" s="30">
        <v>0</v>
      </c>
      <c r="G3" s="31">
        <v>44534.559999999998</v>
      </c>
      <c r="H3" s="31">
        <v>72604.740000000005</v>
      </c>
      <c r="I3" s="32">
        <v>15452.19</v>
      </c>
      <c r="J3" s="30">
        <v>48513.36</v>
      </c>
      <c r="K3" s="31">
        <v>0</v>
      </c>
      <c r="L3" s="31">
        <v>165281.42000000001</v>
      </c>
      <c r="M3" s="32">
        <v>0</v>
      </c>
      <c r="N3" s="30">
        <v>0</v>
      </c>
      <c r="O3" s="31">
        <v>0</v>
      </c>
      <c r="P3" s="32">
        <v>0</v>
      </c>
      <c r="Q3" s="30">
        <v>1031445.42</v>
      </c>
      <c r="R3" s="32">
        <v>1972811.44</v>
      </c>
      <c r="S3" s="33">
        <v>3383043.06</v>
      </c>
      <c r="T3" s="34">
        <f>(O3+Q3)/S3</f>
        <v>0.30488687306273898</v>
      </c>
    </row>
    <row r="4" spans="1:20" x14ac:dyDescent="0.25">
      <c r="A4" s="28">
        <v>9205</v>
      </c>
      <c r="B4" s="29" t="s">
        <v>90</v>
      </c>
      <c r="C4" s="30">
        <v>26996.240000000002</v>
      </c>
      <c r="D4" s="31">
        <v>0</v>
      </c>
      <c r="E4" s="32">
        <v>0</v>
      </c>
      <c r="F4" s="30">
        <v>0</v>
      </c>
      <c r="G4" s="31">
        <v>0</v>
      </c>
      <c r="H4" s="31">
        <v>0</v>
      </c>
      <c r="I4" s="32">
        <v>130683.14</v>
      </c>
      <c r="J4" s="30">
        <v>335110.08</v>
      </c>
      <c r="K4" s="31">
        <v>0</v>
      </c>
      <c r="L4" s="31">
        <v>1340631.8</v>
      </c>
      <c r="M4" s="32">
        <v>0</v>
      </c>
      <c r="N4" s="30">
        <v>0</v>
      </c>
      <c r="O4" s="31">
        <v>0</v>
      </c>
      <c r="P4" s="32">
        <v>0</v>
      </c>
      <c r="Q4" s="30">
        <v>1920978</v>
      </c>
      <c r="R4" s="32">
        <v>1542491.31</v>
      </c>
      <c r="S4" s="33">
        <v>5296890.57</v>
      </c>
      <c r="T4" s="34">
        <f t="shared" ref="T4:T12" si="0">(O4+Q4)/S4</f>
        <v>0.36266144724224497</v>
      </c>
    </row>
    <row r="5" spans="1:20" x14ac:dyDescent="0.25">
      <c r="A5" s="28">
        <v>9207</v>
      </c>
      <c r="B5" s="29" t="s">
        <v>91</v>
      </c>
      <c r="C5" s="30">
        <v>71677.23</v>
      </c>
      <c r="D5" s="31">
        <v>156768.07999999999</v>
      </c>
      <c r="E5" s="32">
        <v>0</v>
      </c>
      <c r="F5" s="30">
        <v>0</v>
      </c>
      <c r="G5" s="31">
        <v>570968.44999999995</v>
      </c>
      <c r="H5" s="31">
        <v>0</v>
      </c>
      <c r="I5" s="32">
        <v>540101.49</v>
      </c>
      <c r="J5" s="30">
        <v>5808717</v>
      </c>
      <c r="K5" s="31">
        <v>0</v>
      </c>
      <c r="L5" s="31">
        <v>0</v>
      </c>
      <c r="M5" s="32">
        <v>0</v>
      </c>
      <c r="N5" s="30">
        <v>60308.84</v>
      </c>
      <c r="O5" s="31">
        <v>0</v>
      </c>
      <c r="P5" s="32">
        <v>0</v>
      </c>
      <c r="Q5" s="30">
        <v>46367.37</v>
      </c>
      <c r="R5" s="32">
        <v>6212742.3200000003</v>
      </c>
      <c r="S5" s="33">
        <v>13467650.779999999</v>
      </c>
      <c r="T5" s="34">
        <f t="shared" si="0"/>
        <v>3.4428699375586278E-3</v>
      </c>
    </row>
    <row r="6" spans="1:20" x14ac:dyDescent="0.25">
      <c r="A6" s="28">
        <v>9209</v>
      </c>
      <c r="B6" s="29" t="s">
        <v>92</v>
      </c>
      <c r="C6" s="30">
        <v>27276.63</v>
      </c>
      <c r="D6" s="31">
        <v>1957.22</v>
      </c>
      <c r="E6" s="32">
        <v>0</v>
      </c>
      <c r="F6" s="30">
        <v>0</v>
      </c>
      <c r="G6" s="31">
        <v>0</v>
      </c>
      <c r="H6" s="31">
        <v>0</v>
      </c>
      <c r="I6" s="32">
        <v>649163.59</v>
      </c>
      <c r="J6" s="30">
        <v>0</v>
      </c>
      <c r="K6" s="31">
        <v>0</v>
      </c>
      <c r="L6" s="31">
        <v>0</v>
      </c>
      <c r="M6" s="32">
        <v>0</v>
      </c>
      <c r="N6" s="30">
        <v>0</v>
      </c>
      <c r="O6" s="31">
        <v>0</v>
      </c>
      <c r="P6" s="32">
        <v>0</v>
      </c>
      <c r="Q6" s="30">
        <v>1524645.1</v>
      </c>
      <c r="R6" s="32">
        <v>3763441.6</v>
      </c>
      <c r="S6" s="33">
        <v>5966484.1399999997</v>
      </c>
      <c r="T6" s="34">
        <f t="shared" si="0"/>
        <v>0.25553492881655432</v>
      </c>
    </row>
    <row r="7" spans="1:20" x14ac:dyDescent="0.25">
      <c r="A7" s="28">
        <v>9210</v>
      </c>
      <c r="B7" s="29" t="s">
        <v>93</v>
      </c>
      <c r="C7" s="30">
        <v>73554.48</v>
      </c>
      <c r="D7" s="31">
        <v>320.07</v>
      </c>
      <c r="E7" s="32">
        <v>0</v>
      </c>
      <c r="F7" s="30">
        <v>0</v>
      </c>
      <c r="G7" s="31">
        <v>0</v>
      </c>
      <c r="H7" s="31">
        <v>0</v>
      </c>
      <c r="I7" s="32">
        <v>575643.54</v>
      </c>
      <c r="J7" s="30">
        <v>317400</v>
      </c>
      <c r="K7" s="31">
        <v>0</v>
      </c>
      <c r="L7" s="31">
        <v>600000</v>
      </c>
      <c r="M7" s="32">
        <v>0</v>
      </c>
      <c r="N7" s="30">
        <v>0</v>
      </c>
      <c r="O7" s="31">
        <v>360355.62</v>
      </c>
      <c r="P7" s="32">
        <v>244540.7</v>
      </c>
      <c r="Q7" s="30">
        <v>3645908.73</v>
      </c>
      <c r="R7" s="32">
        <v>7154433.5999999996</v>
      </c>
      <c r="S7" s="33">
        <v>12972156.74</v>
      </c>
      <c r="T7" s="34">
        <f t="shared" si="0"/>
        <v>0.30883564162053134</v>
      </c>
    </row>
    <row r="8" spans="1:20" x14ac:dyDescent="0.25">
      <c r="A8" s="28">
        <v>9211</v>
      </c>
      <c r="B8" s="29" t="s">
        <v>94</v>
      </c>
      <c r="C8" s="30">
        <v>0</v>
      </c>
      <c r="D8" s="31">
        <v>1649963.3</v>
      </c>
      <c r="E8" s="32">
        <v>0</v>
      </c>
      <c r="F8" s="30">
        <v>0</v>
      </c>
      <c r="G8" s="31">
        <v>815756.53</v>
      </c>
      <c r="H8" s="31">
        <v>220072.76</v>
      </c>
      <c r="I8" s="32">
        <v>82229.06</v>
      </c>
      <c r="J8" s="30">
        <v>1026550.89</v>
      </c>
      <c r="K8" s="31">
        <v>0</v>
      </c>
      <c r="L8" s="31">
        <v>71130.95</v>
      </c>
      <c r="M8" s="32">
        <v>0</v>
      </c>
      <c r="N8" s="30">
        <v>2149.9</v>
      </c>
      <c r="O8" s="31">
        <v>36025.620000000003</v>
      </c>
      <c r="P8" s="32">
        <v>0</v>
      </c>
      <c r="Q8" s="30">
        <v>0</v>
      </c>
      <c r="R8" s="32">
        <v>10604622.98</v>
      </c>
      <c r="S8" s="33">
        <v>14508501.99</v>
      </c>
      <c r="T8" s="34">
        <f t="shared" si="0"/>
        <v>2.4830695839467573E-3</v>
      </c>
    </row>
    <row r="9" spans="1:20" x14ac:dyDescent="0.25">
      <c r="A9" s="28">
        <v>9212</v>
      </c>
      <c r="B9" s="29" t="s">
        <v>95</v>
      </c>
      <c r="C9" s="30">
        <v>90967.74</v>
      </c>
      <c r="D9" s="31">
        <v>349787.5</v>
      </c>
      <c r="E9" s="32">
        <v>0</v>
      </c>
      <c r="F9" s="30">
        <v>0</v>
      </c>
      <c r="G9" s="31">
        <v>0</v>
      </c>
      <c r="H9" s="31">
        <v>113600.74</v>
      </c>
      <c r="I9" s="32">
        <v>18406.259999999998</v>
      </c>
      <c r="J9" s="30">
        <v>0</v>
      </c>
      <c r="K9" s="31">
        <v>0</v>
      </c>
      <c r="L9" s="31">
        <v>2500000</v>
      </c>
      <c r="M9" s="32">
        <v>0</v>
      </c>
      <c r="N9" s="30">
        <v>0</v>
      </c>
      <c r="O9" s="31">
        <v>0</v>
      </c>
      <c r="P9" s="32">
        <v>0</v>
      </c>
      <c r="Q9" s="30">
        <v>2197382.73</v>
      </c>
      <c r="R9" s="32">
        <v>3805162.13</v>
      </c>
      <c r="S9" s="33">
        <v>9075307.0999999996</v>
      </c>
      <c r="T9" s="34">
        <f t="shared" si="0"/>
        <v>0.2421276443636822</v>
      </c>
    </row>
    <row r="10" spans="1:20" x14ac:dyDescent="0.25">
      <c r="A10" s="28">
        <v>9213</v>
      </c>
      <c r="B10" s="29" t="s">
        <v>97</v>
      </c>
      <c r="C10" s="30">
        <v>16216.15</v>
      </c>
      <c r="D10" s="31">
        <v>240609.7</v>
      </c>
      <c r="E10" s="32">
        <v>0</v>
      </c>
      <c r="F10" s="30">
        <v>0</v>
      </c>
      <c r="G10" s="31">
        <v>0</v>
      </c>
      <c r="H10" s="31">
        <v>0</v>
      </c>
      <c r="I10" s="32">
        <v>82000.600000000006</v>
      </c>
      <c r="J10" s="30">
        <v>0</v>
      </c>
      <c r="K10" s="31">
        <v>0</v>
      </c>
      <c r="L10" s="31">
        <v>0</v>
      </c>
      <c r="M10" s="32">
        <v>441532</v>
      </c>
      <c r="N10" s="30">
        <v>0</v>
      </c>
      <c r="O10" s="31">
        <v>0</v>
      </c>
      <c r="P10" s="32">
        <v>61585.98</v>
      </c>
      <c r="Q10" s="30">
        <v>206186.3</v>
      </c>
      <c r="R10" s="32">
        <v>2987071.5</v>
      </c>
      <c r="S10" s="33">
        <v>4035202.23</v>
      </c>
      <c r="T10" s="34">
        <f t="shared" si="0"/>
        <v>5.1096893847622601E-2</v>
      </c>
    </row>
    <row r="11" spans="1:20" x14ac:dyDescent="0.25">
      <c r="A11" s="28">
        <v>9215</v>
      </c>
      <c r="B11" s="29" t="s">
        <v>98</v>
      </c>
      <c r="C11" s="35">
        <v>81239.789999999994</v>
      </c>
      <c r="D11" s="36">
        <v>3000</v>
      </c>
      <c r="E11" s="37">
        <v>0</v>
      </c>
      <c r="F11" s="35">
        <v>0</v>
      </c>
      <c r="G11" s="36">
        <v>0</v>
      </c>
      <c r="H11" s="36">
        <v>0</v>
      </c>
      <c r="I11" s="37">
        <v>279298.56</v>
      </c>
      <c r="J11" s="35">
        <v>0</v>
      </c>
      <c r="K11" s="36">
        <v>0</v>
      </c>
      <c r="L11" s="36">
        <v>0</v>
      </c>
      <c r="M11" s="37">
        <v>0</v>
      </c>
      <c r="N11" s="35">
        <v>0</v>
      </c>
      <c r="O11" s="36">
        <v>444675</v>
      </c>
      <c r="P11" s="37">
        <v>702363.06</v>
      </c>
      <c r="Q11" s="35">
        <v>745676.32</v>
      </c>
      <c r="R11" s="37">
        <v>2611098.61</v>
      </c>
      <c r="S11" s="38">
        <v>4867351.34</v>
      </c>
      <c r="T11" s="34">
        <f t="shared" si="0"/>
        <v>0.24455833097924667</v>
      </c>
    </row>
    <row r="12" spans="1:20" ht="13.8" thickBot="1" x14ac:dyDescent="0.3">
      <c r="A12" s="39" t="s">
        <v>25</v>
      </c>
      <c r="B12" s="39"/>
      <c r="C12" s="40">
        <f>SUM(C3:C11)</f>
        <v>396718.69</v>
      </c>
      <c r="D12" s="41">
        <f t="shared" ref="D12:J12" si="1">SUM(D3:D11)</f>
        <v>2426015.37</v>
      </c>
      <c r="E12" s="42">
        <f t="shared" si="1"/>
        <v>0</v>
      </c>
      <c r="F12" s="41">
        <f t="shared" si="1"/>
        <v>0</v>
      </c>
      <c r="G12" s="41">
        <f t="shared" si="1"/>
        <v>1431259.54</v>
      </c>
      <c r="H12" s="41">
        <f t="shared" si="1"/>
        <v>406278.24</v>
      </c>
      <c r="I12" s="42">
        <f t="shared" si="1"/>
        <v>2372978.4300000002</v>
      </c>
      <c r="J12" s="41">
        <f t="shared" si="1"/>
        <v>7536291.3300000001</v>
      </c>
      <c r="K12" s="41">
        <f t="shared" ref="K12" si="2">SUM(K3:K11)</f>
        <v>0</v>
      </c>
      <c r="L12" s="41">
        <f t="shared" ref="L12" si="3">SUM(L3:L11)</f>
        <v>4677044.17</v>
      </c>
      <c r="M12" s="42">
        <f t="shared" ref="M12" si="4">SUM(M3:M11)</f>
        <v>441532</v>
      </c>
      <c r="N12" s="41">
        <f t="shared" ref="N12" si="5">SUM(N3:N11)</f>
        <v>62458.74</v>
      </c>
      <c r="O12" s="41">
        <f t="shared" ref="O12" si="6">SUM(O3:O11)</f>
        <v>841056.24</v>
      </c>
      <c r="P12" s="42">
        <f t="shared" ref="P12" si="7">SUM(P3:P11)</f>
        <v>1008489.74</v>
      </c>
      <c r="Q12" s="41">
        <f t="shared" ref="Q12:S12" si="8">SUM(Q3:Q11)</f>
        <v>11318589.970000003</v>
      </c>
      <c r="R12" s="41">
        <f t="shared" si="8"/>
        <v>40653875.490000002</v>
      </c>
      <c r="S12" s="41">
        <f t="shared" si="8"/>
        <v>73572587.950000003</v>
      </c>
      <c r="T12" s="43">
        <f t="shared" si="0"/>
        <v>0.16527414012218394</v>
      </c>
    </row>
    <row r="13" spans="1:20" ht="13.8" thickTop="1" x14ac:dyDescent="0.25">
      <c r="A13" s="44"/>
      <c r="B13" s="44"/>
    </row>
    <row r="24" spans="3:18" x14ac:dyDescent="0.25">
      <c r="C24" s="45"/>
      <c r="D24" s="45"/>
      <c r="E24" s="45"/>
      <c r="F24" s="45"/>
      <c r="G24" s="45"/>
      <c r="H24" s="45"/>
      <c r="I24" s="45"/>
      <c r="J24" s="45"/>
      <c r="K24" s="45"/>
      <c r="L24" s="45"/>
      <c r="M24" s="45"/>
      <c r="N24" s="45"/>
      <c r="O24" s="45"/>
      <c r="P24" s="45"/>
      <c r="Q24" s="45"/>
      <c r="R24" s="45"/>
    </row>
  </sheetData>
  <mergeCells count="5">
    <mergeCell ref="C1:E1"/>
    <mergeCell ref="F1:I1"/>
    <mergeCell ref="J1:M1"/>
    <mergeCell ref="N1:P1"/>
    <mergeCell ref="Q1:R1"/>
  </mergeCells>
  <pageMargins left="0.7" right="0.7" top="0.75" bottom="0.75" header="0.3" footer="0.3"/>
  <pageSetup paperSize="5"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25" sqref="A25"/>
    </sheetView>
  </sheetViews>
  <sheetFormatPr defaultRowHeight="14.4" x14ac:dyDescent="0.3"/>
  <cols>
    <col min="1" max="1" width="112.88671875" style="6" customWidth="1"/>
  </cols>
  <sheetData>
    <row r="1" spans="1:1" ht="28.8" x14ac:dyDescent="0.3">
      <c r="A1" s="6" t="s">
        <v>30</v>
      </c>
    </row>
    <row r="3" spans="1:1" x14ac:dyDescent="0.3">
      <c r="A3" s="6" t="s">
        <v>31</v>
      </c>
    </row>
    <row r="5" spans="1:1" ht="28.8" x14ac:dyDescent="0.3">
      <c r="A5" s="6" t="s">
        <v>32</v>
      </c>
    </row>
    <row r="7" spans="1:1" x14ac:dyDescent="0.3">
      <c r="A7" s="6" t="s">
        <v>33</v>
      </c>
    </row>
    <row r="8" spans="1:1" ht="28.8" x14ac:dyDescent="0.3">
      <c r="A8" s="6" t="s">
        <v>34</v>
      </c>
    </row>
    <row r="10" spans="1:1" x14ac:dyDescent="0.3">
      <c r="A10" s="12" t="s">
        <v>64</v>
      </c>
    </row>
    <row r="11" spans="1:1" ht="43.2" x14ac:dyDescent="0.3">
      <c r="A11" s="6" t="s">
        <v>49</v>
      </c>
    </row>
    <row r="12" spans="1:1" s="1" customFormat="1" x14ac:dyDescent="0.3">
      <c r="A12" s="6"/>
    </row>
    <row r="13" spans="1:1" x14ac:dyDescent="0.3">
      <c r="A13" s="12" t="s">
        <v>56</v>
      </c>
    </row>
    <row r="14" spans="1:1" x14ac:dyDescent="0.3">
      <c r="A14" s="6" t="s">
        <v>57</v>
      </c>
    </row>
    <row r="15" spans="1:1" x14ac:dyDescent="0.3">
      <c r="A15" s="6" t="s">
        <v>58</v>
      </c>
    </row>
    <row r="16" spans="1:1" x14ac:dyDescent="0.3">
      <c r="A16" s="6" t="s">
        <v>59</v>
      </c>
    </row>
    <row r="18" spans="1:1" x14ac:dyDescent="0.3">
      <c r="A18" s="6" t="s">
        <v>53</v>
      </c>
    </row>
    <row r="19" spans="1:1" ht="43.2" x14ac:dyDescent="0.3">
      <c r="A19" s="6" t="s">
        <v>60</v>
      </c>
    </row>
    <row r="20" spans="1:1" ht="28.8" x14ac:dyDescent="0.3">
      <c r="A20" s="6" t="s">
        <v>61</v>
      </c>
    </row>
    <row r="21" spans="1:1" ht="28.8" x14ac:dyDescent="0.3">
      <c r="A21" s="6" t="s">
        <v>62</v>
      </c>
    </row>
    <row r="22" spans="1:1" x14ac:dyDescent="0.3">
      <c r="A22" s="6" t="s">
        <v>63</v>
      </c>
    </row>
    <row r="24" spans="1:1" x14ac:dyDescent="0.3">
      <c r="A24" s="12" t="s">
        <v>65</v>
      </c>
    </row>
    <row r="25" spans="1:1" ht="30.6" x14ac:dyDescent="0.3">
      <c r="A25" s="11" t="s">
        <v>50</v>
      </c>
    </row>
    <row r="26" spans="1:1" x14ac:dyDescent="0.3">
      <c r="A26" s="11"/>
    </row>
    <row r="27" spans="1:1" x14ac:dyDescent="0.3">
      <c r="A27" s="11" t="s">
        <v>51</v>
      </c>
    </row>
    <row r="29" spans="1:1" x14ac:dyDescent="0.3">
      <c r="A29" s="12" t="s">
        <v>52</v>
      </c>
    </row>
    <row r="30" spans="1:1" x14ac:dyDescent="0.3">
      <c r="A30" s="6" t="s">
        <v>53</v>
      </c>
    </row>
    <row r="31" spans="1:1" x14ac:dyDescent="0.3">
      <c r="A31" s="6" t="s">
        <v>54</v>
      </c>
    </row>
    <row r="32" spans="1:1" x14ac:dyDescent="0.3">
      <c r="A32" s="14" t="s">
        <v>55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workbookViewId="0"/>
  </sheetViews>
  <sheetFormatPr defaultRowHeight="14.4" x14ac:dyDescent="0.3"/>
  <cols>
    <col min="1" max="1" width="37.109375" customWidth="1"/>
    <col min="2" max="3" width="34.44140625" bestFit="1" customWidth="1"/>
  </cols>
  <sheetData>
    <row r="1" spans="1:3" s="1" customFormat="1" ht="28.8" x14ac:dyDescent="0.3">
      <c r="A1" s="3" t="s">
        <v>108</v>
      </c>
      <c r="B1" s="3" t="s">
        <v>111</v>
      </c>
      <c r="C1" s="4" t="s">
        <v>109</v>
      </c>
    </row>
    <row r="2" spans="1:3" x14ac:dyDescent="0.3">
      <c r="A2" t="s">
        <v>35</v>
      </c>
      <c r="B2" t="s">
        <v>43</v>
      </c>
      <c r="C2" t="s">
        <v>35</v>
      </c>
    </row>
    <row r="3" spans="1:3" x14ac:dyDescent="0.3">
      <c r="A3" t="s">
        <v>36</v>
      </c>
      <c r="B3" t="s">
        <v>36</v>
      </c>
      <c r="C3" t="s">
        <v>36</v>
      </c>
    </row>
    <row r="4" spans="1:3" x14ac:dyDescent="0.3">
      <c r="A4" s="9" t="s">
        <v>110</v>
      </c>
      <c r="B4" s="9" t="s">
        <v>110</v>
      </c>
      <c r="C4" s="9" t="s">
        <v>110</v>
      </c>
    </row>
    <row r="5" spans="1:3" x14ac:dyDescent="0.3">
      <c r="A5" t="s">
        <v>37</v>
      </c>
      <c r="B5" t="s">
        <v>37</v>
      </c>
      <c r="C5" t="s">
        <v>37</v>
      </c>
    </row>
    <row r="6" spans="1:3" x14ac:dyDescent="0.3">
      <c r="A6" t="s">
        <v>38</v>
      </c>
      <c r="B6" t="s">
        <v>38</v>
      </c>
      <c r="C6" t="s">
        <v>39</v>
      </c>
    </row>
    <row r="7" spans="1:3" x14ac:dyDescent="0.3">
      <c r="A7" t="s">
        <v>39</v>
      </c>
      <c r="B7" t="s">
        <v>39</v>
      </c>
      <c r="C7" t="s">
        <v>44</v>
      </c>
    </row>
    <row r="8" spans="1:3" x14ac:dyDescent="0.3">
      <c r="A8" t="s">
        <v>40</v>
      </c>
      <c r="B8" t="s">
        <v>40</v>
      </c>
      <c r="C8" t="s">
        <v>41</v>
      </c>
    </row>
    <row r="9" spans="1:3" x14ac:dyDescent="0.3">
      <c r="A9" t="s">
        <v>41</v>
      </c>
      <c r="B9" t="s">
        <v>41</v>
      </c>
      <c r="C9" t="s">
        <v>42</v>
      </c>
    </row>
    <row r="10" spans="1:3" x14ac:dyDescent="0.3">
      <c r="A10" t="s">
        <v>42</v>
      </c>
      <c r="B10" t="s">
        <v>42</v>
      </c>
    </row>
    <row r="12" spans="1:3" x14ac:dyDescent="0.3">
      <c r="A12" s="8" t="s">
        <v>45</v>
      </c>
    </row>
    <row r="13" spans="1:3" x14ac:dyDescent="0.3">
      <c r="A13" t="s">
        <v>47</v>
      </c>
    </row>
    <row r="14" spans="1:3" x14ac:dyDescent="0.3">
      <c r="A14" t="s">
        <v>69</v>
      </c>
    </row>
    <row r="15" spans="1:3" x14ac:dyDescent="0.3">
      <c r="A15" t="s">
        <v>70</v>
      </c>
    </row>
    <row r="16" spans="1:3" x14ac:dyDescent="0.3">
      <c r="A16" t="s">
        <v>71</v>
      </c>
    </row>
    <row r="18" spans="1:1" x14ac:dyDescent="0.3">
      <c r="A18" t="s">
        <v>72</v>
      </c>
    </row>
    <row r="19" spans="1:1" x14ac:dyDescent="0.3">
      <c r="A19" t="s">
        <v>66</v>
      </c>
    </row>
    <row r="20" spans="1:1" x14ac:dyDescent="0.3">
      <c r="A20" t="s">
        <v>67</v>
      </c>
    </row>
    <row r="21" spans="1:1" x14ac:dyDescent="0.3">
      <c r="A21" t="s">
        <v>73</v>
      </c>
    </row>
    <row r="22" spans="1:1" x14ac:dyDescent="0.3">
      <c r="A22" t="s">
        <v>101</v>
      </c>
    </row>
    <row r="23" spans="1:1" x14ac:dyDescent="0.3">
      <c r="A23" t="s">
        <v>102</v>
      </c>
    </row>
    <row r="24" spans="1:1" x14ac:dyDescent="0.3">
      <c r="A24" t="s">
        <v>74</v>
      </c>
    </row>
    <row r="25" spans="1:1" x14ac:dyDescent="0.3">
      <c r="A25" t="s">
        <v>75</v>
      </c>
    </row>
    <row r="26" spans="1:1" x14ac:dyDescent="0.3">
      <c r="A26" t="s">
        <v>76</v>
      </c>
    </row>
    <row r="27" spans="1:1" x14ac:dyDescent="0.3">
      <c r="A27" t="s">
        <v>77</v>
      </c>
    </row>
    <row r="28" spans="1:1" x14ac:dyDescent="0.3">
      <c r="A28" t="s">
        <v>78</v>
      </c>
    </row>
    <row r="29" spans="1:1" x14ac:dyDescent="0.3">
      <c r="A29" t="s">
        <v>79</v>
      </c>
    </row>
    <row r="30" spans="1:1" x14ac:dyDescent="0.3">
      <c r="A30" t="s">
        <v>80</v>
      </c>
    </row>
    <row r="31" spans="1:1" x14ac:dyDescent="0.3">
      <c r="A31" t="s">
        <v>103</v>
      </c>
    </row>
    <row r="32" spans="1:1" x14ac:dyDescent="0.3">
      <c r="A32" t="s">
        <v>81</v>
      </c>
    </row>
    <row r="33" spans="1:1" x14ac:dyDescent="0.3">
      <c r="A33" t="s">
        <v>82</v>
      </c>
    </row>
    <row r="34" spans="1:1" x14ac:dyDescent="0.3">
      <c r="A34" t="s">
        <v>104</v>
      </c>
    </row>
    <row r="35" spans="1:1" x14ac:dyDescent="0.3">
      <c r="A35" t="s">
        <v>83</v>
      </c>
    </row>
    <row r="36" spans="1:1" x14ac:dyDescent="0.3">
      <c r="A36" t="s">
        <v>105</v>
      </c>
    </row>
    <row r="37" spans="1:1" x14ac:dyDescent="0.3">
      <c r="A37" t="s">
        <v>106</v>
      </c>
    </row>
    <row r="38" spans="1:1" x14ac:dyDescent="0.3">
      <c r="A38" t="s">
        <v>84</v>
      </c>
    </row>
    <row r="39" spans="1:1" x14ac:dyDescent="0.3">
      <c r="A39" t="s">
        <v>112</v>
      </c>
    </row>
    <row r="40" spans="1:1" x14ac:dyDescent="0.3">
      <c r="A40" t="s">
        <v>68</v>
      </c>
    </row>
    <row r="41" spans="1:1" x14ac:dyDescent="0.3">
      <c r="A41" t="s">
        <v>85</v>
      </c>
    </row>
    <row r="42" spans="1:1" x14ac:dyDescent="0.3">
      <c r="A42" t="s">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Spec Ed</vt:lpstr>
      <vt:lpstr>Sp Ed 5 yr trend</vt:lpstr>
      <vt:lpstr>Fund Balances</vt:lpstr>
      <vt:lpstr>References</vt:lpstr>
      <vt:lpstr>SQL</vt:lpstr>
      <vt:lpstr>'Fund Balances'!Print_Titles</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Ragias</dc:creator>
  <cp:lastModifiedBy>Ragias, Denise [IDOE]</cp:lastModifiedBy>
  <cp:lastPrinted>2019-09-30T20:27:16Z</cp:lastPrinted>
  <dcterms:created xsi:type="dcterms:W3CDTF">2013-11-04T15:16:58Z</dcterms:created>
  <dcterms:modified xsi:type="dcterms:W3CDTF">2021-11-02T13:16:35Z</dcterms:modified>
</cp:coreProperties>
</file>