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02DF77BA-1D2B-42F3-A2FE-6BF9F32EC1D1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6" i="3"/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G73" i="2" s="1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A115" i="2"/>
  <c r="B115" i="2" s="1"/>
  <c r="A116" i="2"/>
  <c r="A117" i="2"/>
  <c r="A118" i="2"/>
  <c r="A119" i="2"/>
  <c r="A120" i="2"/>
  <c r="A121" i="2"/>
  <c r="G121" i="2" s="1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A131" i="2"/>
  <c r="C131" i="2" s="1"/>
  <c r="A132" i="2"/>
  <c r="A133" i="2"/>
  <c r="G133" i="2" s="1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A155" i="2"/>
  <c r="F155" i="2" s="1"/>
  <c r="A156" i="2"/>
  <c r="A157" i="2"/>
  <c r="A158" i="2"/>
  <c r="A159" i="2"/>
  <c r="A160" i="2"/>
  <c r="G160" i="2" s="1"/>
  <c r="A161" i="2"/>
  <c r="C161" i="2" s="1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G253" i="2" s="1"/>
  <c r="A254" i="2"/>
  <c r="A255" i="2"/>
  <c r="A256" i="2"/>
  <c r="A257" i="2"/>
  <c r="A258" i="2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G280" i="2" s="1"/>
  <c r="A281" i="2"/>
  <c r="G281" i="2" s="1"/>
  <c r="A282" i="2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B9" i="1" s="1"/>
  <c r="A10" i="1"/>
  <c r="A11" i="1"/>
  <c r="A12" i="1"/>
  <c r="A13" i="1"/>
  <c r="A14" i="1"/>
  <c r="A15" i="1"/>
  <c r="A16" i="1"/>
  <c r="A17" i="1"/>
  <c r="B17" i="1" s="1"/>
  <c r="A18" i="1"/>
  <c r="A19" i="1"/>
  <c r="A20" i="1"/>
  <c r="A21" i="1"/>
  <c r="D21" i="1" s="1"/>
  <c r="A22" i="1"/>
  <c r="A23" i="1"/>
  <c r="A24" i="1"/>
  <c r="B24" i="1" s="1"/>
  <c r="A25" i="1"/>
  <c r="C25" i="1" s="1"/>
  <c r="A26" i="1"/>
  <c r="A27" i="1"/>
  <c r="A28" i="1"/>
  <c r="A29" i="1"/>
  <c r="A30" i="1"/>
  <c r="B30" i="1" s="1"/>
  <c r="A31" i="1"/>
  <c r="A32" i="1"/>
  <c r="A33" i="1"/>
  <c r="A34" i="1"/>
  <c r="A35" i="1"/>
  <c r="A36" i="1"/>
  <c r="A37" i="1"/>
  <c r="A38" i="1"/>
  <c r="A39" i="1"/>
  <c r="A40" i="1"/>
  <c r="A41" i="1"/>
  <c r="B41" i="1" s="1"/>
  <c r="A42" i="1"/>
  <c r="A43" i="1"/>
  <c r="A44" i="1"/>
  <c r="A45" i="1"/>
  <c r="D45" i="1" s="1"/>
  <c r="A46" i="1"/>
  <c r="B46" i="1" s="1"/>
  <c r="A47" i="1"/>
  <c r="A48" i="1"/>
  <c r="B48" i="1" s="1"/>
  <c r="A49" i="1"/>
  <c r="D49" i="1" s="1"/>
  <c r="A50" i="1"/>
  <c r="A51" i="1"/>
  <c r="A52" i="1"/>
  <c r="A53" i="1"/>
  <c r="A54" i="1"/>
  <c r="B54" i="1" s="1"/>
  <c r="A55" i="1"/>
  <c r="A56" i="1"/>
  <c r="A57" i="1"/>
  <c r="A58" i="1"/>
  <c r="A59" i="1"/>
  <c r="A60" i="1"/>
  <c r="B60" i="1" s="1"/>
  <c r="A61" i="1"/>
  <c r="A62" i="1"/>
  <c r="A63" i="1"/>
  <c r="A64" i="1"/>
  <c r="A65" i="1"/>
  <c r="B65" i="1" s="1"/>
  <c r="A66" i="1"/>
  <c r="A67" i="1"/>
  <c r="A68" i="1"/>
  <c r="A69" i="1"/>
  <c r="A70" i="1"/>
  <c r="A71" i="1"/>
  <c r="A72" i="1"/>
  <c r="A73" i="1"/>
  <c r="C73" i="1" s="1"/>
  <c r="A74" i="1"/>
  <c r="A75" i="1"/>
  <c r="A76" i="1"/>
  <c r="A77" i="1"/>
  <c r="A78" i="1"/>
  <c r="B78" i="1" s="1"/>
  <c r="A79" i="1"/>
  <c r="A80" i="1"/>
  <c r="C80" i="1" s="1"/>
  <c r="A81" i="1"/>
  <c r="C81" i="1" s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A100" i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D121" i="1" s="1"/>
  <c r="A122" i="1"/>
  <c r="A123" i="1"/>
  <c r="A124" i="1"/>
  <c r="A125" i="1"/>
  <c r="A126" i="1"/>
  <c r="A127" i="1"/>
  <c r="A128" i="1"/>
  <c r="A129" i="1"/>
  <c r="D129" i="1" s="1"/>
  <c r="A130" i="1"/>
  <c r="A131" i="1"/>
  <c r="A132" i="1"/>
  <c r="A133" i="1"/>
  <c r="D133" i="1" s="1"/>
  <c r="A134" i="1"/>
  <c r="A135" i="1"/>
  <c r="A136" i="1"/>
  <c r="A137" i="1"/>
  <c r="A138" i="1"/>
  <c r="A139" i="1"/>
  <c r="A140" i="1"/>
  <c r="A141" i="1"/>
  <c r="A142" i="1"/>
  <c r="A143" i="1"/>
  <c r="A144" i="1"/>
  <c r="B144" i="1" s="1"/>
  <c r="A145" i="1"/>
  <c r="D145" i="1" s="1"/>
  <c r="A146" i="1"/>
  <c r="A147" i="1"/>
  <c r="A148" i="1"/>
  <c r="A149" i="1"/>
  <c r="A150" i="1"/>
  <c r="A151" i="1"/>
  <c r="A152" i="1"/>
  <c r="A153" i="1"/>
  <c r="C153" i="1" s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B174" i="1" s="1"/>
  <c r="A175" i="1"/>
  <c r="A176" i="1"/>
  <c r="A177" i="1"/>
  <c r="A178" i="1"/>
  <c r="A179" i="1"/>
  <c r="A180" i="1"/>
  <c r="A181" i="1"/>
  <c r="D181" i="1" s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A195" i="1"/>
  <c r="A196" i="1"/>
  <c r="A197" i="1"/>
  <c r="A198" i="1"/>
  <c r="A199" i="1"/>
  <c r="A200" i="1"/>
  <c r="B200" i="1" s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D217" i="1" s="1"/>
  <c r="A218" i="1"/>
  <c r="A219" i="1"/>
  <c r="A220" i="1"/>
  <c r="A221" i="1"/>
  <c r="A222" i="1"/>
  <c r="B222" i="1" s="1"/>
  <c r="A223" i="1"/>
  <c r="A224" i="1"/>
  <c r="A225" i="1"/>
  <c r="A226" i="1"/>
  <c r="A227" i="1"/>
  <c r="A228" i="1"/>
  <c r="A229" i="1"/>
  <c r="C229" i="1" s="1"/>
  <c r="A230" i="1"/>
  <c r="A231" i="1"/>
  <c r="A232" i="1"/>
  <c r="A233" i="1"/>
  <c r="C233" i="1" s="1"/>
  <c r="A234" i="1"/>
  <c r="A235" i="1"/>
  <c r="A236" i="1"/>
  <c r="A237" i="1"/>
  <c r="B237" i="1" s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B265" i="1" s="1"/>
  <c r="A266" i="1"/>
  <c r="A267" i="1"/>
  <c r="A268" i="1"/>
  <c r="A269" i="1"/>
  <c r="A270" i="1"/>
  <c r="D270" i="1" s="1"/>
  <c r="A271" i="1"/>
  <c r="A272" i="1"/>
  <c r="A273" i="1"/>
  <c r="D273" i="1" s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D289" i="1" s="1"/>
  <c r="A290" i="1"/>
  <c r="A291" i="1"/>
  <c r="A292" i="1"/>
  <c r="A293" i="1"/>
  <c r="A294" i="1"/>
  <c r="A295" i="1"/>
  <c r="A296" i="1"/>
  <c r="A297" i="1"/>
  <c r="C297" i="1" s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C312" i="1" s="1"/>
  <c r="A313" i="1"/>
  <c r="D313" i="1" s="1"/>
  <c r="A314" i="1"/>
  <c r="A315" i="1"/>
  <c r="A316" i="1"/>
  <c r="A317" i="1"/>
  <c r="A318" i="1"/>
  <c r="A319" i="1"/>
  <c r="A320" i="1"/>
  <c r="A321" i="1"/>
  <c r="C321" i="1" s="1"/>
  <c r="A322" i="1"/>
  <c r="A323" i="1"/>
  <c r="A324" i="1"/>
  <c r="A325" i="1"/>
  <c r="A326" i="1"/>
  <c r="A327" i="1"/>
  <c r="A328" i="1"/>
  <c r="A329" i="1"/>
  <c r="A330" i="1"/>
  <c r="A331" i="1"/>
  <c r="A332" i="1"/>
  <c r="A6" i="1"/>
  <c r="F4" i="1"/>
  <c r="E4" i="1"/>
  <c r="D4" i="1"/>
  <c r="D183" i="1" s="1"/>
  <c r="C4" i="1"/>
  <c r="C271" i="1" s="1"/>
  <c r="G215" i="2"/>
  <c r="G250" i="2"/>
  <c r="C202" i="2"/>
  <c r="C317" i="2"/>
  <c r="G277" i="2"/>
  <c r="C245" i="2"/>
  <c r="G229" i="2"/>
  <c r="G221" i="2"/>
  <c r="C221" i="2"/>
  <c r="G193" i="2"/>
  <c r="C193" i="2"/>
  <c r="B193" i="2"/>
  <c r="C173" i="2"/>
  <c r="G161" i="2"/>
  <c r="C149" i="2"/>
  <c r="G145" i="2"/>
  <c r="E141" i="2"/>
  <c r="C137" i="2"/>
  <c r="C133" i="2"/>
  <c r="G125" i="2"/>
  <c r="C101" i="2"/>
  <c r="G89" i="2"/>
  <c r="G85" i="2"/>
  <c r="C77" i="2"/>
  <c r="C69" i="2"/>
  <c r="G65" i="2"/>
  <c r="C53" i="2"/>
  <c r="G49" i="2"/>
  <c r="G41" i="2"/>
  <c r="G37" i="2"/>
  <c r="G33" i="2"/>
  <c r="C25" i="2"/>
  <c r="G13" i="2"/>
  <c r="C13" i="2"/>
  <c r="G136" i="2"/>
  <c r="C104" i="2"/>
  <c r="C88" i="2"/>
  <c r="C40" i="2"/>
  <c r="C32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B199" i="1"/>
  <c r="B327" i="1"/>
  <c r="D203" i="1"/>
  <c r="C63" i="1"/>
  <c r="B19" i="1"/>
  <c r="B15" i="1"/>
  <c r="B90" i="1"/>
  <c r="C66" i="1"/>
  <c r="B22" i="1"/>
  <c r="B271" i="1"/>
  <c r="B127" i="1"/>
  <c r="B43" i="1"/>
  <c r="B27" i="1"/>
  <c r="C150" i="1"/>
  <c r="D82" i="1"/>
  <c r="D301" i="1"/>
  <c r="B286" i="1"/>
  <c r="D319" i="1"/>
  <c r="D282" i="1"/>
  <c r="D258" i="1"/>
  <c r="C313" i="1"/>
  <c r="D253" i="1"/>
  <c r="D229" i="1"/>
  <c r="D205" i="1"/>
  <c r="D189" i="1"/>
  <c r="D157" i="1"/>
  <c r="B201" i="1"/>
  <c r="D248" i="1"/>
  <c r="D192" i="1"/>
  <c r="B168" i="1"/>
  <c r="B120" i="1"/>
  <c r="C96" i="1"/>
  <c r="B312" i="1"/>
  <c r="B264" i="1"/>
  <c r="B253" i="1"/>
  <c r="B232" i="1"/>
  <c r="B154" i="1"/>
  <c r="D85" i="1"/>
  <c r="D61" i="1"/>
  <c r="B37" i="1"/>
  <c r="D33" i="1"/>
  <c r="C97" i="1"/>
  <c r="B1" i="10"/>
  <c r="C241" i="1" l="1"/>
  <c r="C207" i="1"/>
  <c r="C7" i="1"/>
  <c r="C247" i="1"/>
  <c r="C244" i="1"/>
  <c r="C212" i="1"/>
  <c r="C84" i="1"/>
  <c r="C68" i="1"/>
  <c r="B115" i="5"/>
  <c r="B91" i="5"/>
  <c r="C193" i="1"/>
  <c r="C69" i="1"/>
  <c r="C231" i="1"/>
  <c r="C332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B306" i="1"/>
  <c r="B250" i="1"/>
  <c r="B282" i="2"/>
  <c r="B274" i="2"/>
  <c r="B258" i="2"/>
  <c r="G226" i="2"/>
  <c r="B210" i="2"/>
  <c r="G154" i="2"/>
  <c r="C130" i="2"/>
  <c r="B114" i="2"/>
  <c r="B90" i="2"/>
  <c r="C105" i="1"/>
  <c r="C210" i="1"/>
  <c r="C183" i="1"/>
  <c r="C21" i="1"/>
  <c r="C331" i="1"/>
  <c r="C87" i="1"/>
  <c r="B58" i="1"/>
  <c r="D210" i="1"/>
  <c r="B7" i="1"/>
  <c r="B151" i="1"/>
  <c r="B247" i="1"/>
  <c r="C115" i="2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Q11" i="3" s="1"/>
  <c r="D11" i="3" s="1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P212" i="3" s="1"/>
  <c r="C212" i="3" s="1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T12" i="3" s="1"/>
  <c r="G12" i="3" s="1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R187" i="3" s="1"/>
  <c r="E187" i="3" s="1"/>
  <c r="B204" i="5"/>
  <c r="Q319" i="3"/>
  <c r="D319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R173" i="3"/>
  <c r="E173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R315" i="3"/>
  <c r="E315" i="3" s="1"/>
  <c r="B176" i="2"/>
  <c r="B45" i="5"/>
  <c r="B281" i="1"/>
  <c r="B264" i="2"/>
  <c r="B75" i="5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M7" i="5" l="1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<sst xmlns="http://schemas.openxmlformats.org/spreadsheetml/2006/main" count="4486" uniqueCount="1165">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</sst>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3185</v>
      </c>
      <c r="G10" s="22">
        <f>INDEX(Data[],MATCH($A10,Data[Dist],0),MATCH(G$4,Data[#Headers],0))</f>
        <v>918408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25681</v>
      </c>
      <c r="G24" s="22">
        <f>INDEX(Data[],MATCH($A24,Data[Dist],0),MATCH(G$4,Data[#Headers],0))</f>
        <v>1039690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75069</v>
      </c>
      <c r="G35" s="22">
        <f>INDEX(Data[],MATCH($A35,Data[Dist],0),MATCH(G$4,Data[#Headers],0))</f>
        <v>982962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851747</v>
      </c>
      <c r="G45" s="22">
        <f>INDEX(Data[],MATCH($A45,Data[Dist],0),MATCH(G$4,Data[#Headers],0))</f>
        <v>30816414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31961</v>
      </c>
      <c r="G47" s="22">
        <f>INDEX(Data[],MATCH($A47,Data[Dist],0),MATCH(G$4,Data[#Headers],0))</f>
        <v>1742145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3515</v>
      </c>
      <c r="G50" s="22">
        <f>INDEX(Data[],MATCH($A50,Data[Dist],0),MATCH(G$4,Data[#Headers],0))</f>
        <v>4620819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9152</v>
      </c>
      <c r="G97" s="22">
        <f>INDEX(Data[],MATCH($A97,Data[Dist],0),MATCH(G$4,Data[#Headers],0))</f>
        <v>2235045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13435</v>
      </c>
      <c r="G107" s="22">
        <f>INDEX(Data[],MATCH($A107,Data[Dist],0),MATCH(G$4,Data[#Headers],0))</f>
        <v>2522291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247789</v>
      </c>
      <c r="G117" s="22">
        <f>INDEX(Data[],MATCH($A117,Data[Dist],0),MATCH(G$4,Data[#Headers],0))</f>
        <v>13831162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18165</v>
      </c>
      <c r="G158" s="22">
        <f>INDEX(Data[],MATCH($A158,Data[Dist],0),MATCH(G$4,Data[#Headers],0))</f>
        <v>15671061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74351</v>
      </c>
      <c r="G163" s="22">
        <f>INDEX(Data[],MATCH($A163,Data[Dist],0),MATCH(G$4,Data[#Headers],0))</f>
        <v>2531615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27446</v>
      </c>
      <c r="G166" s="22">
        <f>INDEX(Data[],MATCH($A166,Data[Dist],0),MATCH(G$4,Data[#Headers],0))</f>
        <v>3358340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49524</v>
      </c>
      <c r="G167" s="22">
        <f>INDEX(Data[],MATCH($A167,Data[Dist],0),MATCH(G$4,Data[#Headers],0))</f>
        <v>14723349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136061</v>
      </c>
      <c r="G191" s="22">
        <f>INDEX(Data[],MATCH($A191,Data[Dist],0),MATCH(G$4,Data[#Headers],0))</f>
        <v>2378849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179638</v>
      </c>
      <c r="G196" s="22">
        <f>INDEX(Data[],MATCH($A196,Data[Dist],0),MATCH(G$4,Data[#Headers],0))</f>
        <v>2040819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3814</v>
      </c>
      <c r="G201" s="22">
        <f>INDEX(Data[],MATCH($A201,Data[Dist],0),MATCH(G$4,Data[#Headers],0))</f>
        <v>1196156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71924</v>
      </c>
      <c r="G205" s="22">
        <f>INDEX(Data[],MATCH($A205,Data[Dist],0),MATCH(G$4,Data[#Headers],0))</f>
        <v>1623942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42615</v>
      </c>
      <c r="G222" s="22">
        <f>INDEX(Data[],MATCH($A222,Data[Dist],0),MATCH(G$4,Data[#Headers],0))</f>
        <v>3013813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61251</v>
      </c>
      <c r="G233" s="22">
        <f>INDEX(Data[],MATCH($A233,Data[Dist],0),MATCH(G$4,Data[#Headers],0))</f>
        <v>41128350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208791</v>
      </c>
      <c r="G246" s="22">
        <f>INDEX(Data[],MATCH($A246,Data[Dist],0),MATCH(G$4,Data[#Headers],0))</f>
        <v>7369892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39420</v>
      </c>
      <c r="G267" s="22">
        <f>INDEX(Data[],MATCH($A267,Data[Dist],0),MATCH(G$4,Data[#Headers],0))</f>
        <v>2437766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225971</v>
      </c>
      <c r="G274" s="22">
        <f>INDEX(Data[],MATCH($A274,Data[Dist],0),MATCH(G$4,Data[#Headers],0))</f>
        <v>11400749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43379</v>
      </c>
      <c r="G319" s="22">
        <f>INDEX(Data[],MATCH($A319,Data[Dist],0),MATCH(G$4,Data[#Headers],0))</f>
        <v>9584550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2443884</v>
      </c>
      <c r="G333" s="24">
        <f>SUM(G6:G332)</f>
        <v>3336584441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665432</v>
      </c>
      <c r="I10" s="22">
        <f>INDEX(Data[],MATCH($A10,Data[Dist],0),MATCH(I$4,Data[#Headers],0))</f>
        <v>918408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661602</v>
      </c>
      <c r="I24" s="22">
        <f>INDEX(Data[],MATCH($A24,Data[Dist],0),MATCH(I$4,Data[#Headers],0))</f>
        <v>1039690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745327</v>
      </c>
      <c r="I35" s="22">
        <f>INDEX(Data[],MATCH($A35,Data[Dist],0),MATCH(I$4,Data[#Headers],0))</f>
        <v>982962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25766742</v>
      </c>
      <c r="I45" s="22">
        <f>INDEX(Data[],MATCH($A45,Data[Dist],0),MATCH(I$4,Data[#Headers],0))</f>
        <v>30816414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1344442</v>
      </c>
      <c r="I47" s="22">
        <f>INDEX(Data[],MATCH($A47,Data[Dist],0),MATCH(I$4,Data[#Headers],0))</f>
        <v>1742145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3713255</v>
      </c>
      <c r="I50" s="22">
        <f>INDEX(Data[],MATCH($A50,Data[Dist],0),MATCH(I$4,Data[#Headers],0))</f>
        <v>4620819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1665323</v>
      </c>
      <c r="I97" s="22">
        <f>INDEX(Data[],MATCH($A97,Data[Dist],0),MATCH(I$4,Data[#Headers],0))</f>
        <v>2235045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1917689</v>
      </c>
      <c r="I107" s="22">
        <f>INDEX(Data[],MATCH($A107,Data[Dist],0),MATCH(I$4,Data[#Headers],0))</f>
        <v>2522291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11272417</v>
      </c>
      <c r="I117" s="22">
        <f>INDEX(Data[],MATCH($A117,Data[Dist],0),MATCH(I$4,Data[#Headers],0))</f>
        <v>13831162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13200750</v>
      </c>
      <c r="I158" s="22">
        <f>INDEX(Data[],MATCH($A158,Data[Dist],0),MATCH(I$4,Data[#Headers],0))</f>
        <v>15671061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2053929</v>
      </c>
      <c r="I163" s="22">
        <f>INDEX(Data[],MATCH($A163,Data[Dist],0),MATCH(I$4,Data[#Headers],0))</f>
        <v>2531615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2560315</v>
      </c>
      <c r="I166" s="22">
        <f>INDEX(Data[],MATCH($A166,Data[Dist],0),MATCH(I$4,Data[#Headers],0))</f>
        <v>3358340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11896727</v>
      </c>
      <c r="I167" s="22">
        <f>INDEX(Data[],MATCH($A167,Data[Dist],0),MATCH(I$4,Data[#Headers],0))</f>
        <v>14723349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1919118</v>
      </c>
      <c r="I191" s="22">
        <f>INDEX(Data[],MATCH($A191,Data[Dist],0),MATCH(I$4,Data[#Headers],0))</f>
        <v>2378849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1412918</v>
      </c>
      <c r="I196" s="22">
        <f>INDEX(Data[],MATCH($A196,Data[Dist],0),MATCH(I$4,Data[#Headers],0))</f>
        <v>2040819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928862</v>
      </c>
      <c r="I201" s="22">
        <f>INDEX(Data[],MATCH($A201,Data[Dist],0),MATCH(I$4,Data[#Headers],0))</f>
        <v>1196156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1258490</v>
      </c>
      <c r="I205" s="22">
        <f>INDEX(Data[],MATCH($A205,Data[Dist],0),MATCH(I$4,Data[#Headers],0))</f>
        <v>1623942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2319194</v>
      </c>
      <c r="I222" s="22">
        <f>INDEX(Data[],MATCH($A222,Data[Dist],0),MATCH(I$4,Data[#Headers],0))</f>
        <v>3013813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34598430</v>
      </c>
      <c r="I233" s="22">
        <f>INDEX(Data[],MATCH($A233,Data[Dist],0),MATCH(I$4,Data[#Headers],0))</f>
        <v>41128350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5871915</v>
      </c>
      <c r="I246" s="22">
        <f>INDEX(Data[],MATCH($A246,Data[Dist],0),MATCH(I$4,Data[#Headers],0))</f>
        <v>7369892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1769301</v>
      </c>
      <c r="I267" s="22">
        <f>INDEX(Data[],MATCH($A267,Data[Dist],0),MATCH(I$4,Data[#Headers],0))</f>
        <v>2437766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9387816</v>
      </c>
      <c r="I274" s="22">
        <f>INDEX(Data[],MATCH($A274,Data[Dist],0),MATCH(I$4,Data[#Headers],0))</f>
        <v>11400749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7921434</v>
      </c>
      <c r="I319" s="22">
        <f>INDEX(Data[],MATCH($A319,Data[Dist],0),MATCH(I$4,Data[#Headers],0))</f>
        <v>9584550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2693587752</v>
      </c>
      <c r="I333" s="24">
        <f t="shared" si="0"/>
        <v>3336584441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3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3" customWidth="1"/>
    <col min="6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(March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March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March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March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2521095</v>
      </c>
      <c r="H7" s="22">
        <f>INDEX(Data[],MATCH($A7,Data[Dist],0),MATCH(H$6,Data[#Headers],0))-G7</f>
        <v>1076006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717338</v>
      </c>
      <c r="L7" s="22">
        <f>INDEX(Notes!$I$2:$N$11,MATCH(Notes!$B$2,Notes!$I$2:$I$11,0),6)*$E7</f>
        <v>358669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358669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1302839</v>
      </c>
      <c r="H8" s="22">
        <f>INDEX(Data[],MATCH($A8,Data[Dist],0),MATCH(H$6,Data[#Headers],0))-G8</f>
        <v>556327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370884</v>
      </c>
      <c r="L8" s="22">
        <f>INDEX(Notes!$I$2:$N$11,MATCH(Notes!$B$2,Notes!$I$2:$I$11,0),6)*$E8</f>
        <v>185443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185443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10223282</v>
      </c>
      <c r="H9" s="22">
        <f>INDEX(Data[],MATCH($A9,Data[Dist],0),MATCH(H$6,Data[#Headers],0))-G9</f>
        <v>4367922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2911948</v>
      </c>
      <c r="L9" s="22">
        <f>INDEX(Notes!$I$2:$N$11,MATCH(Notes!$B$2,Notes!$I$2:$I$11,0),6)*$E9</f>
        <v>1455974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2765795</v>
      </c>
      <c r="H10" s="22">
        <f>INDEX(Data[],MATCH($A10,Data[Dist],0),MATCH(H$6,Data[#Headers],0))-G10</f>
        <v>1181689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787794</v>
      </c>
      <c r="L10" s="22">
        <f>INDEX(Notes!$I$2:$N$11,MATCH(Notes!$B$2,Notes!$I$2:$I$11,0),6)*$E10</f>
        <v>393897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393897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91064</v>
      </c>
      <c r="F11" s="160">
        <f>INDEX(Data[],MATCH($A11,Data[Dist],0),MATCH(F$6,Data[#Headers],0))</f>
        <v>91064</v>
      </c>
      <c r="G11" s="22">
        <f>INDEX(Data[],MATCH($A11,Data[Dist],0),MATCH(G$6,Data[#Headers],0))</f>
        <v>645216</v>
      </c>
      <c r="H11" s="22">
        <f>INDEX(Data[],MATCH($A11,Data[Dist],0),MATCH(H$6,Data[#Headers],0))-G11</f>
        <v>273192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183720</v>
      </c>
      <c r="L11" s="22">
        <f>INDEX(Notes!$I$2:$N$11,MATCH(Notes!$B$2,Notes!$I$2:$I$11,0),6)*$E11</f>
        <v>91064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91064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5836722</v>
      </c>
      <c r="H12" s="22">
        <f>INDEX(Data[],MATCH($A12,Data[Dist],0),MATCH(H$6,Data[#Headers],0))-G12</f>
        <v>2493954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1662636</v>
      </c>
      <c r="L12" s="22">
        <f>INDEX(Notes!$I$2:$N$11,MATCH(Notes!$B$2,Notes!$I$2:$I$11,0),6)*$E12</f>
        <v>831318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2198286</v>
      </c>
      <c r="H13" s="22">
        <f>INDEX(Data[],MATCH($A13,Data[Dist],0),MATCH(H$6,Data[#Headers],0))-G13</f>
        <v>938717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625812</v>
      </c>
      <c r="L13" s="22">
        <f>INDEX(Notes!$I$2:$N$11,MATCH(Notes!$B$2,Notes!$I$2:$I$11,0),6)*$E13</f>
        <v>312906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312906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1164328</v>
      </c>
      <c r="H14" s="22">
        <f>INDEX(Data[],MATCH($A14,Data[Dist],0),MATCH(H$6,Data[#Headers],0))-G14</f>
        <v>497155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331438</v>
      </c>
      <c r="L14" s="22">
        <f>INDEX(Notes!$I$2:$N$11,MATCH(Notes!$B$2,Notes!$I$2:$I$11,0),6)*$E14</f>
        <v>165718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165718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5564769</v>
      </c>
      <c r="H15" s="22">
        <f>INDEX(Data[],MATCH($A15,Data[Dist],0),MATCH(H$6,Data[#Headers],0))-G15</f>
        <v>2376373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1584248</v>
      </c>
      <c r="L15" s="22">
        <f>INDEX(Notes!$I$2:$N$11,MATCH(Notes!$B$2,Notes!$I$2:$I$11,0),6)*$E15</f>
        <v>792125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792125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4524704</v>
      </c>
      <c r="H16" s="22">
        <f>INDEX(Data[],MATCH($A16,Data[Dist],0),MATCH(H$6,Data[#Headers],0))-G16</f>
        <v>1932276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1288184</v>
      </c>
      <c r="L16" s="22">
        <f>INDEX(Notes!$I$2:$N$11,MATCH(Notes!$B$2,Notes!$I$2:$I$11,0),6)*$E16</f>
        <v>644092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2487226</v>
      </c>
      <c r="H17" s="22">
        <f>INDEX(Data[],MATCH($A17,Data[Dist],0),MATCH(H$6,Data[#Headers],0))-G17</f>
        <v>1062223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708148</v>
      </c>
      <c r="L17" s="22">
        <f>INDEX(Notes!$I$2:$N$11,MATCH(Notes!$B$2,Notes!$I$2:$I$11,0),6)*$E17</f>
        <v>354074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354074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3395212</v>
      </c>
      <c r="H18" s="22">
        <f>INDEX(Data[],MATCH($A18,Data[Dist],0),MATCH(H$6,Data[#Headers],0))-G18</f>
        <v>1449472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966314</v>
      </c>
      <c r="L18" s="22">
        <f>INDEX(Notes!$I$2:$N$11,MATCH(Notes!$B$2,Notes!$I$2:$I$11,0),6)*$E18</f>
        <v>483158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483158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16138070</v>
      </c>
      <c r="H19" s="22">
        <f>INDEX(Data[],MATCH($A19,Data[Dist],0),MATCH(H$6,Data[#Headers],0))-G19</f>
        <v>6886885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4591258</v>
      </c>
      <c r="L19" s="22">
        <f>INDEX(Notes!$I$2:$N$11,MATCH(Notes!$B$2,Notes!$I$2:$I$11,0),6)*$E19</f>
        <v>2295628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2295628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6095389</v>
      </c>
      <c r="H20" s="22">
        <f>INDEX(Data[],MATCH($A20,Data[Dist],0),MATCH(H$6,Data[#Headers],0))-G20</f>
        <v>2603983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1735990</v>
      </c>
      <c r="L20" s="22">
        <f>INDEX(Notes!$I$2:$N$11,MATCH(Notes!$B$2,Notes!$I$2:$I$11,0),6)*$E20</f>
        <v>867995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867995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1050329</v>
      </c>
      <c r="H21" s="22">
        <f>INDEX(Data[],MATCH($A21,Data[Dist],0),MATCH(H$6,Data[#Headers],0))-G21</f>
        <v>448676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299118</v>
      </c>
      <c r="L21" s="22">
        <f>INDEX(Notes!$I$2:$N$11,MATCH(Notes!$B$2,Notes!$I$2:$I$11,0),6)*$E21</f>
        <v>149559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149559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57022691</v>
      </c>
      <c r="H22" s="22">
        <f>INDEX(Data[],MATCH($A22,Data[Dist],0),MATCH(H$6,Data[#Headers],0))-G22</f>
        <v>24356179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16237452</v>
      </c>
      <c r="L22" s="22">
        <f>INDEX(Notes!$I$2:$N$11,MATCH(Notes!$B$2,Notes!$I$2:$I$11,0),6)*$E22</f>
        <v>8118727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8118727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3934638</v>
      </c>
      <c r="H23" s="22">
        <f>INDEX(Data[],MATCH($A23,Data[Dist],0),MATCH(H$6,Data[#Headers],0))-G23</f>
        <v>1680925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1120618</v>
      </c>
      <c r="L23" s="22">
        <f>INDEX(Notes!$I$2:$N$11,MATCH(Notes!$B$2,Notes!$I$2:$I$11,0),6)*$E23</f>
        <v>560308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560308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1089258</v>
      </c>
      <c r="H24" s="22">
        <f>INDEX(Data[],MATCH($A24,Data[Dist],0),MATCH(H$6,Data[#Headers],0))-G24</f>
        <v>464185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309458</v>
      </c>
      <c r="L24" s="22">
        <f>INDEX(Notes!$I$2:$N$11,MATCH(Notes!$B$2,Notes!$I$2:$I$11,0),6)*$E24</f>
        <v>154728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154728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99690</v>
      </c>
      <c r="F25" s="160">
        <f>INDEX(Data[],MATCH($A25,Data[Dist],0),MATCH(F$6,Data[#Headers],0))</f>
        <v>99688</v>
      </c>
      <c r="G25" s="22">
        <f>INDEX(Data[],MATCH($A25,Data[Dist],0),MATCH(G$6,Data[#Headers],0))</f>
        <v>740622</v>
      </c>
      <c r="H25" s="22">
        <f>INDEX(Data[],MATCH($A25,Data[Dist],0),MATCH(H$6,Data[#Headers],0))-G25</f>
        <v>299068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212220</v>
      </c>
      <c r="L25" s="22">
        <f>INDEX(Notes!$I$2:$N$11,MATCH(Notes!$B$2,Notes!$I$2:$I$11,0),6)*$E25</f>
        <v>99690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99690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6969107</v>
      </c>
      <c r="H26" s="22">
        <f>INDEX(Data[],MATCH($A26,Data[Dist],0),MATCH(H$6,Data[#Headers],0))-G26</f>
        <v>2977735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1985156</v>
      </c>
      <c r="L26" s="22">
        <f>INDEX(Notes!$I$2:$N$11,MATCH(Notes!$B$2,Notes!$I$2:$I$11,0),6)*$E26</f>
        <v>992579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992579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2301354</v>
      </c>
      <c r="H27" s="22">
        <f>INDEX(Data[],MATCH($A27,Data[Dist],0),MATCH(H$6,Data[#Headers],0))-G27</f>
        <v>982858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655238</v>
      </c>
      <c r="L27" s="22">
        <f>INDEX(Notes!$I$2:$N$11,MATCH(Notes!$B$2,Notes!$I$2:$I$11,0),6)*$E27</f>
        <v>327620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327620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2679091</v>
      </c>
      <c r="H28" s="22">
        <f>INDEX(Data[],MATCH($A28,Data[Dist],0),MATCH(H$6,Data[#Headers],0))-G28</f>
        <v>1143158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762106</v>
      </c>
      <c r="L28" s="22">
        <f>INDEX(Notes!$I$2:$N$11,MATCH(Notes!$B$2,Notes!$I$2:$I$11,0),6)*$E28</f>
        <v>381053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381053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8777327</v>
      </c>
      <c r="H29" s="22">
        <f>INDEX(Data[],MATCH($A29,Data[Dist],0),MATCH(H$6,Data[#Headers],0))-G29</f>
        <v>3750555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2500370</v>
      </c>
      <c r="L29" s="22">
        <f>INDEX(Notes!$I$2:$N$11,MATCH(Notes!$B$2,Notes!$I$2:$I$11,0),6)*$E29</f>
        <v>1250185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1842615</v>
      </c>
      <c r="H30" s="22">
        <f>INDEX(Data[],MATCH($A30,Data[Dist],0),MATCH(H$6,Data[#Headers],0))-G30</f>
        <v>787336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524890</v>
      </c>
      <c r="L30" s="22">
        <f>INDEX(Notes!$I$2:$N$11,MATCH(Notes!$B$2,Notes!$I$2:$I$11,0),6)*$E30</f>
        <v>262445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262445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1873414</v>
      </c>
      <c r="H31" s="22">
        <f>INDEX(Data[],MATCH($A31,Data[Dist],0),MATCH(H$6,Data[#Headers],0))-G31</f>
        <v>799696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533132</v>
      </c>
      <c r="L31" s="22">
        <f>INDEX(Notes!$I$2:$N$11,MATCH(Notes!$B$2,Notes!$I$2:$I$11,0),6)*$E31</f>
        <v>266566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266566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2191267</v>
      </c>
      <c r="H32" s="22">
        <f>INDEX(Data[],MATCH($A32,Data[Dist],0),MATCH(H$6,Data[#Headers],0))-G32</f>
        <v>935920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623946</v>
      </c>
      <c r="L32" s="22">
        <f>INDEX(Notes!$I$2:$N$11,MATCH(Notes!$B$2,Notes!$I$2:$I$11,0),6)*$E32</f>
        <v>311973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311973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2167232</v>
      </c>
      <c r="H33" s="22">
        <f>INDEX(Data[],MATCH($A33,Data[Dist],0),MATCH(H$6,Data[#Headers],0))-G33</f>
        <v>925720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617146</v>
      </c>
      <c r="L33" s="22">
        <f>INDEX(Notes!$I$2:$N$11,MATCH(Notes!$B$2,Notes!$I$2:$I$11,0),6)*$E33</f>
        <v>308574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308574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2663860</v>
      </c>
      <c r="H34" s="22">
        <f>INDEX(Data[],MATCH($A34,Data[Dist],0),MATCH(H$6,Data[#Headers],0))-G34</f>
        <v>1137564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758376</v>
      </c>
      <c r="L34" s="22">
        <f>INDEX(Notes!$I$2:$N$11,MATCH(Notes!$B$2,Notes!$I$2:$I$11,0),6)*$E34</f>
        <v>379188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3455295</v>
      </c>
      <c r="H35" s="22">
        <f>INDEX(Data[],MATCH($A35,Data[Dist],0),MATCH(H$6,Data[#Headers],0))-G35</f>
        <v>1475878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983920</v>
      </c>
      <c r="L35" s="22">
        <f>INDEX(Notes!$I$2:$N$11,MATCH(Notes!$B$2,Notes!$I$2:$I$11,0),6)*$E35</f>
        <v>491959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491959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86753</v>
      </c>
      <c r="F36" s="160">
        <f>INDEX(Data[],MATCH($A36,Data[Dist],0),MATCH(F$6,Data[#Headers],0))</f>
        <v>86751</v>
      </c>
      <c r="G36" s="22">
        <f>INDEX(Data[],MATCH($A36,Data[Dist],0),MATCH(G$6,Data[#Headers],0))</f>
        <v>722705</v>
      </c>
      <c r="H36" s="22">
        <f>INDEX(Data[],MATCH($A36,Data[Dist],0),MATCH(H$6,Data[#Headers],0))-G36</f>
        <v>260257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211040</v>
      </c>
      <c r="L36" s="22">
        <f>INDEX(Notes!$I$2:$N$11,MATCH(Notes!$B$2,Notes!$I$2:$I$11,0),6)*$E36</f>
        <v>86753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86753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6377547</v>
      </c>
      <c r="H37" s="22">
        <f>INDEX(Data[],MATCH($A37,Data[Dist],0),MATCH(H$6,Data[#Headers],0))-G37</f>
        <v>2723320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1815546</v>
      </c>
      <c r="L37" s="22">
        <f>INDEX(Notes!$I$2:$N$11,MATCH(Notes!$B$2,Notes!$I$2:$I$11,0),6)*$E37</f>
        <v>907773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907773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18562091</v>
      </c>
      <c r="H38" s="22">
        <f>INDEX(Data[],MATCH($A38,Data[Dist],0),MATCH(H$6,Data[#Headers],0))-G38</f>
        <v>7928638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5285760</v>
      </c>
      <c r="L38" s="22">
        <f>INDEX(Notes!$I$2:$N$11,MATCH(Notes!$B$2,Notes!$I$2:$I$11,0),6)*$E38</f>
        <v>2642879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2642879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3318203</v>
      </c>
      <c r="H39" s="22">
        <f>INDEX(Data[],MATCH($A39,Data[Dist],0),MATCH(H$6,Data[#Headers],0))-G39</f>
        <v>1416412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944274</v>
      </c>
      <c r="L39" s="22">
        <f>INDEX(Notes!$I$2:$N$11,MATCH(Notes!$B$2,Notes!$I$2:$I$11,0),6)*$E39</f>
        <v>472137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472137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12235344</v>
      </c>
      <c r="H40" s="22">
        <f>INDEX(Data[],MATCH($A40,Data[Dist],0),MATCH(H$6,Data[#Headers],0))-G40</f>
        <v>5227810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3485208</v>
      </c>
      <c r="L40" s="22">
        <f>INDEX(Notes!$I$2:$N$11,MATCH(Notes!$B$2,Notes!$I$2:$I$11,0),6)*$E40</f>
        <v>1742604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1742604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10775241</v>
      </c>
      <c r="H41" s="22">
        <f>INDEX(Data[],MATCH($A41,Data[Dist],0),MATCH(H$6,Data[#Headers],0))-G41</f>
        <v>4604701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3069800</v>
      </c>
      <c r="L41" s="22">
        <f>INDEX(Notes!$I$2:$N$11,MATCH(Notes!$B$2,Notes!$I$2:$I$11,0),6)*$E41</f>
        <v>1534901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1534901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2715309</v>
      </c>
      <c r="H42" s="22">
        <f>INDEX(Data[],MATCH($A42,Data[Dist],0),MATCH(H$6,Data[#Headers],0))-G42</f>
        <v>1159948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773300</v>
      </c>
      <c r="L42" s="22">
        <f>INDEX(Notes!$I$2:$N$11,MATCH(Notes!$B$2,Notes!$I$2:$I$11,0),6)*$E42</f>
        <v>386649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386649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2252055</v>
      </c>
      <c r="H43" s="22">
        <f>INDEX(Data[],MATCH($A43,Data[Dist],0),MATCH(H$6,Data[#Headers],0))-G43</f>
        <v>961468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640978</v>
      </c>
      <c r="L43" s="22">
        <f>INDEX(Notes!$I$2:$N$11,MATCH(Notes!$B$2,Notes!$I$2:$I$11,0),6)*$E43</f>
        <v>320489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320489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2277278</v>
      </c>
      <c r="H44" s="22">
        <f>INDEX(Data[],MATCH($A44,Data[Dist],0),MATCH(H$6,Data[#Headers],0))-G44</f>
        <v>972484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648324</v>
      </c>
      <c r="L44" s="22">
        <f>INDEX(Notes!$I$2:$N$11,MATCH(Notes!$B$2,Notes!$I$2:$I$11,0),6)*$E44</f>
        <v>324162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324162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1499307</v>
      </c>
      <c r="H45" s="22">
        <f>INDEX(Data[],MATCH($A45,Data[Dist],0),MATCH(H$6,Data[#Headers],0))-G45</f>
        <v>639646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426432</v>
      </c>
      <c r="L45" s="22">
        <f>INDEX(Notes!$I$2:$N$11,MATCH(Notes!$B$2,Notes!$I$2:$I$11,0),6)*$E45</f>
        <v>213215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213215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2947882</v>
      </c>
      <c r="F46" s="160">
        <f>INDEX(Data[],MATCH($A46,Data[Dist],0),MATCH(F$6,Data[#Headers],0))</f>
        <v>2947880</v>
      </c>
      <c r="G46" s="22">
        <f>INDEX(Data[],MATCH($A46,Data[Dist],0),MATCH(G$6,Data[#Headers],0))</f>
        <v>21972770</v>
      </c>
      <c r="H46" s="22">
        <f>INDEX(Data[],MATCH($A46,Data[Dist],0),MATCH(H$6,Data[#Headers],0))-G46</f>
        <v>8843644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6321636</v>
      </c>
      <c r="L46" s="22">
        <f>INDEX(Notes!$I$2:$N$11,MATCH(Notes!$B$2,Notes!$I$2:$I$11,0),6)*$E46</f>
        <v>2947882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2947882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1176357</v>
      </c>
      <c r="H47" s="22">
        <f>INDEX(Data[],MATCH($A47,Data[Dist],0),MATCH(H$6,Data[#Headers],0))-G47</f>
        <v>501092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334062</v>
      </c>
      <c r="L47" s="22">
        <f>INDEX(Notes!$I$2:$N$11,MATCH(Notes!$B$2,Notes!$I$2:$I$11,0),6)*$E47</f>
        <v>167031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167031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169007</v>
      </c>
      <c r="F48" s="160">
        <f>INDEX(Data[],MATCH($A48,Data[Dist],0),MATCH(F$6,Data[#Headers],0))</f>
        <v>169008</v>
      </c>
      <c r="G48" s="22">
        <f>INDEX(Data[],MATCH($A48,Data[Dist],0),MATCH(G$6,Data[#Headers],0))</f>
        <v>1235123</v>
      </c>
      <c r="H48" s="22">
        <f>INDEX(Data[],MATCH($A48,Data[Dist],0),MATCH(H$6,Data[#Headers],0))-G48</f>
        <v>507022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353996</v>
      </c>
      <c r="L48" s="22">
        <f>INDEX(Notes!$I$2:$N$11,MATCH(Notes!$B$2,Notes!$I$2:$I$11,0),6)*$E48</f>
        <v>169007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169007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1741364</v>
      </c>
      <c r="H49" s="22">
        <f>INDEX(Data[],MATCH($A49,Data[Dist],0),MATCH(H$6,Data[#Headers],0))-G49</f>
        <v>743776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495850</v>
      </c>
      <c r="L49" s="22">
        <f>INDEX(Notes!$I$2:$N$11,MATCH(Notes!$B$2,Notes!$I$2:$I$11,0),6)*$E49</f>
        <v>247926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247926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3820863</v>
      </c>
      <c r="H50" s="22">
        <f>INDEX(Data[],MATCH($A50,Data[Dist],0),MATCH(H$6,Data[#Headers],0))-G50</f>
        <v>1631965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1087978</v>
      </c>
      <c r="L50" s="22">
        <f>INDEX(Notes!$I$2:$N$11,MATCH(Notes!$B$2,Notes!$I$2:$I$11,0),6)*$E50</f>
        <v>543989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543989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460665</v>
      </c>
      <c r="F51" s="160">
        <f>INDEX(Data[],MATCH($A51,Data[Dist],0),MATCH(F$6,Data[#Headers],0))</f>
        <v>460664</v>
      </c>
      <c r="G51" s="22">
        <f>INDEX(Data[],MATCH($A51,Data[Dist],0),MATCH(G$6,Data[#Headers],0))</f>
        <v>3238825</v>
      </c>
      <c r="H51" s="22">
        <f>INDEX(Data[],MATCH($A51,Data[Dist],0),MATCH(H$6,Data[#Headers],0))-G51</f>
        <v>1381994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923088</v>
      </c>
      <c r="L51" s="22">
        <f>INDEX(Notes!$I$2:$N$11,MATCH(Notes!$B$2,Notes!$I$2:$I$11,0),6)*$E51</f>
        <v>460665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460665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10861712</v>
      </c>
      <c r="H52" s="22">
        <f>INDEX(Data[],MATCH($A52,Data[Dist],0),MATCH(H$6,Data[#Headers],0))-G52</f>
        <v>4642036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3094690</v>
      </c>
      <c r="L52" s="22">
        <f>INDEX(Notes!$I$2:$N$11,MATCH(Notes!$B$2,Notes!$I$2:$I$11,0),6)*$E52</f>
        <v>1547346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1547346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6701140</v>
      </c>
      <c r="H53" s="22">
        <f>INDEX(Data[],MATCH($A53,Data[Dist],0),MATCH(H$6,Data[#Headers],0))-G53</f>
        <v>2860951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1907302</v>
      </c>
      <c r="L53" s="22">
        <f>INDEX(Notes!$I$2:$N$11,MATCH(Notes!$B$2,Notes!$I$2:$I$11,0),6)*$E53</f>
        <v>953650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953650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26240397</v>
      </c>
      <c r="H54" s="22">
        <f>INDEX(Data[],MATCH($A54,Data[Dist],0),MATCH(H$6,Data[#Headers],0))-G54</f>
        <v>11209357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7472904</v>
      </c>
      <c r="L54" s="22">
        <f>INDEX(Notes!$I$2:$N$11,MATCH(Notes!$B$2,Notes!$I$2:$I$11,0),6)*$E54</f>
        <v>3736453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3736453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79127573</v>
      </c>
      <c r="H55" s="22">
        <f>INDEX(Data[],MATCH($A55,Data[Dist],0),MATCH(H$6,Data[#Headers],0))-G55</f>
        <v>33806245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22537496</v>
      </c>
      <c r="L55" s="22">
        <f>INDEX(Notes!$I$2:$N$11,MATCH(Notes!$B$2,Notes!$I$2:$I$11,0),6)*$E55</f>
        <v>11268749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11268749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6516795</v>
      </c>
      <c r="H56" s="22">
        <f>INDEX(Data[],MATCH($A56,Data[Dist],0),MATCH(H$6,Data[#Headers],0))-G56</f>
        <v>2784676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1856450</v>
      </c>
      <c r="L56" s="22">
        <f>INDEX(Notes!$I$2:$N$11,MATCH(Notes!$B$2,Notes!$I$2:$I$11,0),6)*$E56</f>
        <v>928225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928225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7351984</v>
      </c>
      <c r="H57" s="22">
        <f>INDEX(Data[],MATCH($A57,Data[Dist],0),MATCH(H$6,Data[#Headers],0))-G57</f>
        <v>3142150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2094768</v>
      </c>
      <c r="L57" s="22">
        <f>INDEX(Notes!$I$2:$N$11,MATCH(Notes!$B$2,Notes!$I$2:$I$11,0),6)*$E57</f>
        <v>1047384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1047384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3405022</v>
      </c>
      <c r="H58" s="22">
        <f>INDEX(Data[],MATCH($A58,Data[Dist],0),MATCH(H$6,Data[#Headers],0))-G58</f>
        <v>1454189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969460</v>
      </c>
      <c r="L58" s="22">
        <f>INDEX(Notes!$I$2:$N$11,MATCH(Notes!$B$2,Notes!$I$2:$I$11,0),6)*$E58</f>
        <v>484730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484730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1936687</v>
      </c>
      <c r="H59" s="22">
        <f>INDEX(Data[],MATCH($A59,Data[Dist],0),MATCH(H$6,Data[#Headers],0))-G59</f>
        <v>827137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551426</v>
      </c>
      <c r="L59" s="22">
        <f>INDEX(Notes!$I$2:$N$11,MATCH(Notes!$B$2,Notes!$I$2:$I$11,0),6)*$E59</f>
        <v>275713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275713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6968026</v>
      </c>
      <c r="H60" s="22">
        <f>INDEX(Data[],MATCH($A60,Data[Dist],0),MATCH(H$6,Data[#Headers],0))-G60</f>
        <v>2976709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1984474</v>
      </c>
      <c r="L60" s="22">
        <f>INDEX(Notes!$I$2:$N$11,MATCH(Notes!$B$2,Notes!$I$2:$I$11,0),6)*$E60</f>
        <v>992236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992236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2284524</v>
      </c>
      <c r="H61" s="22">
        <f>INDEX(Data[],MATCH($A61,Data[Dist],0),MATCH(H$6,Data[#Headers],0))-G61</f>
        <v>976033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650688</v>
      </c>
      <c r="L61" s="22">
        <f>INDEX(Notes!$I$2:$N$11,MATCH(Notes!$B$2,Notes!$I$2:$I$11,0),6)*$E61</f>
        <v>325344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325344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3701488</v>
      </c>
      <c r="H62" s="22">
        <f>INDEX(Data[],MATCH($A62,Data[Dist],0),MATCH(H$6,Data[#Headers],0))-G62</f>
        <v>1582126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1054752</v>
      </c>
      <c r="L62" s="22">
        <f>INDEX(Notes!$I$2:$N$11,MATCH(Notes!$B$2,Notes!$I$2:$I$11,0),6)*$E62</f>
        <v>527376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527376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3451239</v>
      </c>
      <c r="H63" s="22">
        <f>INDEX(Data[],MATCH($A63,Data[Dist],0),MATCH(H$6,Data[#Headers],0))-G63</f>
        <v>1474117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982746</v>
      </c>
      <c r="L63" s="22">
        <f>INDEX(Notes!$I$2:$N$11,MATCH(Notes!$B$2,Notes!$I$2:$I$11,0),6)*$E63</f>
        <v>491373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491373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6477653</v>
      </c>
      <c r="H64" s="22">
        <f>INDEX(Data[],MATCH($A64,Data[Dist],0),MATCH(H$6,Data[#Headers],0))-G64</f>
        <v>2767918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1845278</v>
      </c>
      <c r="L64" s="22">
        <f>INDEX(Notes!$I$2:$N$11,MATCH(Notes!$B$2,Notes!$I$2:$I$11,0),6)*$E64</f>
        <v>922639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922639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7672375</v>
      </c>
      <c r="H65" s="22">
        <f>INDEX(Data[],MATCH($A65,Data[Dist],0),MATCH(H$6,Data[#Headers],0))-G65</f>
        <v>3277959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2185306</v>
      </c>
      <c r="L65" s="22">
        <f>INDEX(Notes!$I$2:$N$11,MATCH(Notes!$B$2,Notes!$I$2:$I$11,0),6)*$E65</f>
        <v>1092653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1089919</v>
      </c>
      <c r="H66" s="22">
        <f>INDEX(Data[],MATCH($A66,Data[Dist],0),MATCH(H$6,Data[#Headers],0))-G66</f>
        <v>465298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310200</v>
      </c>
      <c r="L66" s="22">
        <f>INDEX(Notes!$I$2:$N$11,MATCH(Notes!$B$2,Notes!$I$2:$I$11,0),6)*$E66</f>
        <v>155099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155099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5211669</v>
      </c>
      <c r="H67" s="22">
        <f>INDEX(Data[],MATCH($A67,Data[Dist],0),MATCH(H$6,Data[#Headers],0))-G67</f>
        <v>2226765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1484510</v>
      </c>
      <c r="L67" s="22">
        <f>INDEX(Notes!$I$2:$N$11,MATCH(Notes!$B$2,Notes!$I$2:$I$11,0),6)*$E67</f>
        <v>742255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4681148</v>
      </c>
      <c r="H68" s="22">
        <f>INDEX(Data[],MATCH($A68,Data[Dist],0),MATCH(H$6,Data[#Headers],0))-G68</f>
        <v>1999852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1333234</v>
      </c>
      <c r="L68" s="22">
        <f>INDEX(Notes!$I$2:$N$11,MATCH(Notes!$B$2,Notes!$I$2:$I$11,0),6)*$E68</f>
        <v>666618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666618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4259490</v>
      </c>
      <c r="H69" s="22">
        <f>INDEX(Data[],MATCH($A69,Data[Dist],0),MATCH(H$6,Data[#Headers],0))-G69</f>
        <v>1819030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1212686</v>
      </c>
      <c r="L69" s="22">
        <f>INDEX(Notes!$I$2:$N$11,MATCH(Notes!$B$2,Notes!$I$2:$I$11,0),6)*$E69</f>
        <v>606344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606344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7503320</v>
      </c>
      <c r="H70" s="22">
        <f>INDEX(Data[],MATCH($A70,Data[Dist],0),MATCH(H$6,Data[#Headers],0))-G70</f>
        <v>3206472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2137648</v>
      </c>
      <c r="L70" s="22">
        <f>INDEX(Notes!$I$2:$N$11,MATCH(Notes!$B$2,Notes!$I$2:$I$11,0),6)*$E70</f>
        <v>1068824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1432125</v>
      </c>
      <c r="H71" s="22">
        <f>INDEX(Data[],MATCH($A71,Data[Dist],0),MATCH(H$6,Data[#Headers],0))-G71</f>
        <v>611888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407926</v>
      </c>
      <c r="L71" s="22">
        <f>INDEX(Notes!$I$2:$N$11,MATCH(Notes!$B$2,Notes!$I$2:$I$11,0),6)*$E71</f>
        <v>203963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203963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819447</v>
      </c>
      <c r="H72" s="22">
        <f>INDEX(Data[],MATCH($A72,Data[Dist],0),MATCH(H$6,Data[#Headers],0))-G72</f>
        <v>349263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232842</v>
      </c>
      <c r="L72" s="22">
        <f>INDEX(Notes!$I$2:$N$11,MATCH(Notes!$B$2,Notes!$I$2:$I$11,0),6)*$E72</f>
        <v>116421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12461794</v>
      </c>
      <c r="H73" s="22">
        <f>INDEX(Data[],MATCH($A73,Data[Dist],0),MATCH(H$6,Data[#Headers],0))-G73</f>
        <v>5322406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3548270</v>
      </c>
      <c r="L73" s="22">
        <f>INDEX(Notes!$I$2:$N$11,MATCH(Notes!$B$2,Notes!$I$2:$I$11,0),6)*$E73</f>
        <v>1774136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1774136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3896551</v>
      </c>
      <c r="H74" s="22">
        <f>INDEX(Data[],MATCH($A74,Data[Dist],0),MATCH(H$6,Data[#Headers],0))-G74</f>
        <v>1662157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1108106</v>
      </c>
      <c r="L74" s="22">
        <f>INDEX(Notes!$I$2:$N$11,MATCH(Notes!$B$2,Notes!$I$2:$I$11,0),6)*$E74</f>
        <v>554053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554053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21065820</v>
      </c>
      <c r="H75" s="22">
        <f>INDEX(Data[],MATCH($A75,Data[Dist],0),MATCH(H$6,Data[#Headers],0))-G75</f>
        <v>9004500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6003000</v>
      </c>
      <c r="L75" s="22">
        <f>INDEX(Notes!$I$2:$N$11,MATCH(Notes!$B$2,Notes!$I$2:$I$11,0),6)*$E75</f>
        <v>3001500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3530814</v>
      </c>
      <c r="H76" s="22">
        <f>INDEX(Data[],MATCH($A76,Data[Dist],0),MATCH(H$6,Data[#Headers],0))-G76</f>
        <v>1508437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1005626</v>
      </c>
      <c r="L76" s="22">
        <f>INDEX(Notes!$I$2:$N$11,MATCH(Notes!$B$2,Notes!$I$2:$I$11,0),6)*$E76</f>
        <v>502812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502812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22555313</v>
      </c>
      <c r="H77" s="22">
        <f>INDEX(Data[],MATCH($A77,Data[Dist],0),MATCH(H$6,Data[#Headers],0))-G77</f>
        <v>9632890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6421926</v>
      </c>
      <c r="L77" s="22">
        <f>INDEX(Notes!$I$2:$N$11,MATCH(Notes!$B$2,Notes!$I$2:$I$11,0),6)*$E77</f>
        <v>3210963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3210963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2145465</v>
      </c>
      <c r="H78" s="22">
        <f>INDEX(Data[],MATCH($A78,Data[Dist],0),MATCH(H$6,Data[#Headers],0))-G78</f>
        <v>916426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610950</v>
      </c>
      <c r="L78" s="22">
        <f>INDEX(Notes!$I$2:$N$11,MATCH(Notes!$B$2,Notes!$I$2:$I$11,0),6)*$E78</f>
        <v>305475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305475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1740649</v>
      </c>
      <c r="H79" s="22">
        <f>INDEX(Data[],MATCH($A79,Data[Dist],0),MATCH(H$6,Data[#Headers],0))-G79</f>
        <v>742828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495220</v>
      </c>
      <c r="L79" s="22">
        <f>INDEX(Notes!$I$2:$N$11,MATCH(Notes!$B$2,Notes!$I$2:$I$11,0),6)*$E79</f>
        <v>247609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247609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3919892</v>
      </c>
      <c r="H80" s="22">
        <f>INDEX(Data[],MATCH($A80,Data[Dist],0),MATCH(H$6,Data[#Headers],0))-G80</f>
        <v>1674988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1116658</v>
      </c>
      <c r="L80" s="22">
        <f>INDEX(Notes!$I$2:$N$11,MATCH(Notes!$B$2,Notes!$I$2:$I$11,0),6)*$E80</f>
        <v>558330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558330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1951700</v>
      </c>
      <c r="H81" s="22">
        <f>INDEX(Data[],MATCH($A81,Data[Dist],0),MATCH(H$6,Data[#Headers],0))-G81</f>
        <v>833640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555760</v>
      </c>
      <c r="L81" s="22">
        <f>INDEX(Notes!$I$2:$N$11,MATCH(Notes!$B$2,Notes!$I$2:$I$11,0),6)*$E81</f>
        <v>277880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1524528</v>
      </c>
      <c r="H82" s="22">
        <f>INDEX(Data[],MATCH($A82,Data[Dist],0),MATCH(H$6,Data[#Headers],0))-G82</f>
        <v>650662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433776</v>
      </c>
      <c r="L82" s="22">
        <f>INDEX(Notes!$I$2:$N$11,MATCH(Notes!$B$2,Notes!$I$2:$I$11,0),6)*$E82</f>
        <v>216888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216888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50376948</v>
      </c>
      <c r="H83" s="22">
        <f>INDEX(Data[],MATCH($A83,Data[Dist],0),MATCH(H$6,Data[#Headers],0))-G83</f>
        <v>21533101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14355400</v>
      </c>
      <c r="L83" s="22">
        <f>INDEX(Notes!$I$2:$N$11,MATCH(Notes!$B$2,Notes!$I$2:$I$11,0),6)*$E83</f>
        <v>7177700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7177700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6967509</v>
      </c>
      <c r="H84" s="22">
        <f>INDEX(Data[],MATCH($A84,Data[Dist],0),MATCH(H$6,Data[#Headers],0))-G84</f>
        <v>2976874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1984582</v>
      </c>
      <c r="L84" s="22">
        <f>INDEX(Notes!$I$2:$N$11,MATCH(Notes!$B$2,Notes!$I$2:$I$11,0),6)*$E84</f>
        <v>992291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992291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15788021</v>
      </c>
      <c r="H85" s="22">
        <f>INDEX(Data[],MATCH($A85,Data[Dist],0),MATCH(H$6,Data[#Headers],0))-G85</f>
        <v>6744019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4496014</v>
      </c>
      <c r="L85" s="22">
        <f>INDEX(Notes!$I$2:$N$11,MATCH(Notes!$B$2,Notes!$I$2:$I$11,0),6)*$E85</f>
        <v>2248007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2248007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2243406</v>
      </c>
      <c r="H86" s="22">
        <f>INDEX(Data[],MATCH($A86,Data[Dist],0),MATCH(H$6,Data[#Headers],0))-G86</f>
        <v>958381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638922</v>
      </c>
      <c r="L86" s="22">
        <f>INDEX(Notes!$I$2:$N$11,MATCH(Notes!$B$2,Notes!$I$2:$I$11,0),6)*$E86</f>
        <v>319460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319460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73754742</v>
      </c>
      <c r="H87" s="22">
        <f>INDEX(Data[],MATCH($A87,Data[Dist],0),MATCH(H$6,Data[#Headers],0))-G87</f>
        <v>31514585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21009724</v>
      </c>
      <c r="L87" s="22">
        <f>INDEX(Notes!$I$2:$N$11,MATCH(Notes!$B$2,Notes!$I$2:$I$11,0),6)*$E87</f>
        <v>10504862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10504862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5513068</v>
      </c>
      <c r="H88" s="22">
        <f>INDEX(Data[],MATCH($A88,Data[Dist],0),MATCH(H$6,Data[#Headers],0))-G88</f>
        <v>2354983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1569990</v>
      </c>
      <c r="L88" s="22">
        <f>INDEX(Notes!$I$2:$N$11,MATCH(Notes!$B$2,Notes!$I$2:$I$11,0),6)*$E88</f>
        <v>784994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784994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6252344</v>
      </c>
      <c r="H89" s="22">
        <f>INDEX(Data[],MATCH($A89,Data[Dist],0),MATCH(H$6,Data[#Headers],0))-G89</f>
        <v>2669532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1779688</v>
      </c>
      <c r="L89" s="22">
        <f>INDEX(Notes!$I$2:$N$11,MATCH(Notes!$B$2,Notes!$I$2:$I$11,0),6)*$E89</f>
        <v>889844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903704</v>
      </c>
      <c r="H90" s="22">
        <f>INDEX(Data[],MATCH($A90,Data[Dist],0),MATCH(H$6,Data[#Headers],0))-G90</f>
        <v>386056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257370</v>
      </c>
      <c r="L90" s="22">
        <f>INDEX(Notes!$I$2:$N$11,MATCH(Notes!$B$2,Notes!$I$2:$I$11,0),6)*$E90</f>
        <v>128686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128686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12002817</v>
      </c>
      <c r="H91" s="22">
        <f>INDEX(Data[],MATCH($A91,Data[Dist],0),MATCH(H$6,Data[#Headers],0))-G91</f>
        <v>5130644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3420430</v>
      </c>
      <c r="L91" s="22">
        <f>INDEX(Notes!$I$2:$N$11,MATCH(Notes!$B$2,Notes!$I$2:$I$11,0),6)*$E91</f>
        <v>1710215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1710215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4373423</v>
      </c>
      <c r="H92" s="22">
        <f>INDEX(Data[],MATCH($A92,Data[Dist],0),MATCH(H$6,Data[#Headers],0))-G92</f>
        <v>1868655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1245770</v>
      </c>
      <c r="L92" s="22">
        <f>INDEX(Notes!$I$2:$N$11,MATCH(Notes!$B$2,Notes!$I$2:$I$11,0),6)*$E92</f>
        <v>622885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177803554</v>
      </c>
      <c r="H93" s="22">
        <f>INDEX(Data[],MATCH($A93,Data[Dist],0),MATCH(H$6,Data[#Headers],0))-G93</f>
        <v>75997918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50665278</v>
      </c>
      <c r="L93" s="22">
        <f>INDEX(Notes!$I$2:$N$11,MATCH(Notes!$B$2,Notes!$I$2:$I$11,0),6)*$E93</f>
        <v>25332640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25332640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614119</v>
      </c>
      <c r="H94" s="22">
        <f>INDEX(Data[],MATCH($A94,Data[Dist],0),MATCH(H$6,Data[#Headers],0))-G94</f>
        <v>262477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174986</v>
      </c>
      <c r="L94" s="22">
        <f>INDEX(Notes!$I$2:$N$11,MATCH(Notes!$B$2,Notes!$I$2:$I$11,0),6)*$E94</f>
        <v>87493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87493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4249219</v>
      </c>
      <c r="H95" s="22">
        <f>INDEX(Data[],MATCH($A95,Data[Dist],0),MATCH(H$6,Data[#Headers],0))-G95</f>
        <v>1815346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1210232</v>
      </c>
      <c r="L95" s="22">
        <f>INDEX(Notes!$I$2:$N$11,MATCH(Notes!$B$2,Notes!$I$2:$I$11,0),6)*$E95</f>
        <v>605115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605115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50612980</v>
      </c>
      <c r="H96" s="22">
        <f>INDEX(Data[],MATCH($A96,Data[Dist],0),MATCH(H$6,Data[#Headers],0))-G96</f>
        <v>21624859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14416574</v>
      </c>
      <c r="L96" s="22">
        <f>INDEX(Notes!$I$2:$N$11,MATCH(Notes!$B$2,Notes!$I$2:$I$11,0),6)*$E96</f>
        <v>7208286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7208286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1759539</v>
      </c>
      <c r="H97" s="22">
        <f>INDEX(Data[],MATCH($A97,Data[Dist],0),MATCH(H$6,Data[#Headers],0))-G97</f>
        <v>751588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501058</v>
      </c>
      <c r="L97" s="22">
        <f>INDEX(Notes!$I$2:$N$11,MATCH(Notes!$B$2,Notes!$I$2:$I$11,0),6)*$E97</f>
        <v>250529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250529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221524</v>
      </c>
      <c r="F98" s="160">
        <f>INDEX(Data[],MATCH($A98,Data[Dist],0),MATCH(F$6,Data[#Headers],0))</f>
        <v>221525</v>
      </c>
      <c r="G98" s="22">
        <f>INDEX(Data[],MATCH($A98,Data[Dist],0),MATCH(G$6,Data[#Headers],0))</f>
        <v>1570472</v>
      </c>
      <c r="H98" s="22">
        <f>INDEX(Data[],MATCH($A98,Data[Dist],0),MATCH(H$6,Data[#Headers],0))-G98</f>
        <v>664573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447624</v>
      </c>
      <c r="L98" s="22">
        <f>INDEX(Notes!$I$2:$N$11,MATCH(Notes!$B$2,Notes!$I$2:$I$11,0),6)*$E98</f>
        <v>221524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221524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2294423</v>
      </c>
      <c r="H99" s="22">
        <f>INDEX(Data[],MATCH($A99,Data[Dist],0),MATCH(H$6,Data[#Headers],0))-G99</f>
        <v>979838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653226</v>
      </c>
      <c r="L99" s="22">
        <f>INDEX(Notes!$I$2:$N$11,MATCH(Notes!$B$2,Notes!$I$2:$I$11,0),6)*$E99</f>
        <v>326613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326613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4444450</v>
      </c>
      <c r="H100" s="22">
        <f>INDEX(Data[],MATCH($A100,Data[Dist],0),MATCH(H$6,Data[#Headers],0))-G100</f>
        <v>1898245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1265498</v>
      </c>
      <c r="L100" s="22">
        <f>INDEX(Notes!$I$2:$N$11,MATCH(Notes!$B$2,Notes!$I$2:$I$11,0),6)*$E100</f>
        <v>632748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632748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5222147</v>
      </c>
      <c r="H101" s="22">
        <f>INDEX(Data[],MATCH($A101,Data[Dist],0),MATCH(H$6,Data[#Headers],0))-G101</f>
        <v>2231683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1487788</v>
      </c>
      <c r="L101" s="22">
        <f>INDEX(Notes!$I$2:$N$11,MATCH(Notes!$B$2,Notes!$I$2:$I$11,0),6)*$E101</f>
        <v>743895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743895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2666754</v>
      </c>
      <c r="H102" s="22">
        <f>INDEX(Data[],MATCH($A102,Data[Dist],0),MATCH(H$6,Data[#Headers],0))-G102</f>
        <v>1139081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759388</v>
      </c>
      <c r="L102" s="22">
        <f>INDEX(Notes!$I$2:$N$11,MATCH(Notes!$B$2,Notes!$I$2:$I$11,0),6)*$E102</f>
        <v>379694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379694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2673831</v>
      </c>
      <c r="H103" s="22">
        <f>INDEX(Data[],MATCH($A103,Data[Dist],0),MATCH(H$6,Data[#Headers],0))-G103</f>
        <v>1142302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761536</v>
      </c>
      <c r="L103" s="22">
        <f>INDEX(Notes!$I$2:$N$11,MATCH(Notes!$B$2,Notes!$I$2:$I$11,0),6)*$E103</f>
        <v>380767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380767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2626176</v>
      </c>
      <c r="H104" s="22">
        <f>INDEX(Data[],MATCH($A104,Data[Dist],0),MATCH(H$6,Data[#Headers],0))-G104</f>
        <v>1121836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747890</v>
      </c>
      <c r="L104" s="22">
        <f>INDEX(Notes!$I$2:$N$11,MATCH(Notes!$B$2,Notes!$I$2:$I$11,0),6)*$E104</f>
        <v>373946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373946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2505411</v>
      </c>
      <c r="H105" s="22">
        <f>INDEX(Data[],MATCH($A105,Data[Dist],0),MATCH(H$6,Data[#Headers],0))-G105</f>
        <v>1070583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713722</v>
      </c>
      <c r="L105" s="22">
        <f>INDEX(Notes!$I$2:$N$11,MATCH(Notes!$B$2,Notes!$I$2:$I$11,0),6)*$E105</f>
        <v>356861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1341006</v>
      </c>
      <c r="H106" s="22">
        <f>INDEX(Data[],MATCH($A106,Data[Dist],0),MATCH(H$6,Data[#Headers],0))-G106</f>
        <v>572548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381700</v>
      </c>
      <c r="L106" s="22">
        <f>INDEX(Notes!$I$2:$N$11,MATCH(Notes!$B$2,Notes!$I$2:$I$11,0),6)*$E106</f>
        <v>190850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190850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1443288</v>
      </c>
      <c r="H107" s="22">
        <f>INDEX(Data[],MATCH($A107,Data[Dist],0),MATCH(H$6,Data[#Headers],0))-G107</f>
        <v>616115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410744</v>
      </c>
      <c r="L107" s="22">
        <f>INDEX(Notes!$I$2:$N$11,MATCH(Notes!$B$2,Notes!$I$2:$I$11,0),6)*$E107</f>
        <v>205372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205372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249603</v>
      </c>
      <c r="F108" s="160">
        <f>INDEX(Data[],MATCH($A108,Data[Dist],0),MATCH(F$6,Data[#Headers],0))</f>
        <v>249602</v>
      </c>
      <c r="G108" s="22">
        <f>INDEX(Data[],MATCH($A108,Data[Dist],0),MATCH(G$6,Data[#Headers],0))</f>
        <v>1773483</v>
      </c>
      <c r="H108" s="22">
        <f>INDEX(Data[],MATCH($A108,Data[Dist],0),MATCH(H$6,Data[#Headers],0))-G108</f>
        <v>748808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505924</v>
      </c>
      <c r="L108" s="22">
        <f>INDEX(Notes!$I$2:$N$11,MATCH(Notes!$B$2,Notes!$I$2:$I$11,0),6)*$E108</f>
        <v>249603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249603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2713105</v>
      </c>
      <c r="H109" s="22">
        <f>INDEX(Data[],MATCH($A109,Data[Dist],0),MATCH(H$6,Data[#Headers],0))-G109</f>
        <v>1159267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772846</v>
      </c>
      <c r="L109" s="22">
        <f>INDEX(Notes!$I$2:$N$11,MATCH(Notes!$B$2,Notes!$I$2:$I$11,0),6)*$E109</f>
        <v>386423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386423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2768193</v>
      </c>
      <c r="H110" s="22">
        <f>INDEX(Data[],MATCH($A110,Data[Dist],0),MATCH(H$6,Data[#Headers],0))-G110</f>
        <v>1182106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788070</v>
      </c>
      <c r="L110" s="22">
        <f>INDEX(Notes!$I$2:$N$11,MATCH(Notes!$B$2,Notes!$I$2:$I$11,0),6)*$E110</f>
        <v>394035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394035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2228066</v>
      </c>
      <c r="H111" s="22">
        <f>INDEX(Data[],MATCH($A111,Data[Dist],0),MATCH(H$6,Data[#Headers],0))-G111</f>
        <v>951725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634484</v>
      </c>
      <c r="L111" s="22">
        <f>INDEX(Notes!$I$2:$N$11,MATCH(Notes!$B$2,Notes!$I$2:$I$11,0),6)*$E111</f>
        <v>317242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317242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878354</v>
      </c>
      <c r="H112" s="22">
        <f>INDEX(Data[],MATCH($A112,Data[Dist],0),MATCH(H$6,Data[#Headers],0))-G112</f>
        <v>375235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250156</v>
      </c>
      <c r="L112" s="22">
        <f>INDEX(Notes!$I$2:$N$11,MATCH(Notes!$B$2,Notes!$I$2:$I$11,0),6)*$E112</f>
        <v>125078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125078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6032416</v>
      </c>
      <c r="H113" s="22">
        <f>INDEX(Data[],MATCH($A113,Data[Dist],0),MATCH(H$6,Data[#Headers],0))-G113</f>
        <v>2577300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1718200</v>
      </c>
      <c r="L113" s="22">
        <f>INDEX(Notes!$I$2:$N$11,MATCH(Notes!$B$2,Notes!$I$2:$I$11,0),6)*$E113</f>
        <v>859100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1710821</v>
      </c>
      <c r="H114" s="22">
        <f>INDEX(Data[],MATCH($A114,Data[Dist],0),MATCH(H$6,Data[#Headers],0))-G114</f>
        <v>730537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487024</v>
      </c>
      <c r="L114" s="22">
        <f>INDEX(Notes!$I$2:$N$11,MATCH(Notes!$B$2,Notes!$I$2:$I$11,0),6)*$E114</f>
        <v>243513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243513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6951629</v>
      </c>
      <c r="H115" s="22">
        <f>INDEX(Data[],MATCH($A115,Data[Dist],0),MATCH(H$6,Data[#Headers],0))-G115</f>
        <v>2968720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1979148</v>
      </c>
      <c r="L115" s="22">
        <f>INDEX(Notes!$I$2:$N$11,MATCH(Notes!$B$2,Notes!$I$2:$I$11,0),6)*$E115</f>
        <v>989573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989573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4983625</v>
      </c>
      <c r="H116" s="22">
        <f>INDEX(Data[],MATCH($A116,Data[Dist],0),MATCH(H$6,Data[#Headers],0))-G116</f>
        <v>2128897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1419264</v>
      </c>
      <c r="L116" s="22">
        <f>INDEX(Notes!$I$2:$N$11,MATCH(Notes!$B$2,Notes!$I$2:$I$11,0),6)*$E116</f>
        <v>709633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709633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19484694</v>
      </c>
      <c r="H117" s="22">
        <f>INDEX(Data[],MATCH($A117,Data[Dist],0),MATCH(H$6,Data[#Headers],0))-G117</f>
        <v>8326589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5551060</v>
      </c>
      <c r="L117" s="22">
        <f>INDEX(Notes!$I$2:$N$11,MATCH(Notes!$B$2,Notes!$I$2:$I$11,0),6)*$E117</f>
        <v>2775530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2775530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1342814</v>
      </c>
      <c r="F118" s="160">
        <f>INDEX(Data[],MATCH($A118,Data[Dist],0),MATCH(F$6,Data[#Headers],0))</f>
        <v>1342814</v>
      </c>
      <c r="G118" s="22">
        <f>INDEX(Data[],MATCH($A118,Data[Dist],0),MATCH(G$6,Data[#Headers],0))</f>
        <v>9802720</v>
      </c>
      <c r="H118" s="22">
        <f>INDEX(Data[],MATCH($A118,Data[Dist],0),MATCH(H$6,Data[#Headers],0))-G118</f>
        <v>4028442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2809522</v>
      </c>
      <c r="L118" s="22">
        <f>INDEX(Notes!$I$2:$N$11,MATCH(Notes!$B$2,Notes!$I$2:$I$11,0),6)*$E118</f>
        <v>1342814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1342814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2062095</v>
      </c>
      <c r="H119" s="22">
        <f>INDEX(Data[],MATCH($A119,Data[Dist],0),MATCH(H$6,Data[#Headers],0))-G119</f>
        <v>880894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587264</v>
      </c>
      <c r="L119" s="22">
        <f>INDEX(Notes!$I$2:$N$11,MATCH(Notes!$B$2,Notes!$I$2:$I$11,0),6)*$E119</f>
        <v>293631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293631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1843586</v>
      </c>
      <c r="H120" s="22">
        <f>INDEX(Data[],MATCH($A120,Data[Dist],0),MATCH(H$6,Data[#Headers],0))-G120</f>
        <v>787009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524674</v>
      </c>
      <c r="L120" s="22">
        <f>INDEX(Notes!$I$2:$N$11,MATCH(Notes!$B$2,Notes!$I$2:$I$11,0),6)*$E120</f>
        <v>262336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262336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2837812</v>
      </c>
      <c r="H121" s="22">
        <f>INDEX(Data[],MATCH($A121,Data[Dist],0),MATCH(H$6,Data[#Headers],0))-G121</f>
        <v>1210716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807144</v>
      </c>
      <c r="L121" s="22">
        <f>INDEX(Notes!$I$2:$N$11,MATCH(Notes!$B$2,Notes!$I$2:$I$11,0),6)*$E121</f>
        <v>403572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1898388</v>
      </c>
      <c r="H122" s="22">
        <f>INDEX(Data[],MATCH($A122,Data[Dist],0),MATCH(H$6,Data[#Headers],0))-G122</f>
        <v>810604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540402</v>
      </c>
      <c r="L122" s="22">
        <f>INDEX(Notes!$I$2:$N$11,MATCH(Notes!$B$2,Notes!$I$2:$I$11,0),6)*$E122</f>
        <v>270202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270202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6621852</v>
      </c>
      <c r="H123" s="22">
        <f>INDEX(Data[],MATCH($A123,Data[Dist],0),MATCH(H$6,Data[#Headers],0))-G123</f>
        <v>2827679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1885120</v>
      </c>
      <c r="L123" s="22">
        <f>INDEX(Notes!$I$2:$N$11,MATCH(Notes!$B$2,Notes!$I$2:$I$11,0),6)*$E123</f>
        <v>942560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942560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707271</v>
      </c>
      <c r="H124" s="22">
        <f>INDEX(Data[],MATCH($A124,Data[Dist],0),MATCH(H$6,Data[#Headers],0))-G124</f>
        <v>302038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201360</v>
      </c>
      <c r="L124" s="22">
        <f>INDEX(Notes!$I$2:$N$11,MATCH(Notes!$B$2,Notes!$I$2:$I$11,0),6)*$E124</f>
        <v>100679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100679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2642109</v>
      </c>
      <c r="H125" s="22">
        <f>INDEX(Data[],MATCH($A125,Data[Dist],0),MATCH(H$6,Data[#Headers],0))-G125</f>
        <v>1128285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752190</v>
      </c>
      <c r="L125" s="22">
        <f>INDEX(Notes!$I$2:$N$11,MATCH(Notes!$B$2,Notes!$I$2:$I$11,0),6)*$E125</f>
        <v>376095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9064993</v>
      </c>
      <c r="H126" s="22">
        <f>INDEX(Data[],MATCH($A126,Data[Dist],0),MATCH(H$6,Data[#Headers],0))-G126</f>
        <v>3872308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2581540</v>
      </c>
      <c r="L126" s="22">
        <f>INDEX(Notes!$I$2:$N$11,MATCH(Notes!$B$2,Notes!$I$2:$I$11,0),6)*$E126</f>
        <v>1290769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1290769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1084437</v>
      </c>
      <c r="H127" s="22">
        <f>INDEX(Data[],MATCH($A127,Data[Dist],0),MATCH(H$6,Data[#Headers],0))-G127</f>
        <v>462928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308620</v>
      </c>
      <c r="L127" s="22">
        <f>INDEX(Notes!$I$2:$N$11,MATCH(Notes!$B$2,Notes!$I$2:$I$11,0),6)*$E127</f>
        <v>154309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154309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1383730</v>
      </c>
      <c r="H128" s="22">
        <f>INDEX(Data[],MATCH($A128,Data[Dist],0),MATCH(H$6,Data[#Headers],0))-G128</f>
        <v>590497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393666</v>
      </c>
      <c r="L128" s="22">
        <f>INDEX(Notes!$I$2:$N$11,MATCH(Notes!$B$2,Notes!$I$2:$I$11,0),6)*$E128</f>
        <v>196832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196832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2726677</v>
      </c>
      <c r="H129" s="22">
        <f>INDEX(Data[],MATCH($A129,Data[Dist],0),MATCH(H$6,Data[#Headers],0))-G129</f>
        <v>1164537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776358</v>
      </c>
      <c r="L129" s="22">
        <f>INDEX(Notes!$I$2:$N$11,MATCH(Notes!$B$2,Notes!$I$2:$I$11,0),6)*$E129</f>
        <v>388179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906772</v>
      </c>
      <c r="H130" s="22">
        <f>INDEX(Data[],MATCH($A130,Data[Dist],0),MATCH(H$6,Data[#Headers],0))-G130</f>
        <v>386941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257960</v>
      </c>
      <c r="L130" s="22">
        <f>INDEX(Notes!$I$2:$N$11,MATCH(Notes!$B$2,Notes!$I$2:$I$11,0),6)*$E130</f>
        <v>128980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128980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6965551</v>
      </c>
      <c r="H131" s="22">
        <f>INDEX(Data[],MATCH($A131,Data[Dist],0),MATCH(H$6,Data[#Headers],0))-G131</f>
        <v>2975247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1983498</v>
      </c>
      <c r="L131" s="22">
        <f>INDEX(Notes!$I$2:$N$11,MATCH(Notes!$B$2,Notes!$I$2:$I$11,0),6)*$E131</f>
        <v>991749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1879436</v>
      </c>
      <c r="H132" s="22">
        <f>INDEX(Data[],MATCH($A132,Data[Dist],0),MATCH(H$6,Data[#Headers],0))-G132</f>
        <v>802474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534984</v>
      </c>
      <c r="L132" s="22">
        <f>INDEX(Notes!$I$2:$N$11,MATCH(Notes!$B$2,Notes!$I$2:$I$11,0),6)*$E132</f>
        <v>267492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267492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3157814</v>
      </c>
      <c r="H133" s="22">
        <f>INDEX(Data[],MATCH($A133,Data[Dist],0),MATCH(H$6,Data[#Headers],0))-G133</f>
        <v>1348963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899308</v>
      </c>
      <c r="L133" s="22">
        <f>INDEX(Notes!$I$2:$N$11,MATCH(Notes!$B$2,Notes!$I$2:$I$11,0),6)*$E133</f>
        <v>449654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449654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1720689</v>
      </c>
      <c r="H134" s="22">
        <f>INDEX(Data[],MATCH($A134,Data[Dist],0),MATCH(H$6,Data[#Headers],0))-G134</f>
        <v>734836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489892</v>
      </c>
      <c r="L134" s="22">
        <f>INDEX(Notes!$I$2:$N$11,MATCH(Notes!$B$2,Notes!$I$2:$I$11,0),6)*$E134</f>
        <v>244945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244945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2244925</v>
      </c>
      <c r="H135" s="22">
        <f>INDEX(Data[],MATCH($A135,Data[Dist],0),MATCH(H$6,Data[#Headers],0))-G135</f>
        <v>958160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638774</v>
      </c>
      <c r="L135" s="22">
        <f>INDEX(Notes!$I$2:$N$11,MATCH(Notes!$B$2,Notes!$I$2:$I$11,0),6)*$E135</f>
        <v>319387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319387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1388438</v>
      </c>
      <c r="H136" s="22">
        <f>INDEX(Data[],MATCH($A136,Data[Dist],0),MATCH(H$6,Data[#Headers],0))-G136</f>
        <v>592902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395268</v>
      </c>
      <c r="L136" s="22">
        <f>INDEX(Notes!$I$2:$N$11,MATCH(Notes!$B$2,Notes!$I$2:$I$11,0),6)*$E136</f>
        <v>197634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973940</v>
      </c>
      <c r="H137" s="22">
        <f>INDEX(Data[],MATCH($A137,Data[Dist],0),MATCH(H$6,Data[#Headers],0))-G137</f>
        <v>415912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277274</v>
      </c>
      <c r="L137" s="22">
        <f>INDEX(Notes!$I$2:$N$11,MATCH(Notes!$B$2,Notes!$I$2:$I$11,0),6)*$E137</f>
        <v>138638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138638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5458059</v>
      </c>
      <c r="H138" s="22">
        <f>INDEX(Data[],MATCH($A138,Data[Dist],0),MATCH(H$6,Data[#Headers],0))-G138</f>
        <v>2331895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1554596</v>
      </c>
      <c r="L138" s="22">
        <f>INDEX(Notes!$I$2:$N$11,MATCH(Notes!$B$2,Notes!$I$2:$I$11,0),6)*$E138</f>
        <v>777299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777299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6159591</v>
      </c>
      <c r="H139" s="22">
        <f>INDEX(Data[],MATCH($A139,Data[Dist],0),MATCH(H$6,Data[#Headers],0))-G139</f>
        <v>2630954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1753970</v>
      </c>
      <c r="L139" s="22">
        <f>INDEX(Notes!$I$2:$N$11,MATCH(Notes!$B$2,Notes!$I$2:$I$11,0),6)*$E139</f>
        <v>876985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876985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767026</v>
      </c>
      <c r="H140" s="22">
        <f>INDEX(Data[],MATCH($A140,Data[Dist],0),MATCH(H$6,Data[#Headers],0))-G140</f>
        <v>326802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217868</v>
      </c>
      <c r="L140" s="22">
        <f>INDEX(Notes!$I$2:$N$11,MATCH(Notes!$B$2,Notes!$I$2:$I$11,0),6)*$E140</f>
        <v>108934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2356175</v>
      </c>
      <c r="H141" s="22">
        <f>INDEX(Data[],MATCH($A141,Data[Dist],0),MATCH(H$6,Data[#Headers],0))-G141</f>
        <v>1005571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670380</v>
      </c>
      <c r="L141" s="22">
        <f>INDEX(Notes!$I$2:$N$11,MATCH(Notes!$B$2,Notes!$I$2:$I$11,0),6)*$E141</f>
        <v>335191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335191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2391927</v>
      </c>
      <c r="H142" s="22">
        <f>INDEX(Data[],MATCH($A142,Data[Dist],0),MATCH(H$6,Data[#Headers],0))-G142</f>
        <v>1021250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680834</v>
      </c>
      <c r="L142" s="22">
        <f>INDEX(Notes!$I$2:$N$11,MATCH(Notes!$B$2,Notes!$I$2:$I$11,0),6)*$E142</f>
        <v>340417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340417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2500350</v>
      </c>
      <c r="H143" s="22">
        <f>INDEX(Data[],MATCH($A143,Data[Dist],0),MATCH(H$6,Data[#Headers],0))-G143</f>
        <v>1067923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711948</v>
      </c>
      <c r="L143" s="22">
        <f>INDEX(Notes!$I$2:$N$11,MATCH(Notes!$B$2,Notes!$I$2:$I$11,0),6)*$E143</f>
        <v>355974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355974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5051640</v>
      </c>
      <c r="H144" s="22">
        <f>INDEX(Data[],MATCH($A144,Data[Dist],0),MATCH(H$6,Data[#Headers],0))-G144</f>
        <v>2157407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1438272</v>
      </c>
      <c r="L144" s="22">
        <f>INDEX(Notes!$I$2:$N$11,MATCH(Notes!$B$2,Notes!$I$2:$I$11,0),6)*$E144</f>
        <v>719136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719136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1285197</v>
      </c>
      <c r="H145" s="22">
        <f>INDEX(Data[],MATCH($A145,Data[Dist],0),MATCH(H$6,Data[#Headers],0))-G145</f>
        <v>548113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365408</v>
      </c>
      <c r="L145" s="22">
        <f>INDEX(Notes!$I$2:$N$11,MATCH(Notes!$B$2,Notes!$I$2:$I$11,0),6)*$E145</f>
        <v>182705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182705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3418009</v>
      </c>
      <c r="H146" s="22">
        <f>INDEX(Data[],MATCH($A146,Data[Dist],0),MATCH(H$6,Data[#Headers],0))-G146</f>
        <v>1460408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973606</v>
      </c>
      <c r="L146" s="22">
        <f>INDEX(Notes!$I$2:$N$11,MATCH(Notes!$B$2,Notes!$I$2:$I$11,0),6)*$E146</f>
        <v>486803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486803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5684452</v>
      </c>
      <c r="H147" s="22">
        <f>INDEX(Data[],MATCH($A147,Data[Dist],0),MATCH(H$6,Data[#Headers],0))-G147</f>
        <v>2428081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1618720</v>
      </c>
      <c r="L147" s="22">
        <f>INDEX(Notes!$I$2:$N$11,MATCH(Notes!$B$2,Notes!$I$2:$I$11,0),6)*$E147</f>
        <v>809360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809360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6875947</v>
      </c>
      <c r="H148" s="22">
        <f>INDEX(Data[],MATCH($A148,Data[Dist],0),MATCH(H$6,Data[#Headers],0))-G148</f>
        <v>2937603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1958402</v>
      </c>
      <c r="L148" s="22">
        <f>INDEX(Notes!$I$2:$N$11,MATCH(Notes!$B$2,Notes!$I$2:$I$11,0),6)*$E148</f>
        <v>979201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17860392</v>
      </c>
      <c r="H149" s="22">
        <f>INDEX(Data[],MATCH($A149,Data[Dist],0),MATCH(H$6,Data[#Headers],0))-G149</f>
        <v>7631653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5087768</v>
      </c>
      <c r="L149" s="22">
        <f>INDEX(Notes!$I$2:$N$11,MATCH(Notes!$B$2,Notes!$I$2:$I$11,0),6)*$E149</f>
        <v>2543884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2543884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4131440</v>
      </c>
      <c r="H150" s="22">
        <f>INDEX(Data[],MATCH($A150,Data[Dist],0),MATCH(H$6,Data[#Headers],0))-G150</f>
        <v>1765056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1176704</v>
      </c>
      <c r="L150" s="22">
        <f>INDEX(Notes!$I$2:$N$11,MATCH(Notes!$B$2,Notes!$I$2:$I$11,0),6)*$E150</f>
        <v>588352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61297242</v>
      </c>
      <c r="H151" s="22">
        <f>INDEX(Data[],MATCH($A151,Data[Dist],0),MATCH(H$6,Data[#Headers],0))-G151</f>
        <v>26175773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17450516</v>
      </c>
      <c r="L151" s="22">
        <f>INDEX(Notes!$I$2:$N$11,MATCH(Notes!$B$2,Notes!$I$2:$I$11,0),6)*$E151</f>
        <v>8725258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8725258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4799187</v>
      </c>
      <c r="H152" s="22">
        <f>INDEX(Data[],MATCH($A152,Data[Dist],0),MATCH(H$6,Data[#Headers],0))-G152</f>
        <v>2050132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1366754</v>
      </c>
      <c r="L152" s="22">
        <f>INDEX(Notes!$I$2:$N$11,MATCH(Notes!$B$2,Notes!$I$2:$I$11,0),6)*$E152</f>
        <v>683377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683377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2469216</v>
      </c>
      <c r="H153" s="22">
        <f>INDEX(Data[],MATCH($A153,Data[Dist],0),MATCH(H$6,Data[#Headers],0))-G153</f>
        <v>1054978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703320</v>
      </c>
      <c r="L153" s="22">
        <f>INDEX(Notes!$I$2:$N$11,MATCH(Notes!$B$2,Notes!$I$2:$I$11,0),6)*$E153</f>
        <v>351660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351660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2677920</v>
      </c>
      <c r="H154" s="22">
        <f>INDEX(Data[],MATCH($A154,Data[Dist],0),MATCH(H$6,Data[#Headers],0))-G154</f>
        <v>1143204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762136</v>
      </c>
      <c r="L154" s="22">
        <f>INDEX(Notes!$I$2:$N$11,MATCH(Notes!$B$2,Notes!$I$2:$I$11,0),6)*$E154</f>
        <v>381068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2087479</v>
      </c>
      <c r="H155" s="22">
        <f>INDEX(Data[],MATCH($A155,Data[Dist],0),MATCH(H$6,Data[#Headers],0))-G155</f>
        <v>891757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594506</v>
      </c>
      <c r="L155" s="22">
        <f>INDEX(Notes!$I$2:$N$11,MATCH(Notes!$B$2,Notes!$I$2:$I$11,0),6)*$E155</f>
        <v>297253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297253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5228438</v>
      </c>
      <c r="H156" s="22">
        <f>INDEX(Data[],MATCH($A156,Data[Dist],0),MATCH(H$6,Data[#Headers],0))-G156</f>
        <v>2232967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1488644</v>
      </c>
      <c r="L156" s="22">
        <f>INDEX(Notes!$I$2:$N$11,MATCH(Notes!$B$2,Notes!$I$2:$I$11,0),6)*$E156</f>
        <v>744322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744322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4414672</v>
      </c>
      <c r="H157" s="22">
        <f>INDEX(Data[],MATCH($A157,Data[Dist],0),MATCH(H$6,Data[#Headers],0))-G157</f>
        <v>1886008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1257338</v>
      </c>
      <c r="L157" s="22">
        <f>INDEX(Notes!$I$2:$N$11,MATCH(Notes!$B$2,Notes!$I$2:$I$11,0),6)*$E157</f>
        <v>628670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628670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32667163</v>
      </c>
      <c r="H158" s="22">
        <f>INDEX(Data[],MATCH($A158,Data[Dist],0),MATCH(H$6,Data[#Headers],0))-G158</f>
        <v>13954360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9302906</v>
      </c>
      <c r="L158" s="22">
        <f>INDEX(Notes!$I$2:$N$11,MATCH(Notes!$B$2,Notes!$I$2:$I$11,0),6)*$E158</f>
        <v>4651453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4651453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1561506</v>
      </c>
      <c r="F159" s="160">
        <f>INDEX(Data[],MATCH($A159,Data[Dist],0),MATCH(F$6,Data[#Headers],0))</f>
        <v>1561507</v>
      </c>
      <c r="G159" s="22">
        <f>INDEX(Data[],MATCH($A159,Data[Dist],0),MATCH(G$6,Data[#Headers],0))</f>
        <v>10986542</v>
      </c>
      <c r="H159" s="22">
        <f>INDEX(Data[],MATCH($A159,Data[Dist],0),MATCH(H$6,Data[#Headers],0))-G159</f>
        <v>4684519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3132096</v>
      </c>
      <c r="L159" s="22">
        <f>INDEX(Notes!$I$2:$N$11,MATCH(Notes!$B$2,Notes!$I$2:$I$11,0),6)*$E159</f>
        <v>1561506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1561506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1467315</v>
      </c>
      <c r="H160" s="22">
        <f>INDEX(Data[],MATCH($A160,Data[Dist],0),MATCH(H$6,Data[#Headers],0))-G160</f>
        <v>626575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417716</v>
      </c>
      <c r="L160" s="22">
        <f>INDEX(Notes!$I$2:$N$11,MATCH(Notes!$B$2,Notes!$I$2:$I$11,0),6)*$E160</f>
        <v>208859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208859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2087367</v>
      </c>
      <c r="H161" s="22">
        <f>INDEX(Data[],MATCH($A161,Data[Dist],0),MATCH(H$6,Data[#Headers],0))-G161</f>
        <v>891543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594362</v>
      </c>
      <c r="L161" s="22">
        <f>INDEX(Notes!$I$2:$N$11,MATCH(Notes!$B$2,Notes!$I$2:$I$11,0),6)*$E161</f>
        <v>297181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9195356</v>
      </c>
      <c r="H162" s="22">
        <f>INDEX(Data[],MATCH($A162,Data[Dist],0),MATCH(H$6,Data[#Headers],0))-G162</f>
        <v>3929356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2619570</v>
      </c>
      <c r="L162" s="22">
        <f>INDEX(Notes!$I$2:$N$11,MATCH(Notes!$B$2,Notes!$I$2:$I$11,0),6)*$E162</f>
        <v>1309786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1309786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2411150</v>
      </c>
      <c r="H163" s="22">
        <f>INDEX(Data[],MATCH($A163,Data[Dist],0),MATCH(H$6,Data[#Headers],0))-G163</f>
        <v>1029581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686388</v>
      </c>
      <c r="L163" s="22">
        <f>INDEX(Notes!$I$2:$N$11,MATCH(Notes!$B$2,Notes!$I$2:$I$11,0),6)*$E163</f>
        <v>343194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343194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241529</v>
      </c>
      <c r="F164" s="160">
        <f>INDEX(Data[],MATCH($A164,Data[Dist],0),MATCH(F$6,Data[#Headers],0))</f>
        <v>241528</v>
      </c>
      <c r="G164" s="22">
        <f>INDEX(Data[],MATCH($A164,Data[Dist],0),MATCH(G$6,Data[#Headers],0))</f>
        <v>1807029</v>
      </c>
      <c r="H164" s="22">
        <f>INDEX(Data[],MATCH($A164,Data[Dist],0),MATCH(H$6,Data[#Headers],0))-G164</f>
        <v>724586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520232</v>
      </c>
      <c r="L164" s="22">
        <f>INDEX(Notes!$I$2:$N$11,MATCH(Notes!$B$2,Notes!$I$2:$I$11,0),6)*$E164</f>
        <v>241529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241529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1199261</v>
      </c>
      <c r="H165" s="22">
        <f>INDEX(Data[],MATCH($A165,Data[Dist],0),MATCH(H$6,Data[#Headers],0))-G165</f>
        <v>512146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341430</v>
      </c>
      <c r="L165" s="22">
        <f>INDEX(Notes!$I$2:$N$11,MATCH(Notes!$B$2,Notes!$I$2:$I$11,0),6)*$E165</f>
        <v>170715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170715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2722825</v>
      </c>
      <c r="H166" s="22">
        <f>INDEX(Data[],MATCH($A166,Data[Dist],0),MATCH(H$6,Data[#Headers],0))-G166</f>
        <v>1162881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775254</v>
      </c>
      <c r="L166" s="22">
        <f>INDEX(Notes!$I$2:$N$11,MATCH(Notes!$B$2,Notes!$I$2:$I$11,0),6)*$E166</f>
        <v>387627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330848</v>
      </c>
      <c r="F167" s="160">
        <f>INDEX(Data[],MATCH($A167,Data[Dist],0),MATCH(F$6,Data[#Headers],0))</f>
        <v>330848</v>
      </c>
      <c r="G167" s="22">
        <f>INDEX(Data[],MATCH($A167,Data[Dist],0),MATCH(G$6,Data[#Headers],0))</f>
        <v>2365796</v>
      </c>
      <c r="H167" s="22">
        <f>INDEX(Data[],MATCH($A167,Data[Dist],0),MATCH(H$6,Data[#Headers],0))-G167</f>
        <v>992544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675420</v>
      </c>
      <c r="L167" s="22">
        <f>INDEX(Notes!$I$2:$N$11,MATCH(Notes!$B$2,Notes!$I$2:$I$11,0),6)*$E167</f>
        <v>330848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330848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1461482</v>
      </c>
      <c r="F168" s="160">
        <f>INDEX(Data[],MATCH($A168,Data[Dist],0),MATCH(F$6,Data[#Headers],0))</f>
        <v>1461483</v>
      </c>
      <c r="G168" s="22">
        <f>INDEX(Data[],MATCH($A168,Data[Dist],0),MATCH(G$6,Data[#Headers],0))</f>
        <v>10338902</v>
      </c>
      <c r="H168" s="22">
        <f>INDEX(Data[],MATCH($A168,Data[Dist],0),MATCH(H$6,Data[#Headers],0))-G168</f>
        <v>4384447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2947728</v>
      </c>
      <c r="L168" s="22">
        <f>INDEX(Notes!$I$2:$N$11,MATCH(Notes!$B$2,Notes!$I$2:$I$11,0),6)*$E168</f>
        <v>1461482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1461482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2216670</v>
      </c>
      <c r="H169" s="22">
        <f>INDEX(Data[],MATCH($A169,Data[Dist],0),MATCH(H$6,Data[#Headers],0))-G169</f>
        <v>947047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631364</v>
      </c>
      <c r="L169" s="22">
        <f>INDEX(Notes!$I$2:$N$11,MATCH(Notes!$B$2,Notes!$I$2:$I$11,0),6)*$E169</f>
        <v>315682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315682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10277882</v>
      </c>
      <c r="H170" s="22">
        <f>INDEX(Data[],MATCH($A170,Data[Dist],0),MATCH(H$6,Data[#Headers],0))-G170</f>
        <v>4387565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2925044</v>
      </c>
      <c r="L170" s="22">
        <f>INDEX(Notes!$I$2:$N$11,MATCH(Notes!$B$2,Notes!$I$2:$I$11,0),6)*$E170</f>
        <v>1462522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1462522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3187235</v>
      </c>
      <c r="H171" s="22">
        <f>INDEX(Data[],MATCH($A171,Data[Dist],0),MATCH(H$6,Data[#Headers],0))-G171</f>
        <v>1361245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907498</v>
      </c>
      <c r="L171" s="22">
        <f>INDEX(Notes!$I$2:$N$11,MATCH(Notes!$B$2,Notes!$I$2:$I$11,0),6)*$E171</f>
        <v>453749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453749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36516983</v>
      </c>
      <c r="H172" s="22">
        <f>INDEX(Data[],MATCH($A172,Data[Dist],0),MATCH(H$6,Data[#Headers],0))-G172</f>
        <v>15600394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10400264</v>
      </c>
      <c r="L172" s="22">
        <f>INDEX(Notes!$I$2:$N$11,MATCH(Notes!$B$2,Notes!$I$2:$I$11,0),6)*$E172</f>
        <v>5200131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5200131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3311876</v>
      </c>
      <c r="H173" s="22">
        <f>INDEX(Data[],MATCH($A173,Data[Dist],0),MATCH(H$6,Data[#Headers],0))-G173</f>
        <v>1415050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943368</v>
      </c>
      <c r="L173" s="22">
        <f>INDEX(Notes!$I$2:$N$11,MATCH(Notes!$B$2,Notes!$I$2:$I$11,0),6)*$E173</f>
        <v>471684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471684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2673863</v>
      </c>
      <c r="H174" s="22">
        <f>INDEX(Data[],MATCH($A174,Data[Dist],0),MATCH(H$6,Data[#Headers],0))-G174</f>
        <v>1142170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761448</v>
      </c>
      <c r="L174" s="22">
        <f>INDEX(Notes!$I$2:$N$11,MATCH(Notes!$B$2,Notes!$I$2:$I$11,0),6)*$E174</f>
        <v>380723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380723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1428739</v>
      </c>
      <c r="H175" s="22">
        <f>INDEX(Data[],MATCH($A175,Data[Dist],0),MATCH(H$6,Data[#Headers],0))-G175</f>
        <v>610114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406744</v>
      </c>
      <c r="L175" s="22">
        <f>INDEX(Notes!$I$2:$N$11,MATCH(Notes!$B$2,Notes!$I$2:$I$11,0),6)*$E175</f>
        <v>203371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203371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3230818</v>
      </c>
      <c r="H176" s="22">
        <f>INDEX(Data[],MATCH($A176,Data[Dist],0),MATCH(H$6,Data[#Headers],0))-G176</f>
        <v>1380091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920060</v>
      </c>
      <c r="L176" s="22">
        <f>INDEX(Notes!$I$2:$N$11,MATCH(Notes!$B$2,Notes!$I$2:$I$11,0),6)*$E176</f>
        <v>460030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460030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198310</v>
      </c>
      <c r="H177" s="22">
        <f>INDEX(Data[],MATCH($A177,Data[Dist],0),MATCH(H$6,Data[#Headers],0))-G177</f>
        <v>84007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56004</v>
      </c>
      <c r="L177" s="22">
        <f>INDEX(Notes!$I$2:$N$11,MATCH(Notes!$B$2,Notes!$I$2:$I$11,0),6)*$E177</f>
        <v>28002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28002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1945197</v>
      </c>
      <c r="H178" s="22">
        <f>INDEX(Data[],MATCH($A178,Data[Dist],0),MATCH(H$6,Data[#Headers],0))-G178</f>
        <v>830695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553798</v>
      </c>
      <c r="L178" s="22">
        <f>INDEX(Notes!$I$2:$N$11,MATCH(Notes!$B$2,Notes!$I$2:$I$11,0),6)*$E178</f>
        <v>276899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276899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3438428</v>
      </c>
      <c r="H179" s="22">
        <f>INDEX(Data[],MATCH($A179,Data[Dist],0),MATCH(H$6,Data[#Headers],0))-G179</f>
        <v>1469328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979552</v>
      </c>
      <c r="L179" s="22">
        <f>INDEX(Notes!$I$2:$N$11,MATCH(Notes!$B$2,Notes!$I$2:$I$11,0),6)*$E179</f>
        <v>489776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2137003</v>
      </c>
      <c r="H180" s="22">
        <f>INDEX(Data[],MATCH($A180,Data[Dist],0),MATCH(H$6,Data[#Headers],0))-G180</f>
        <v>912400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608266</v>
      </c>
      <c r="L180" s="22">
        <f>INDEX(Notes!$I$2:$N$11,MATCH(Notes!$B$2,Notes!$I$2:$I$11,0),6)*$E180</f>
        <v>304133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304133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2339333</v>
      </c>
      <c r="H181" s="22">
        <f>INDEX(Data[],MATCH($A181,Data[Dist],0),MATCH(H$6,Data[#Headers],0))-G181</f>
        <v>998302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665534</v>
      </c>
      <c r="L181" s="22">
        <f>INDEX(Notes!$I$2:$N$11,MATCH(Notes!$B$2,Notes!$I$2:$I$11,0),6)*$E181</f>
        <v>332767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332767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2281890</v>
      </c>
      <c r="H182" s="22">
        <f>INDEX(Data[],MATCH($A182,Data[Dist],0),MATCH(H$6,Data[#Headers],0))-G182</f>
        <v>973936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649292</v>
      </c>
      <c r="L182" s="22">
        <f>INDEX(Notes!$I$2:$N$11,MATCH(Notes!$B$2,Notes!$I$2:$I$11,0),6)*$E182</f>
        <v>324646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324646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6870528</v>
      </c>
      <c r="H183" s="22">
        <f>INDEX(Data[],MATCH($A183,Data[Dist],0),MATCH(H$6,Data[#Headers],0))-G183</f>
        <v>2936338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1957560</v>
      </c>
      <c r="L183" s="22">
        <f>INDEX(Notes!$I$2:$N$11,MATCH(Notes!$B$2,Notes!$I$2:$I$11,0),6)*$E183</f>
        <v>978780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978780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2562380</v>
      </c>
      <c r="H184" s="22">
        <f>INDEX(Data[],MATCH($A184,Data[Dist],0),MATCH(H$6,Data[#Headers],0))-G184</f>
        <v>1093715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729144</v>
      </c>
      <c r="L184" s="22">
        <f>INDEX(Notes!$I$2:$N$11,MATCH(Notes!$B$2,Notes!$I$2:$I$11,0),6)*$E184</f>
        <v>364572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364572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1411731</v>
      </c>
      <c r="H185" s="22">
        <f>INDEX(Data[],MATCH($A185,Data[Dist],0),MATCH(H$6,Data[#Headers],0))-G185</f>
        <v>602059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401372</v>
      </c>
      <c r="L185" s="22">
        <f>INDEX(Notes!$I$2:$N$11,MATCH(Notes!$B$2,Notes!$I$2:$I$11,0),6)*$E185</f>
        <v>200687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200687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10139332</v>
      </c>
      <c r="H186" s="22">
        <f>INDEX(Data[],MATCH($A186,Data[Dist],0),MATCH(H$6,Data[#Headers],0))-G186</f>
        <v>4333171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2888782</v>
      </c>
      <c r="L186" s="22">
        <f>INDEX(Notes!$I$2:$N$11,MATCH(Notes!$B$2,Notes!$I$2:$I$11,0),6)*$E186</f>
        <v>1444390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1444390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30787975</v>
      </c>
      <c r="H187" s="22">
        <f>INDEX(Data[],MATCH($A187,Data[Dist],0),MATCH(H$6,Data[#Headers],0))-G187</f>
        <v>13160146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8773432</v>
      </c>
      <c r="L187" s="22">
        <f>INDEX(Notes!$I$2:$N$11,MATCH(Notes!$B$2,Notes!$I$2:$I$11,0),6)*$E187</f>
        <v>4386715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4386715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2186983</v>
      </c>
      <c r="H188" s="22">
        <f>INDEX(Data[],MATCH($A188,Data[Dist],0),MATCH(H$6,Data[#Headers],0))-G188</f>
        <v>933950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622634</v>
      </c>
      <c r="L188" s="22">
        <f>INDEX(Notes!$I$2:$N$11,MATCH(Notes!$B$2,Notes!$I$2:$I$11,0),6)*$E188</f>
        <v>311317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311317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16438088</v>
      </c>
      <c r="H189" s="22">
        <f>INDEX(Data[],MATCH($A189,Data[Dist],0),MATCH(H$6,Data[#Headers],0))-G189</f>
        <v>7022556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4681704</v>
      </c>
      <c r="L189" s="22">
        <f>INDEX(Notes!$I$2:$N$11,MATCH(Notes!$B$2,Notes!$I$2:$I$11,0),6)*$E189</f>
        <v>2340852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6661857</v>
      </c>
      <c r="H190" s="22">
        <f>INDEX(Data[],MATCH($A190,Data[Dist],0),MATCH(H$6,Data[#Headers],0))-G190</f>
        <v>2845009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1896672</v>
      </c>
      <c r="L190" s="22">
        <f>INDEX(Notes!$I$2:$N$11,MATCH(Notes!$B$2,Notes!$I$2:$I$11,0),6)*$E190</f>
        <v>948337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948337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3654061</v>
      </c>
      <c r="H191" s="22">
        <f>INDEX(Data[],MATCH($A191,Data[Dist],0),MATCH(H$6,Data[#Headers],0))-G191</f>
        <v>1560406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1040270</v>
      </c>
      <c r="L191" s="22">
        <f>INDEX(Notes!$I$2:$N$11,MATCH(Notes!$B$2,Notes!$I$2:$I$11,0),6)*$E191</f>
        <v>520135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520135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216986</v>
      </c>
      <c r="F192" s="160">
        <f>INDEX(Data[],MATCH($A192,Data[Dist],0),MATCH(F$6,Data[#Headers],0))</f>
        <v>216985</v>
      </c>
      <c r="G192" s="22">
        <f>INDEX(Data[],MATCH($A192,Data[Dist],0),MATCH(G$6,Data[#Headers],0))</f>
        <v>1727892</v>
      </c>
      <c r="H192" s="22">
        <f>INDEX(Data[],MATCH($A192,Data[Dist],0),MATCH(H$6,Data[#Headers],0))-G192</f>
        <v>650957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502002</v>
      </c>
      <c r="L192" s="22">
        <f>INDEX(Notes!$I$2:$N$11,MATCH(Notes!$B$2,Notes!$I$2:$I$11,0),6)*$E192</f>
        <v>216986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216986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2283768</v>
      </c>
      <c r="H193" s="22">
        <f>INDEX(Data[],MATCH($A193,Data[Dist],0),MATCH(H$6,Data[#Headers],0))-G193</f>
        <v>975379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650254</v>
      </c>
      <c r="L193" s="22">
        <f>INDEX(Notes!$I$2:$N$11,MATCH(Notes!$B$2,Notes!$I$2:$I$11,0),6)*$E193</f>
        <v>325126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325126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5673344</v>
      </c>
      <c r="H194" s="22">
        <f>INDEX(Data[],MATCH($A194,Data[Dist],0),MATCH(H$6,Data[#Headers],0))-G194</f>
        <v>2423173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1615448</v>
      </c>
      <c r="L194" s="22">
        <f>INDEX(Notes!$I$2:$N$11,MATCH(Notes!$B$2,Notes!$I$2:$I$11,0),6)*$E194</f>
        <v>807724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807724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3584495</v>
      </c>
      <c r="H195" s="22">
        <f>INDEX(Data[],MATCH($A195,Data[Dist],0),MATCH(H$6,Data[#Headers],0))-G195</f>
        <v>1531141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1020762</v>
      </c>
      <c r="L195" s="22">
        <f>INDEX(Notes!$I$2:$N$11,MATCH(Notes!$B$2,Notes!$I$2:$I$11,0),6)*$E195</f>
        <v>510381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510381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3892516</v>
      </c>
      <c r="H196" s="22">
        <f>INDEX(Data[],MATCH($A196,Data[Dist],0),MATCH(H$6,Data[#Headers],0))-G196</f>
        <v>1662952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1108634</v>
      </c>
      <c r="L196" s="22">
        <f>INDEX(Notes!$I$2:$N$11,MATCH(Notes!$B$2,Notes!$I$2:$I$11,0),6)*$E196</f>
        <v>554318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554318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176381</v>
      </c>
      <c r="F197" s="160">
        <f>INDEX(Data[],MATCH($A197,Data[Dist],0),MATCH(F$6,Data[#Headers],0))</f>
        <v>176380</v>
      </c>
      <c r="G197" s="22">
        <f>INDEX(Data[],MATCH($A197,Data[Dist],0),MATCH(G$6,Data[#Headers],0))</f>
        <v>1511677</v>
      </c>
      <c r="H197" s="22">
        <f>INDEX(Data[],MATCH($A197,Data[Dist],0),MATCH(H$6,Data[#Headers],0))-G197</f>
        <v>529142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442580</v>
      </c>
      <c r="L197" s="22">
        <f>INDEX(Notes!$I$2:$N$11,MATCH(Notes!$B$2,Notes!$I$2:$I$11,0),6)*$E197</f>
        <v>176381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176381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4367040</v>
      </c>
      <c r="H198" s="22">
        <f>INDEX(Data[],MATCH($A198,Data[Dist],0),MATCH(H$6,Data[#Headers],0))-G198</f>
        <v>1865304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1243536</v>
      </c>
      <c r="L198" s="22">
        <f>INDEX(Notes!$I$2:$N$11,MATCH(Notes!$B$2,Notes!$I$2:$I$11,0),6)*$E198</f>
        <v>621768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1650667</v>
      </c>
      <c r="H199" s="22">
        <f>INDEX(Data[],MATCH($A199,Data[Dist],0),MATCH(H$6,Data[#Headers],0))-G199</f>
        <v>705205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470138</v>
      </c>
      <c r="L199" s="22">
        <f>INDEX(Notes!$I$2:$N$11,MATCH(Notes!$B$2,Notes!$I$2:$I$11,0),6)*$E199</f>
        <v>235069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235069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1088300</v>
      </c>
      <c r="H200" s="22">
        <f>INDEX(Data[],MATCH($A200,Data[Dist],0),MATCH(H$6,Data[#Headers],0))-G200</f>
        <v>464977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309984</v>
      </c>
      <c r="L200" s="22">
        <f>INDEX(Notes!$I$2:$N$11,MATCH(Notes!$B$2,Notes!$I$2:$I$11,0),6)*$E200</f>
        <v>154992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154992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930157</v>
      </c>
      <c r="H201" s="22">
        <f>INDEX(Data[],MATCH($A201,Data[Dist],0),MATCH(H$6,Data[#Headers],0))-G201</f>
        <v>397462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264974</v>
      </c>
      <c r="L201" s="22">
        <f>INDEX(Notes!$I$2:$N$11,MATCH(Notes!$B$2,Notes!$I$2:$I$11,0),6)*$E201</f>
        <v>132487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132487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118760</v>
      </c>
      <c r="F202" s="160">
        <f>INDEX(Data[],MATCH($A202,Data[Dist],0),MATCH(F$6,Data[#Headers],0))</f>
        <v>118758</v>
      </c>
      <c r="G202" s="22">
        <f>INDEX(Data[],MATCH($A202,Data[Dist],0),MATCH(G$6,Data[#Headers],0))</f>
        <v>839878</v>
      </c>
      <c r="H202" s="22">
        <f>INDEX(Data[],MATCH($A202,Data[Dist],0),MATCH(H$6,Data[#Headers],0))-G202</f>
        <v>356278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239426</v>
      </c>
      <c r="L202" s="22">
        <f>INDEX(Notes!$I$2:$N$11,MATCH(Notes!$B$2,Notes!$I$2:$I$11,0),6)*$E202</f>
        <v>118760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118760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2509244</v>
      </c>
      <c r="H203" s="22">
        <f>INDEX(Data[],MATCH($A203,Data[Dist],0),MATCH(H$6,Data[#Headers],0))-G203</f>
        <v>1071478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714320</v>
      </c>
      <c r="L203" s="22">
        <f>INDEX(Notes!$I$2:$N$11,MATCH(Notes!$B$2,Notes!$I$2:$I$11,0),6)*$E203</f>
        <v>357160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357160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8977168</v>
      </c>
      <c r="H204" s="22">
        <f>INDEX(Data[],MATCH($A204,Data[Dist],0),MATCH(H$6,Data[#Headers],0))-G204</f>
        <v>3835348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2556898</v>
      </c>
      <c r="L204" s="22">
        <f>INDEX(Notes!$I$2:$N$11,MATCH(Notes!$B$2,Notes!$I$2:$I$11,0),6)*$E204</f>
        <v>1278450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1278450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5391877</v>
      </c>
      <c r="H205" s="22">
        <f>INDEX(Data[],MATCH($A205,Data[Dist],0),MATCH(H$6,Data[#Headers],0))-G205</f>
        <v>2303455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1535638</v>
      </c>
      <c r="L205" s="22">
        <f>INDEX(Notes!$I$2:$N$11,MATCH(Notes!$B$2,Notes!$I$2:$I$11,0),6)*$E205</f>
        <v>767819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767819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151262</v>
      </c>
      <c r="F206" s="160">
        <f>INDEX(Data[],MATCH($A206,Data[Dist],0),MATCH(F$6,Data[#Headers],0))</f>
        <v>151260</v>
      </c>
      <c r="G206" s="22">
        <f>INDEX(Data[],MATCH($A206,Data[Dist],0),MATCH(G$6,Data[#Headers],0))</f>
        <v>1170158</v>
      </c>
      <c r="H206" s="22">
        <f>INDEX(Data[],MATCH($A206,Data[Dist],0),MATCH(H$6,Data[#Headers],0))-G206</f>
        <v>453784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338484</v>
      </c>
      <c r="L206" s="22">
        <f>INDEX(Notes!$I$2:$N$11,MATCH(Notes!$B$2,Notes!$I$2:$I$11,0),6)*$E206</f>
        <v>151262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151262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24046562</v>
      </c>
      <c r="H207" s="22">
        <f>INDEX(Data[],MATCH($A207,Data[Dist],0),MATCH(H$6,Data[#Headers],0))-G207</f>
        <v>10275450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6850300</v>
      </c>
      <c r="L207" s="22">
        <f>INDEX(Notes!$I$2:$N$11,MATCH(Notes!$B$2,Notes!$I$2:$I$11,0),6)*$E207</f>
        <v>3425150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2705660</v>
      </c>
      <c r="H208" s="22">
        <f>INDEX(Data[],MATCH($A208,Data[Dist],0),MATCH(H$6,Data[#Headers],0))-G208</f>
        <v>1155659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770440</v>
      </c>
      <c r="L208" s="22">
        <f>INDEX(Notes!$I$2:$N$11,MATCH(Notes!$B$2,Notes!$I$2:$I$11,0),6)*$E208</f>
        <v>385220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385220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6753614</v>
      </c>
      <c r="H209" s="22">
        <f>INDEX(Data[],MATCH($A209,Data[Dist],0),MATCH(H$6,Data[#Headers],0))-G209</f>
        <v>2885191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1923460</v>
      </c>
      <c r="L209" s="22">
        <f>INDEX(Notes!$I$2:$N$11,MATCH(Notes!$B$2,Notes!$I$2:$I$11,0),6)*$E209</f>
        <v>961730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961730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1794952</v>
      </c>
      <c r="H210" s="22">
        <f>INDEX(Data[],MATCH($A210,Data[Dist],0),MATCH(H$6,Data[#Headers],0))-G210</f>
        <v>766138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510760</v>
      </c>
      <c r="L210" s="22">
        <f>INDEX(Notes!$I$2:$N$11,MATCH(Notes!$B$2,Notes!$I$2:$I$11,0),6)*$E210</f>
        <v>255380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255380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3671858</v>
      </c>
      <c r="H211" s="22">
        <f>INDEX(Data[],MATCH($A211,Data[Dist],0),MATCH(H$6,Data[#Headers],0))-G211</f>
        <v>1567603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1045068</v>
      </c>
      <c r="L211" s="22">
        <f>INDEX(Notes!$I$2:$N$11,MATCH(Notes!$B$2,Notes!$I$2:$I$11,0),6)*$E211</f>
        <v>522534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522534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2846708</v>
      </c>
      <c r="H212" s="22">
        <f>INDEX(Data[],MATCH($A212,Data[Dist],0),MATCH(H$6,Data[#Headers],0))-G212</f>
        <v>1216519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811014</v>
      </c>
      <c r="L212" s="22">
        <f>INDEX(Notes!$I$2:$N$11,MATCH(Notes!$B$2,Notes!$I$2:$I$11,0),6)*$E212</f>
        <v>405506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405506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15562396</v>
      </c>
      <c r="H213" s="22">
        <f>INDEX(Data[],MATCH($A213,Data[Dist],0),MATCH(H$6,Data[#Headers],0))-G213</f>
        <v>6650302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4433536</v>
      </c>
      <c r="L213" s="22">
        <f>INDEX(Notes!$I$2:$N$11,MATCH(Notes!$B$2,Notes!$I$2:$I$11,0),6)*$E213</f>
        <v>2216768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2216768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3491516</v>
      </c>
      <c r="H214" s="22">
        <f>INDEX(Data[],MATCH($A214,Data[Dist],0),MATCH(H$6,Data[#Headers],0))-G214</f>
        <v>1491127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994086</v>
      </c>
      <c r="L214" s="22">
        <f>INDEX(Notes!$I$2:$N$11,MATCH(Notes!$B$2,Notes!$I$2:$I$11,0),6)*$E214</f>
        <v>497042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497042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2411249</v>
      </c>
      <c r="H215" s="22">
        <f>INDEX(Data[],MATCH($A215,Data[Dist],0),MATCH(H$6,Data[#Headers],0))-G215</f>
        <v>1030018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686678</v>
      </c>
      <c r="L215" s="22">
        <f>INDEX(Notes!$I$2:$N$11,MATCH(Notes!$B$2,Notes!$I$2:$I$11,0),6)*$E215</f>
        <v>343339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343339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5237768</v>
      </c>
      <c r="H216" s="22">
        <f>INDEX(Data[],MATCH($A216,Data[Dist],0),MATCH(H$6,Data[#Headers],0))-G216</f>
        <v>2237452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1491634</v>
      </c>
      <c r="L216" s="22">
        <f>INDEX(Notes!$I$2:$N$11,MATCH(Notes!$B$2,Notes!$I$2:$I$11,0),6)*$E216</f>
        <v>745818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745818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2145034</v>
      </c>
      <c r="H217" s="22">
        <f>INDEX(Data[],MATCH($A217,Data[Dist],0),MATCH(H$6,Data[#Headers],0))-G217</f>
        <v>916030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610686</v>
      </c>
      <c r="L217" s="22">
        <f>INDEX(Notes!$I$2:$N$11,MATCH(Notes!$B$2,Notes!$I$2:$I$11,0),6)*$E217</f>
        <v>305344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305344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2345371</v>
      </c>
      <c r="H218" s="22">
        <f>INDEX(Data[],MATCH($A218,Data[Dist],0),MATCH(H$6,Data[#Headers],0))-G218</f>
        <v>1001557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667706</v>
      </c>
      <c r="L218" s="22">
        <f>INDEX(Notes!$I$2:$N$11,MATCH(Notes!$B$2,Notes!$I$2:$I$11,0),6)*$E218</f>
        <v>333853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333853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692905</v>
      </c>
      <c r="H219" s="22">
        <f>INDEX(Data[],MATCH($A219,Data[Dist],0),MATCH(H$6,Data[#Headers],0))-G219</f>
        <v>295282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196854</v>
      </c>
      <c r="L219" s="22">
        <f>INDEX(Notes!$I$2:$N$11,MATCH(Notes!$B$2,Notes!$I$2:$I$11,0),6)*$E219</f>
        <v>98427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98427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9433630</v>
      </c>
      <c r="H220" s="22">
        <f>INDEX(Data[],MATCH($A220,Data[Dist],0),MATCH(H$6,Data[#Headers],0))-G220</f>
        <v>4030213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2686810</v>
      </c>
      <c r="L220" s="22">
        <f>INDEX(Notes!$I$2:$N$11,MATCH(Notes!$B$2,Notes!$I$2:$I$11,0),6)*$E220</f>
        <v>1343404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1343404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13952072</v>
      </c>
      <c r="H221" s="22">
        <f>INDEX(Data[],MATCH($A221,Data[Dist],0),MATCH(H$6,Data[#Headers],0))-G221</f>
        <v>5959031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3972688</v>
      </c>
      <c r="L221" s="22">
        <f>INDEX(Notes!$I$2:$N$11,MATCH(Notes!$B$2,Notes!$I$2:$I$11,0),6)*$E221</f>
        <v>1986344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1986344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1915205</v>
      </c>
      <c r="H222" s="22">
        <f>INDEX(Data[],MATCH($A222,Data[Dist],0),MATCH(H$6,Data[#Headers],0))-G222</f>
        <v>817816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545212</v>
      </c>
      <c r="L222" s="22">
        <f>INDEX(Notes!$I$2:$N$11,MATCH(Notes!$B$2,Notes!$I$2:$I$11,0),6)*$E222</f>
        <v>272605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272605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294219</v>
      </c>
      <c r="F223" s="160">
        <f>INDEX(Data[],MATCH($A223,Data[Dist],0),MATCH(F$6,Data[#Headers],0))</f>
        <v>294218</v>
      </c>
      <c r="G223" s="22">
        <f>INDEX(Data[],MATCH($A223,Data[Dist],0),MATCH(G$6,Data[#Headers],0))</f>
        <v>2131157</v>
      </c>
      <c r="H223" s="22">
        <f>INDEX(Data[],MATCH($A223,Data[Dist],0),MATCH(H$6,Data[#Headers],0))-G223</f>
        <v>882656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609746</v>
      </c>
      <c r="L223" s="22">
        <f>INDEX(Notes!$I$2:$N$11,MATCH(Notes!$B$2,Notes!$I$2:$I$11,0),6)*$E223</f>
        <v>294219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294219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18574751</v>
      </c>
      <c r="H224" s="22">
        <f>INDEX(Data[],MATCH($A224,Data[Dist],0),MATCH(H$6,Data[#Headers],0))-G224</f>
        <v>7938619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5292412</v>
      </c>
      <c r="L224" s="22">
        <f>INDEX(Notes!$I$2:$N$11,MATCH(Notes!$B$2,Notes!$I$2:$I$11,0),6)*$E224</f>
        <v>2646207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2646207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2908275</v>
      </c>
      <c r="H225" s="22">
        <f>INDEX(Data[],MATCH($A225,Data[Dist],0),MATCH(H$6,Data[#Headers],0))-G225</f>
        <v>1241848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827898</v>
      </c>
      <c r="L225" s="22">
        <f>INDEX(Notes!$I$2:$N$11,MATCH(Notes!$B$2,Notes!$I$2:$I$11,0),6)*$E225</f>
        <v>413949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413949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3774979</v>
      </c>
      <c r="H226" s="22">
        <f>INDEX(Data[],MATCH($A226,Data[Dist],0),MATCH(H$6,Data[#Headers],0))-G226</f>
        <v>1611778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1074520</v>
      </c>
      <c r="L226" s="22">
        <f>INDEX(Notes!$I$2:$N$11,MATCH(Notes!$B$2,Notes!$I$2:$I$11,0),6)*$E226</f>
        <v>537259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537259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7548985</v>
      </c>
      <c r="H227" s="22">
        <f>INDEX(Data[],MATCH($A227,Data[Dist],0),MATCH(H$6,Data[#Headers],0))-G227</f>
        <v>3226485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2150990</v>
      </c>
      <c r="L227" s="22">
        <f>INDEX(Notes!$I$2:$N$11,MATCH(Notes!$B$2,Notes!$I$2:$I$11,0),6)*$E227</f>
        <v>1075495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2344119</v>
      </c>
      <c r="H228" s="22">
        <f>INDEX(Data[],MATCH($A228,Data[Dist],0),MATCH(H$6,Data[#Headers],0))-G228</f>
        <v>1000670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667114</v>
      </c>
      <c r="L228" s="22">
        <f>INDEX(Notes!$I$2:$N$11,MATCH(Notes!$B$2,Notes!$I$2:$I$11,0),6)*$E228</f>
        <v>333557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333557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397063</v>
      </c>
      <c r="H229" s="22">
        <f>INDEX(Data[],MATCH($A229,Data[Dist],0),MATCH(H$6,Data[#Headers],0))-G229</f>
        <v>163321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108882</v>
      </c>
      <c r="L229" s="22">
        <f>INDEX(Notes!$I$2:$N$11,MATCH(Notes!$B$2,Notes!$I$2:$I$11,0),6)*$E229</f>
        <v>54441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54441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987462</v>
      </c>
      <c r="H230" s="22">
        <f>INDEX(Data[],MATCH($A230,Data[Dist],0),MATCH(H$6,Data[#Headers],0))-G230</f>
        <v>421792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281196</v>
      </c>
      <c r="L230" s="22">
        <f>INDEX(Notes!$I$2:$N$11,MATCH(Notes!$B$2,Notes!$I$2:$I$11,0),6)*$E230</f>
        <v>140598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140598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590925</v>
      </c>
      <c r="H231" s="22">
        <f>INDEX(Data[],MATCH($A231,Data[Dist],0),MATCH(H$6,Data[#Headers],0))-G231</f>
        <v>252093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168062</v>
      </c>
      <c r="L231" s="22">
        <f>INDEX(Notes!$I$2:$N$11,MATCH(Notes!$B$2,Notes!$I$2:$I$11,0),6)*$E231</f>
        <v>84031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4031456</v>
      </c>
      <c r="H232" s="22">
        <f>INDEX(Data[],MATCH($A232,Data[Dist],0),MATCH(H$6,Data[#Headers],0))-G232</f>
        <v>1721845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1147896</v>
      </c>
      <c r="L232" s="22">
        <f>INDEX(Notes!$I$2:$N$11,MATCH(Notes!$B$2,Notes!$I$2:$I$11,0),6)*$E232</f>
        <v>573948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573948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11181387</v>
      </c>
      <c r="H233" s="22">
        <f>INDEX(Data[],MATCH($A233,Data[Dist],0),MATCH(H$6,Data[#Headers],0))-G233</f>
        <v>4777527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3185018</v>
      </c>
      <c r="L233" s="22">
        <f>INDEX(Notes!$I$2:$N$11,MATCH(Notes!$B$2,Notes!$I$2:$I$11,0),6)*$E233</f>
        <v>1592509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4096187</v>
      </c>
      <c r="F234" s="160">
        <f>INDEX(Data[],MATCH($A234,Data[Dist],0),MATCH(F$6,Data[#Headers],0))</f>
        <v>4096185</v>
      </c>
      <c r="G234" s="22">
        <f>INDEX(Data[],MATCH($A234,Data[Dist],0),MATCH(G$6,Data[#Headers],0))</f>
        <v>28839791</v>
      </c>
      <c r="H234" s="22">
        <f>INDEX(Data[],MATCH($A234,Data[Dist],0),MATCH(H$6,Data[#Headers],0))-G234</f>
        <v>12288559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8223000</v>
      </c>
      <c r="L234" s="22">
        <f>INDEX(Notes!$I$2:$N$11,MATCH(Notes!$B$2,Notes!$I$2:$I$11,0),6)*$E234</f>
        <v>4096187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4096187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2559552</v>
      </c>
      <c r="H235" s="22">
        <f>INDEX(Data[],MATCH($A235,Data[Dist],0),MATCH(H$6,Data[#Headers],0))-G235</f>
        <v>1092445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728296</v>
      </c>
      <c r="L235" s="22">
        <f>INDEX(Notes!$I$2:$N$11,MATCH(Notes!$B$2,Notes!$I$2:$I$11,0),6)*$E235</f>
        <v>364148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364148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656603</v>
      </c>
      <c r="H236" s="22">
        <f>INDEX(Data[],MATCH($A236,Data[Dist],0),MATCH(H$6,Data[#Headers],0))-G236</f>
        <v>280198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186800</v>
      </c>
      <c r="L236" s="22">
        <f>INDEX(Notes!$I$2:$N$11,MATCH(Notes!$B$2,Notes!$I$2:$I$11,0),6)*$E236</f>
        <v>93399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93399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1231654</v>
      </c>
      <c r="H237" s="22">
        <f>INDEX(Data[],MATCH($A237,Data[Dist],0),MATCH(H$6,Data[#Headers],0))-G237</f>
        <v>524262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349508</v>
      </c>
      <c r="L237" s="22">
        <f>INDEX(Notes!$I$2:$N$11,MATCH(Notes!$B$2,Notes!$I$2:$I$11,0),6)*$E237</f>
        <v>174754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2370797</v>
      </c>
      <c r="H238" s="22">
        <f>INDEX(Data[],MATCH($A238,Data[Dist],0),MATCH(H$6,Data[#Headers],0))-G238</f>
        <v>1012280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674854</v>
      </c>
      <c r="L238" s="22">
        <f>INDEX(Notes!$I$2:$N$11,MATCH(Notes!$B$2,Notes!$I$2:$I$11,0),6)*$E238</f>
        <v>337427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337427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9277573</v>
      </c>
      <c r="H239" s="22">
        <f>INDEX(Data[],MATCH($A239,Data[Dist],0),MATCH(H$6,Data[#Headers],0))-G239</f>
        <v>3961832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2641222</v>
      </c>
      <c r="L239" s="22">
        <f>INDEX(Notes!$I$2:$N$11,MATCH(Notes!$B$2,Notes!$I$2:$I$11,0),6)*$E239</f>
        <v>1320611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1320611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10607343</v>
      </c>
      <c r="H240" s="22">
        <f>INDEX(Data[],MATCH($A240,Data[Dist],0),MATCH(H$6,Data[#Headers],0))-G240</f>
        <v>4533986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3022658</v>
      </c>
      <c r="L240" s="22">
        <f>INDEX(Notes!$I$2:$N$11,MATCH(Notes!$B$2,Notes!$I$2:$I$11,0),6)*$E240</f>
        <v>1511329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1511329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24177819</v>
      </c>
      <c r="H241" s="22">
        <f>INDEX(Data[],MATCH($A241,Data[Dist],0),MATCH(H$6,Data[#Headers],0))-G241</f>
        <v>10326327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6884218</v>
      </c>
      <c r="L241" s="22">
        <f>INDEX(Notes!$I$2:$N$11,MATCH(Notes!$B$2,Notes!$I$2:$I$11,0),6)*$E241</f>
        <v>3442109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3562858</v>
      </c>
      <c r="H242" s="22">
        <f>INDEX(Data[],MATCH($A242,Data[Dist],0),MATCH(H$6,Data[#Headers],0))-G242</f>
        <v>1522506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1015004</v>
      </c>
      <c r="L242" s="22">
        <f>INDEX(Notes!$I$2:$N$11,MATCH(Notes!$B$2,Notes!$I$2:$I$11,0),6)*$E242</f>
        <v>507502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1816664</v>
      </c>
      <c r="H243" s="22">
        <f>INDEX(Data[],MATCH($A243,Data[Dist],0),MATCH(H$6,Data[#Headers],0))-G243</f>
        <v>774163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516110</v>
      </c>
      <c r="L243" s="22">
        <f>INDEX(Notes!$I$2:$N$11,MATCH(Notes!$B$2,Notes!$I$2:$I$11,0),6)*$E243</f>
        <v>258054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258054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3765122</v>
      </c>
      <c r="H244" s="22">
        <f>INDEX(Data[],MATCH($A244,Data[Dist],0),MATCH(H$6,Data[#Headers],0))-G244</f>
        <v>1609189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1072794</v>
      </c>
      <c r="L244" s="22">
        <f>INDEX(Notes!$I$2:$N$11,MATCH(Notes!$B$2,Notes!$I$2:$I$11,0),6)*$E244</f>
        <v>536396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536396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4900289</v>
      </c>
      <c r="H245" s="22">
        <f>INDEX(Data[],MATCH($A245,Data[Dist],0),MATCH(H$6,Data[#Headers],0))-G245</f>
        <v>2093410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1395606</v>
      </c>
      <c r="L245" s="22">
        <f>INDEX(Notes!$I$2:$N$11,MATCH(Notes!$B$2,Notes!$I$2:$I$11,0),6)*$E245</f>
        <v>697803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697803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1829421</v>
      </c>
      <c r="H246" s="22">
        <f>INDEX(Data[],MATCH($A246,Data[Dist],0),MATCH(H$6,Data[#Headers],0))-G246</f>
        <v>780271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520182</v>
      </c>
      <c r="L246" s="22">
        <f>INDEX(Notes!$I$2:$N$11,MATCH(Notes!$B$2,Notes!$I$2:$I$11,0),6)*$E246</f>
        <v>260091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260091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704028</v>
      </c>
      <c r="F247" s="160">
        <f>INDEX(Data[],MATCH($A247,Data[Dist],0),MATCH(F$6,Data[#Headers],0))</f>
        <v>704026</v>
      </c>
      <c r="G247" s="22">
        <f>INDEX(Data[],MATCH($A247,Data[Dist],0),MATCH(G$6,Data[#Headers],0))</f>
        <v>5257810</v>
      </c>
      <c r="H247" s="22">
        <f>INDEX(Data[],MATCH($A247,Data[Dist],0),MATCH(H$6,Data[#Headers],0))-G247</f>
        <v>2112082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1512450</v>
      </c>
      <c r="L247" s="22">
        <f>INDEX(Notes!$I$2:$N$11,MATCH(Notes!$B$2,Notes!$I$2:$I$11,0),6)*$E247</f>
        <v>704028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704028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980849</v>
      </c>
      <c r="H248" s="22">
        <f>INDEX(Data[],MATCH($A248,Data[Dist],0),MATCH(H$6,Data[#Headers],0))-G248</f>
        <v>418197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278798</v>
      </c>
      <c r="L248" s="22">
        <f>INDEX(Notes!$I$2:$N$11,MATCH(Notes!$B$2,Notes!$I$2:$I$11,0),6)*$E248</f>
        <v>139399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1034501</v>
      </c>
      <c r="H249" s="22">
        <f>INDEX(Data[],MATCH($A249,Data[Dist],0),MATCH(H$6,Data[#Headers],0))-G249</f>
        <v>441175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294118</v>
      </c>
      <c r="L249" s="22">
        <f>INDEX(Notes!$I$2:$N$11,MATCH(Notes!$B$2,Notes!$I$2:$I$11,0),6)*$E249</f>
        <v>147059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147059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4161325</v>
      </c>
      <c r="H250" s="22">
        <f>INDEX(Data[],MATCH($A250,Data[Dist],0),MATCH(H$6,Data[#Headers],0))-G250</f>
        <v>1777819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1185214</v>
      </c>
      <c r="L250" s="22">
        <f>INDEX(Notes!$I$2:$N$11,MATCH(Notes!$B$2,Notes!$I$2:$I$11,0),6)*$E250</f>
        <v>592607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592607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4523784</v>
      </c>
      <c r="H251" s="22">
        <f>INDEX(Data[],MATCH($A251,Data[Dist],0),MATCH(H$6,Data[#Headers],0))-G251</f>
        <v>1932289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1288192</v>
      </c>
      <c r="L251" s="22">
        <f>INDEX(Notes!$I$2:$N$11,MATCH(Notes!$B$2,Notes!$I$2:$I$11,0),6)*$E251</f>
        <v>644096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644096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1688924</v>
      </c>
      <c r="H252" s="22">
        <f>INDEX(Data[],MATCH($A252,Data[Dist],0),MATCH(H$6,Data[#Headers],0))-G252</f>
        <v>721240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480826</v>
      </c>
      <c r="L252" s="22">
        <f>INDEX(Notes!$I$2:$N$11,MATCH(Notes!$B$2,Notes!$I$2:$I$11,0),6)*$E252</f>
        <v>240414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240414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876653</v>
      </c>
      <c r="H253" s="22">
        <f>INDEX(Data[],MATCH($A253,Data[Dist],0),MATCH(H$6,Data[#Headers],0))-G253</f>
        <v>374396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249598</v>
      </c>
      <c r="L253" s="22">
        <f>INDEX(Notes!$I$2:$N$11,MATCH(Notes!$B$2,Notes!$I$2:$I$11,0),6)*$E253</f>
        <v>124799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124799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2098636</v>
      </c>
      <c r="H254" s="22">
        <f>INDEX(Data[],MATCH($A254,Data[Dist],0),MATCH(H$6,Data[#Headers],0))-G254</f>
        <v>895732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597154</v>
      </c>
      <c r="L254" s="22">
        <f>INDEX(Notes!$I$2:$N$11,MATCH(Notes!$B$2,Notes!$I$2:$I$11,0),6)*$E254</f>
        <v>298578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298578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2327534</v>
      </c>
      <c r="H255" s="22">
        <f>INDEX(Data[],MATCH($A255,Data[Dist],0),MATCH(H$6,Data[#Headers],0))-G255</f>
        <v>990511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660340</v>
      </c>
      <c r="L255" s="22">
        <f>INDEX(Notes!$I$2:$N$11,MATCH(Notes!$B$2,Notes!$I$2:$I$11,0),6)*$E255</f>
        <v>330170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330170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1425051</v>
      </c>
      <c r="H256" s="22">
        <f>INDEX(Data[],MATCH($A256,Data[Dist],0),MATCH(H$6,Data[#Headers],0))-G256</f>
        <v>608294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405530</v>
      </c>
      <c r="L256" s="22">
        <f>INDEX(Notes!$I$2:$N$11,MATCH(Notes!$B$2,Notes!$I$2:$I$11,0),6)*$E256</f>
        <v>202765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202765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717297</v>
      </c>
      <c r="H257" s="22">
        <f>INDEX(Data[],MATCH($A257,Data[Dist],0),MATCH(H$6,Data[#Headers],0))-G257</f>
        <v>305929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203952</v>
      </c>
      <c r="L257" s="22">
        <f>INDEX(Notes!$I$2:$N$11,MATCH(Notes!$B$2,Notes!$I$2:$I$11,0),6)*$E257</f>
        <v>101977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101977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5858359</v>
      </c>
      <c r="H258" s="22">
        <f>INDEX(Data[],MATCH($A258,Data[Dist],0),MATCH(H$6,Data[#Headers],0))-G258</f>
        <v>2501486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1667658</v>
      </c>
      <c r="L258" s="22">
        <f>INDEX(Notes!$I$2:$N$11,MATCH(Notes!$B$2,Notes!$I$2:$I$11,0),6)*$E258</f>
        <v>833829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833829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1121180</v>
      </c>
      <c r="H259" s="22">
        <f>INDEX(Data[],MATCH($A259,Data[Dist],0),MATCH(H$6,Data[#Headers],0))-G259</f>
        <v>478834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319224</v>
      </c>
      <c r="L259" s="22">
        <f>INDEX(Notes!$I$2:$N$11,MATCH(Notes!$B$2,Notes!$I$2:$I$11,0),6)*$E259</f>
        <v>159612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159612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3133176</v>
      </c>
      <c r="H260" s="22">
        <f>INDEX(Data[],MATCH($A260,Data[Dist],0),MATCH(H$6,Data[#Headers],0))-G260</f>
        <v>1337867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891912</v>
      </c>
      <c r="L260" s="22">
        <f>INDEX(Notes!$I$2:$N$11,MATCH(Notes!$B$2,Notes!$I$2:$I$11,0),6)*$E260</f>
        <v>445956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445956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5411086</v>
      </c>
      <c r="H261" s="22">
        <f>INDEX(Data[],MATCH($A261,Data[Dist],0),MATCH(H$6,Data[#Headers],0))-G261</f>
        <v>2311709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1541140</v>
      </c>
      <c r="L261" s="22">
        <f>INDEX(Notes!$I$2:$N$11,MATCH(Notes!$B$2,Notes!$I$2:$I$11,0),6)*$E261</f>
        <v>770570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770570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4926345</v>
      </c>
      <c r="H262" s="22">
        <f>INDEX(Data[],MATCH($A262,Data[Dist],0),MATCH(H$6,Data[#Headers],0))-G262</f>
        <v>2104486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1402990</v>
      </c>
      <c r="L262" s="22">
        <f>INDEX(Notes!$I$2:$N$11,MATCH(Notes!$B$2,Notes!$I$2:$I$11,0),6)*$E262</f>
        <v>701495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701495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3112171</v>
      </c>
      <c r="H263" s="22">
        <f>INDEX(Data[],MATCH($A263,Data[Dist],0),MATCH(H$6,Data[#Headers],0))-G263</f>
        <v>1329127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886084</v>
      </c>
      <c r="L263" s="22">
        <f>INDEX(Notes!$I$2:$N$11,MATCH(Notes!$B$2,Notes!$I$2:$I$11,0),6)*$E263</f>
        <v>443043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443043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1727807</v>
      </c>
      <c r="H264" s="22">
        <f>INDEX(Data[],MATCH($A264,Data[Dist],0),MATCH(H$6,Data[#Headers],0))-G264</f>
        <v>738055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492036</v>
      </c>
      <c r="L264" s="22">
        <f>INDEX(Notes!$I$2:$N$11,MATCH(Notes!$B$2,Notes!$I$2:$I$11,0),6)*$E264</f>
        <v>246019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246019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2607425</v>
      </c>
      <c r="H265" s="22">
        <f>INDEX(Data[],MATCH($A265,Data[Dist],0),MATCH(H$6,Data[#Headers],0))-G265</f>
        <v>1113931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742622</v>
      </c>
      <c r="L265" s="22">
        <f>INDEX(Notes!$I$2:$N$11,MATCH(Notes!$B$2,Notes!$I$2:$I$11,0),6)*$E265</f>
        <v>371311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371311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7286953</v>
      </c>
      <c r="H266" s="22">
        <f>INDEX(Data[],MATCH($A266,Data[Dist],0),MATCH(H$6,Data[#Headers],0))-G266</f>
        <v>3113277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2075518</v>
      </c>
      <c r="L266" s="22">
        <f>INDEX(Notes!$I$2:$N$11,MATCH(Notes!$B$2,Notes!$I$2:$I$11,0),6)*$E266</f>
        <v>1037759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88139196</v>
      </c>
      <c r="H267" s="22">
        <f>INDEX(Data[],MATCH($A267,Data[Dist],0),MATCH(H$6,Data[#Headers],0))-G267</f>
        <v>37676359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25117574</v>
      </c>
      <c r="L267" s="22">
        <f>INDEX(Notes!$I$2:$N$11,MATCH(Notes!$B$2,Notes!$I$2:$I$11,0),6)*$E267</f>
        <v>12558786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12558786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237206</v>
      </c>
      <c r="F268" s="160">
        <f>INDEX(Data[],MATCH($A268,Data[Dist],0),MATCH(F$6,Data[#Headers],0))</f>
        <v>237204</v>
      </c>
      <c r="G268" s="22">
        <f>INDEX(Data[],MATCH($A268,Data[Dist],0),MATCH(G$6,Data[#Headers],0))</f>
        <v>1726150</v>
      </c>
      <c r="H268" s="22">
        <f>INDEX(Data[],MATCH($A268,Data[Dist],0),MATCH(H$6,Data[#Headers],0))-G268</f>
        <v>711616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494120</v>
      </c>
      <c r="L268" s="22">
        <f>INDEX(Notes!$I$2:$N$11,MATCH(Notes!$B$2,Notes!$I$2:$I$11,0),6)*$E268</f>
        <v>237206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237206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3321282</v>
      </c>
      <c r="H269" s="22">
        <f>INDEX(Data[],MATCH($A269,Data[Dist],0),MATCH(H$6,Data[#Headers],0))-G269</f>
        <v>1417529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945020</v>
      </c>
      <c r="L269" s="22">
        <f>INDEX(Notes!$I$2:$N$11,MATCH(Notes!$B$2,Notes!$I$2:$I$11,0),6)*$E269</f>
        <v>472510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472510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6210778</v>
      </c>
      <c r="H270" s="22">
        <f>INDEX(Data[],MATCH($A270,Data[Dist],0),MATCH(H$6,Data[#Headers],0))-G270</f>
        <v>2652376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1768252</v>
      </c>
      <c r="L270" s="22">
        <f>INDEX(Notes!$I$2:$N$11,MATCH(Notes!$B$2,Notes!$I$2:$I$11,0),6)*$E270</f>
        <v>884126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884126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2736389</v>
      </c>
      <c r="H271" s="22">
        <f>INDEX(Data[],MATCH($A271,Data[Dist],0),MATCH(H$6,Data[#Headers],0))-G271</f>
        <v>1169248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779500</v>
      </c>
      <c r="L271" s="22">
        <f>INDEX(Notes!$I$2:$N$11,MATCH(Notes!$B$2,Notes!$I$2:$I$11,0),6)*$E271</f>
        <v>389749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389749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2480022</v>
      </c>
      <c r="H272" s="22">
        <f>INDEX(Data[],MATCH($A272,Data[Dist],0),MATCH(H$6,Data[#Headers],0))-G272</f>
        <v>1058722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705814</v>
      </c>
      <c r="L272" s="22">
        <f>INDEX(Notes!$I$2:$N$11,MATCH(Notes!$B$2,Notes!$I$2:$I$11,0),6)*$E272</f>
        <v>352908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352908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2005130</v>
      </c>
      <c r="H273" s="22">
        <f>INDEX(Data[],MATCH($A273,Data[Dist],0),MATCH(H$6,Data[#Headers],0))-G273</f>
        <v>855895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570596</v>
      </c>
      <c r="L273" s="22">
        <f>INDEX(Notes!$I$2:$N$11,MATCH(Notes!$B$2,Notes!$I$2:$I$11,0),6)*$E273</f>
        <v>285298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285298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914954</v>
      </c>
      <c r="H274" s="22">
        <f>INDEX(Data[],MATCH($A274,Data[Dist],0),MATCH(H$6,Data[#Headers],0))-G274</f>
        <v>390790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260526</v>
      </c>
      <c r="L274" s="22">
        <f>INDEX(Notes!$I$2:$N$11,MATCH(Notes!$B$2,Notes!$I$2:$I$11,0),6)*$E274</f>
        <v>130264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130264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1103953</v>
      </c>
      <c r="F275" s="160">
        <f>INDEX(Data[],MATCH($A275,Data[Dist],0),MATCH(F$6,Data[#Headers],0))</f>
        <v>1103954</v>
      </c>
      <c r="G275" s="22">
        <f>INDEX(Data[],MATCH($A275,Data[Dist],0),MATCH(G$6,Data[#Headers],0))</f>
        <v>8088889</v>
      </c>
      <c r="H275" s="22">
        <f>INDEX(Data[],MATCH($A275,Data[Dist],0),MATCH(H$6,Data[#Headers],0))-G275</f>
        <v>3311860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2320892</v>
      </c>
      <c r="L275" s="22">
        <f>INDEX(Notes!$I$2:$N$11,MATCH(Notes!$B$2,Notes!$I$2:$I$11,0),6)*$E275</f>
        <v>1103953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1103953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2408187</v>
      </c>
      <c r="H276" s="22">
        <f>INDEX(Data[],MATCH($A276,Data[Dist],0),MATCH(H$6,Data[#Headers],0))-G276</f>
        <v>1028751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685834</v>
      </c>
      <c r="L276" s="22">
        <f>INDEX(Notes!$I$2:$N$11,MATCH(Notes!$B$2,Notes!$I$2:$I$11,0),6)*$E276</f>
        <v>342917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35612677</v>
      </c>
      <c r="H277" s="22">
        <f>INDEX(Data[],MATCH($A277,Data[Dist],0),MATCH(H$6,Data[#Headers],0))-G277</f>
        <v>15216476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10144318</v>
      </c>
      <c r="L277" s="22">
        <f>INDEX(Notes!$I$2:$N$11,MATCH(Notes!$B$2,Notes!$I$2:$I$11,0),6)*$E277</f>
        <v>5072159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5072159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10382942</v>
      </c>
      <c r="H278" s="22">
        <f>INDEX(Data[],MATCH($A278,Data[Dist],0),MATCH(H$6,Data[#Headers],0))-G278</f>
        <v>4436689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2957794</v>
      </c>
      <c r="L278" s="22">
        <f>INDEX(Notes!$I$2:$N$11,MATCH(Notes!$B$2,Notes!$I$2:$I$11,0),6)*$E278</f>
        <v>1478896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1478896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1873984</v>
      </c>
      <c r="H279" s="22">
        <f>INDEX(Data[],MATCH($A279,Data[Dist],0),MATCH(H$6,Data[#Headers],0))-G279</f>
        <v>795616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530410</v>
      </c>
      <c r="L279" s="22">
        <f>INDEX(Notes!$I$2:$N$11,MATCH(Notes!$B$2,Notes!$I$2:$I$11,0),6)*$E279</f>
        <v>265206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265206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1908803</v>
      </c>
      <c r="H280" s="22">
        <f>INDEX(Data[],MATCH($A280,Data[Dist],0),MATCH(H$6,Data[#Headers],0))-G280</f>
        <v>815427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543618</v>
      </c>
      <c r="L280" s="22">
        <f>INDEX(Notes!$I$2:$N$11,MATCH(Notes!$B$2,Notes!$I$2:$I$11,0),6)*$E280</f>
        <v>271809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1015001</v>
      </c>
      <c r="H281" s="22">
        <f>INDEX(Data[],MATCH($A281,Data[Dist],0),MATCH(H$6,Data[#Headers],0))-G281</f>
        <v>433725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289150</v>
      </c>
      <c r="L281" s="22">
        <f>INDEX(Notes!$I$2:$N$11,MATCH(Notes!$B$2,Notes!$I$2:$I$11,0),6)*$E281</f>
        <v>144575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2869123</v>
      </c>
      <c r="H282" s="22">
        <f>INDEX(Data[],MATCH($A282,Data[Dist],0),MATCH(H$6,Data[#Headers],0))-G282</f>
        <v>1225654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817104</v>
      </c>
      <c r="L282" s="22">
        <f>INDEX(Notes!$I$2:$N$11,MATCH(Notes!$B$2,Notes!$I$2:$I$11,0),6)*$E282</f>
        <v>408551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408551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15275883</v>
      </c>
      <c r="H283" s="22">
        <f>INDEX(Data[],MATCH($A283,Data[Dist],0),MATCH(H$6,Data[#Headers],0))-G283</f>
        <v>6529939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4353292</v>
      </c>
      <c r="L283" s="22">
        <f>INDEX(Notes!$I$2:$N$11,MATCH(Notes!$B$2,Notes!$I$2:$I$11,0),6)*$E283</f>
        <v>2176647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2176647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553013</v>
      </c>
      <c r="H284" s="22">
        <f>INDEX(Data[],MATCH($A284,Data[Dist],0),MATCH(H$6,Data[#Headers],0))-G284</f>
        <v>236176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157452</v>
      </c>
      <c r="L284" s="22">
        <f>INDEX(Notes!$I$2:$N$11,MATCH(Notes!$B$2,Notes!$I$2:$I$11,0),6)*$E284</f>
        <v>78725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78725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3733997</v>
      </c>
      <c r="H285" s="22">
        <f>INDEX(Data[],MATCH($A285,Data[Dist],0),MATCH(H$6,Data[#Headers],0))-G285</f>
        <v>1594149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1062766</v>
      </c>
      <c r="L285" s="22">
        <f>INDEX(Notes!$I$2:$N$11,MATCH(Notes!$B$2,Notes!$I$2:$I$11,0),6)*$E285</f>
        <v>531383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3537067</v>
      </c>
      <c r="H286" s="22">
        <f>INDEX(Data[],MATCH($A286,Data[Dist],0),MATCH(H$6,Data[#Headers],0))-G286</f>
        <v>1510696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1007130</v>
      </c>
      <c r="L286" s="22">
        <f>INDEX(Notes!$I$2:$N$11,MATCH(Notes!$B$2,Notes!$I$2:$I$11,0),6)*$E286</f>
        <v>503565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503565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4001116</v>
      </c>
      <c r="H287" s="22">
        <f>INDEX(Data[],MATCH($A287,Data[Dist],0),MATCH(H$6,Data[#Headers],0))-G287</f>
        <v>1709194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1139464</v>
      </c>
      <c r="L287" s="22">
        <f>INDEX(Notes!$I$2:$N$11,MATCH(Notes!$B$2,Notes!$I$2:$I$11,0),6)*$E287</f>
        <v>569732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569732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2407987</v>
      </c>
      <c r="H288" s="22">
        <f>INDEX(Data[],MATCH($A288,Data[Dist],0),MATCH(H$6,Data[#Headers],0))-G288</f>
        <v>1028113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685410</v>
      </c>
      <c r="L288" s="22">
        <f>INDEX(Notes!$I$2:$N$11,MATCH(Notes!$B$2,Notes!$I$2:$I$11,0),6)*$E288</f>
        <v>342705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342705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3149478</v>
      </c>
      <c r="H289" s="22">
        <f>INDEX(Data[],MATCH($A289,Data[Dist],0),MATCH(H$6,Data[#Headers],0))-G289</f>
        <v>1345398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896932</v>
      </c>
      <c r="L289" s="22">
        <f>INDEX(Notes!$I$2:$N$11,MATCH(Notes!$B$2,Notes!$I$2:$I$11,0),6)*$E289</f>
        <v>448466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1260311</v>
      </c>
      <c r="H290" s="22">
        <f>INDEX(Data[],MATCH($A290,Data[Dist],0),MATCH(H$6,Data[#Headers],0))-G290</f>
        <v>538369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358914</v>
      </c>
      <c r="L290" s="22">
        <f>INDEX(Notes!$I$2:$N$11,MATCH(Notes!$B$2,Notes!$I$2:$I$11,0),6)*$E290</f>
        <v>179457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179457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1941590</v>
      </c>
      <c r="H291" s="22">
        <f>INDEX(Data[],MATCH($A291,Data[Dist],0),MATCH(H$6,Data[#Headers],0))-G291</f>
        <v>829600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553068</v>
      </c>
      <c r="L291" s="22">
        <f>INDEX(Notes!$I$2:$N$11,MATCH(Notes!$B$2,Notes!$I$2:$I$11,0),6)*$E291</f>
        <v>276534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276534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1487063</v>
      </c>
      <c r="H292" s="22">
        <f>INDEX(Data[],MATCH($A292,Data[Dist],0),MATCH(H$6,Data[#Headers],0))-G292</f>
        <v>634975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423316</v>
      </c>
      <c r="L292" s="22">
        <f>INDEX(Notes!$I$2:$N$11,MATCH(Notes!$B$2,Notes!$I$2:$I$11,0),6)*$E292</f>
        <v>211659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211659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1687657</v>
      </c>
      <c r="H293" s="22">
        <f>INDEX(Data[],MATCH($A293,Data[Dist],0),MATCH(H$6,Data[#Headers],0))-G293</f>
        <v>721197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480798</v>
      </c>
      <c r="L293" s="22">
        <f>INDEX(Notes!$I$2:$N$11,MATCH(Notes!$B$2,Notes!$I$2:$I$11,0),6)*$E293</f>
        <v>240399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535245</v>
      </c>
      <c r="H294" s="22">
        <f>INDEX(Data[],MATCH($A294,Data[Dist],0),MATCH(H$6,Data[#Headers],0))-G294</f>
        <v>228333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152222</v>
      </c>
      <c r="L294" s="22">
        <f>INDEX(Notes!$I$2:$N$11,MATCH(Notes!$B$2,Notes!$I$2:$I$11,0),6)*$E294</f>
        <v>76111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3491644</v>
      </c>
      <c r="H295" s="22">
        <f>INDEX(Data[],MATCH($A295,Data[Dist],0),MATCH(H$6,Data[#Headers],0))-G295</f>
        <v>1491394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994264</v>
      </c>
      <c r="L295" s="22">
        <f>INDEX(Notes!$I$2:$N$11,MATCH(Notes!$B$2,Notes!$I$2:$I$11,0),6)*$E295</f>
        <v>497132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497132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1046093</v>
      </c>
      <c r="H296" s="22">
        <f>INDEX(Data[],MATCH($A296,Data[Dist],0),MATCH(H$6,Data[#Headers],0))-G296</f>
        <v>445876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297252</v>
      </c>
      <c r="L296" s="22">
        <f>INDEX(Notes!$I$2:$N$11,MATCH(Notes!$B$2,Notes!$I$2:$I$11,0),6)*$E296</f>
        <v>148625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148625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15785535</v>
      </c>
      <c r="H297" s="22">
        <f>INDEX(Data[],MATCH($A297,Data[Dist],0),MATCH(H$6,Data[#Headers],0))-G297</f>
        <v>6742754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4495170</v>
      </c>
      <c r="L297" s="22">
        <f>INDEX(Notes!$I$2:$N$11,MATCH(Notes!$B$2,Notes!$I$2:$I$11,0),6)*$E297</f>
        <v>2247585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2247585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4488181</v>
      </c>
      <c r="H298" s="22">
        <f>INDEX(Data[],MATCH($A298,Data[Dist],0),MATCH(H$6,Data[#Headers],0))-G298</f>
        <v>1917184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1278124</v>
      </c>
      <c r="L298" s="22">
        <f>INDEX(Notes!$I$2:$N$11,MATCH(Notes!$B$2,Notes!$I$2:$I$11,0),6)*$E298</f>
        <v>639061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639061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4034965</v>
      </c>
      <c r="H299" s="22">
        <f>INDEX(Data[],MATCH($A299,Data[Dist],0),MATCH(H$6,Data[#Headers],0))-G299</f>
        <v>1723636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1149092</v>
      </c>
      <c r="L299" s="22">
        <f>INDEX(Notes!$I$2:$N$11,MATCH(Notes!$B$2,Notes!$I$2:$I$11,0),6)*$E299</f>
        <v>574545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574545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1203362</v>
      </c>
      <c r="H300" s="22">
        <f>INDEX(Data[],MATCH($A300,Data[Dist],0),MATCH(H$6,Data[#Headers],0))-G300</f>
        <v>513883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342588</v>
      </c>
      <c r="L300" s="22">
        <f>INDEX(Notes!$I$2:$N$11,MATCH(Notes!$B$2,Notes!$I$2:$I$11,0),6)*$E300</f>
        <v>171294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171294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7836313</v>
      </c>
      <c r="H301" s="22">
        <f>INDEX(Data[],MATCH($A301,Data[Dist],0),MATCH(H$6,Data[#Headers],0))-G301</f>
        <v>3347805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2231870</v>
      </c>
      <c r="L301" s="22">
        <f>INDEX(Notes!$I$2:$N$11,MATCH(Notes!$B$2,Notes!$I$2:$I$11,0),6)*$E301</f>
        <v>1115935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2480065</v>
      </c>
      <c r="H302" s="22">
        <f>INDEX(Data[],MATCH($A302,Data[Dist],0),MATCH(H$6,Data[#Headers],0))-G302</f>
        <v>1059754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706502</v>
      </c>
      <c r="L302" s="22">
        <f>INDEX(Notes!$I$2:$N$11,MATCH(Notes!$B$2,Notes!$I$2:$I$11,0),6)*$E302</f>
        <v>353251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353251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3226565</v>
      </c>
      <c r="H303" s="22">
        <f>INDEX(Data[],MATCH($A303,Data[Dist],0),MATCH(H$6,Data[#Headers],0))-G303</f>
        <v>1377501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918334</v>
      </c>
      <c r="L303" s="22">
        <f>INDEX(Notes!$I$2:$N$11,MATCH(Notes!$B$2,Notes!$I$2:$I$11,0),6)*$E303</f>
        <v>459167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2522875</v>
      </c>
      <c r="H304" s="22">
        <f>INDEX(Data[],MATCH($A304,Data[Dist],0),MATCH(H$6,Data[#Headers],0))-G304</f>
        <v>1077661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718442</v>
      </c>
      <c r="L304" s="22">
        <f>INDEX(Notes!$I$2:$N$11,MATCH(Notes!$B$2,Notes!$I$2:$I$11,0),6)*$E304</f>
        <v>359221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359221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3252971</v>
      </c>
      <c r="H305" s="22">
        <f>INDEX(Data[],MATCH($A305,Data[Dist],0),MATCH(H$6,Data[#Headers],0))-G305</f>
        <v>1389710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926474</v>
      </c>
      <c r="L305" s="22">
        <f>INDEX(Notes!$I$2:$N$11,MATCH(Notes!$B$2,Notes!$I$2:$I$11,0),6)*$E305</f>
        <v>463237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463237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8360418</v>
      </c>
      <c r="H306" s="22">
        <f>INDEX(Data[],MATCH($A306,Data[Dist],0),MATCH(H$6,Data[#Headers],0))-G306</f>
        <v>3572422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2381614</v>
      </c>
      <c r="L306" s="22">
        <f>INDEX(Notes!$I$2:$N$11,MATCH(Notes!$B$2,Notes!$I$2:$I$11,0),6)*$E306</f>
        <v>1190808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1190808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61992963</v>
      </c>
      <c r="H307" s="22">
        <f>INDEX(Data[],MATCH($A307,Data[Dist],0),MATCH(H$6,Data[#Headers],0))-G307</f>
        <v>26498323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17665548</v>
      </c>
      <c r="L307" s="22">
        <f>INDEX(Notes!$I$2:$N$11,MATCH(Notes!$B$2,Notes!$I$2:$I$11,0),6)*$E307</f>
        <v>8832775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8832775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54104010</v>
      </c>
      <c r="H308" s="22">
        <f>INDEX(Data[],MATCH($A308,Data[Dist],0),MATCH(H$6,Data[#Headers],0))-G308</f>
        <v>23104636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15403092</v>
      </c>
      <c r="L308" s="22">
        <f>INDEX(Notes!$I$2:$N$11,MATCH(Notes!$B$2,Notes!$I$2:$I$11,0),6)*$E308</f>
        <v>7701546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7701546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10279793</v>
      </c>
      <c r="H309" s="22">
        <f>INDEX(Data[],MATCH($A309,Data[Dist],0),MATCH(H$6,Data[#Headers],0))-G309</f>
        <v>4391396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2927598</v>
      </c>
      <c r="L309" s="22">
        <f>INDEX(Notes!$I$2:$N$11,MATCH(Notes!$B$2,Notes!$I$2:$I$11,0),6)*$E309</f>
        <v>1463799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1463799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2542894</v>
      </c>
      <c r="H310" s="22">
        <f>INDEX(Data[],MATCH($A310,Data[Dist],0),MATCH(H$6,Data[#Headers],0))-G310</f>
        <v>1086028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724020</v>
      </c>
      <c r="L310" s="22">
        <f>INDEX(Notes!$I$2:$N$11,MATCH(Notes!$B$2,Notes!$I$2:$I$11,0),6)*$E310</f>
        <v>362010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362010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8860576</v>
      </c>
      <c r="H311" s="22">
        <f>INDEX(Data[],MATCH($A311,Data[Dist],0),MATCH(H$6,Data[#Headers],0))-G311</f>
        <v>3785815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2523878</v>
      </c>
      <c r="L311" s="22">
        <f>INDEX(Notes!$I$2:$N$11,MATCH(Notes!$B$2,Notes!$I$2:$I$11,0),6)*$E311</f>
        <v>1261938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1261938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1149437</v>
      </c>
      <c r="H312" s="22">
        <f>INDEX(Data[],MATCH($A312,Data[Dist],0),MATCH(H$6,Data[#Headers],0))-G312</f>
        <v>490528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327020</v>
      </c>
      <c r="L312" s="22">
        <f>INDEX(Notes!$I$2:$N$11,MATCH(Notes!$B$2,Notes!$I$2:$I$11,0),6)*$E312</f>
        <v>163509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163509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3145264</v>
      </c>
      <c r="H313" s="22">
        <f>INDEX(Data[],MATCH($A313,Data[Dist],0),MATCH(H$6,Data[#Headers],0))-G313</f>
        <v>1342918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895280</v>
      </c>
      <c r="L313" s="22">
        <f>INDEX(Notes!$I$2:$N$11,MATCH(Notes!$B$2,Notes!$I$2:$I$11,0),6)*$E313</f>
        <v>447640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447640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2043541</v>
      </c>
      <c r="H314" s="22">
        <f>INDEX(Data[],MATCH($A314,Data[Dist],0),MATCH(H$6,Data[#Headers],0))-G314</f>
        <v>873008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582006</v>
      </c>
      <c r="L314" s="22">
        <f>INDEX(Notes!$I$2:$N$11,MATCH(Notes!$B$2,Notes!$I$2:$I$11,0),6)*$E314</f>
        <v>291003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291003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991745</v>
      </c>
      <c r="H315" s="22">
        <f>INDEX(Data[],MATCH($A315,Data[Dist],0),MATCH(H$6,Data[#Headers],0))-G315</f>
        <v>423358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282238</v>
      </c>
      <c r="L315" s="22">
        <f>INDEX(Notes!$I$2:$N$11,MATCH(Notes!$B$2,Notes!$I$2:$I$11,0),6)*$E315</f>
        <v>141119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141119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6169462</v>
      </c>
      <c r="H316" s="22">
        <f>INDEX(Data[],MATCH($A316,Data[Dist],0),MATCH(H$6,Data[#Headers],0))-G316</f>
        <v>2634906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1756604</v>
      </c>
      <c r="L316" s="22">
        <f>INDEX(Notes!$I$2:$N$11,MATCH(Notes!$B$2,Notes!$I$2:$I$11,0),6)*$E316</f>
        <v>878302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34632184</v>
      </c>
      <c r="H317" s="22">
        <f>INDEX(Data[],MATCH($A317,Data[Dist],0),MATCH(H$6,Data[#Headers],0))-G317</f>
        <v>14784778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9856520</v>
      </c>
      <c r="L317" s="22">
        <f>INDEX(Notes!$I$2:$N$11,MATCH(Notes!$B$2,Notes!$I$2:$I$11,0),6)*$E317</f>
        <v>4928260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4928260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13761441</v>
      </c>
      <c r="H318" s="22">
        <f>INDEX(Data[],MATCH($A318,Data[Dist],0),MATCH(H$6,Data[#Headers],0))-G318</f>
        <v>5876781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3917854</v>
      </c>
      <c r="L318" s="22">
        <f>INDEX(Notes!$I$2:$N$11,MATCH(Notes!$B$2,Notes!$I$2:$I$11,0),6)*$E318</f>
        <v>1958927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1310683</v>
      </c>
      <c r="H319" s="22">
        <f>INDEX(Data[],MATCH($A319,Data[Dist],0),MATCH(H$6,Data[#Headers],0))-G319</f>
        <v>559419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372946</v>
      </c>
      <c r="L319" s="22">
        <f>INDEX(Notes!$I$2:$N$11,MATCH(Notes!$B$2,Notes!$I$2:$I$11,0),6)*$E319</f>
        <v>186473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950057</v>
      </c>
      <c r="F320" s="160">
        <f>INDEX(Data[],MATCH($A320,Data[Dist],0),MATCH(F$6,Data[#Headers],0))</f>
        <v>950055</v>
      </c>
      <c r="G320" s="22">
        <f>INDEX(Data[],MATCH($A320,Data[Dist],0),MATCH(G$6,Data[#Headers],0))</f>
        <v>6734381</v>
      </c>
      <c r="H320" s="22">
        <f>INDEX(Data[],MATCH($A320,Data[Dist],0),MATCH(H$6,Data[#Headers],0))-G320</f>
        <v>2850169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1921804</v>
      </c>
      <c r="L320" s="22">
        <f>INDEX(Notes!$I$2:$N$11,MATCH(Notes!$B$2,Notes!$I$2:$I$11,0),6)*$E320</f>
        <v>950057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950057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3702694</v>
      </c>
      <c r="H321" s="22">
        <f>INDEX(Data[],MATCH($A321,Data[Dist],0),MATCH(H$6,Data[#Headers],0))-G321</f>
        <v>1580737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1053826</v>
      </c>
      <c r="L321" s="22">
        <f>INDEX(Notes!$I$2:$N$11,MATCH(Notes!$B$2,Notes!$I$2:$I$11,0),6)*$E321</f>
        <v>526912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526912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3673518</v>
      </c>
      <c r="H322" s="22">
        <f>INDEX(Data[],MATCH($A322,Data[Dist],0),MATCH(H$6,Data[#Headers],0))-G322</f>
        <v>1569025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1046018</v>
      </c>
      <c r="L322" s="22">
        <f>INDEX(Notes!$I$2:$N$11,MATCH(Notes!$B$2,Notes!$I$2:$I$11,0),6)*$E322</f>
        <v>523008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523008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2807540</v>
      </c>
      <c r="H323" s="22">
        <f>INDEX(Data[],MATCH($A323,Data[Dist],0),MATCH(H$6,Data[#Headers],0))-G323</f>
        <v>1199194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799464</v>
      </c>
      <c r="L323" s="22">
        <f>INDEX(Notes!$I$2:$N$11,MATCH(Notes!$B$2,Notes!$I$2:$I$11,0),6)*$E323</f>
        <v>399732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399732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4493345</v>
      </c>
      <c r="H324" s="22">
        <f>INDEX(Data[],MATCH($A324,Data[Dist],0),MATCH(H$6,Data[#Headers],0))-G324</f>
        <v>1920406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1280270</v>
      </c>
      <c r="L324" s="22">
        <f>INDEX(Notes!$I$2:$N$11,MATCH(Notes!$B$2,Notes!$I$2:$I$11,0),6)*$E324</f>
        <v>640135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640135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1774364</v>
      </c>
      <c r="H325" s="22">
        <f>INDEX(Data[],MATCH($A325,Data[Dist],0),MATCH(H$6,Data[#Headers],0))-G325</f>
        <v>757018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504680</v>
      </c>
      <c r="L325" s="22">
        <f>INDEX(Notes!$I$2:$N$11,MATCH(Notes!$B$2,Notes!$I$2:$I$11,0),6)*$E325</f>
        <v>252340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252340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766782</v>
      </c>
      <c r="H326" s="22">
        <f>INDEX(Data[],MATCH($A326,Data[Dist],0),MATCH(H$6,Data[#Headers],0))-G326</f>
        <v>327352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218236</v>
      </c>
      <c r="L326" s="22">
        <f>INDEX(Notes!$I$2:$N$11,MATCH(Notes!$B$2,Notes!$I$2:$I$11,0),6)*$E326</f>
        <v>109118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109118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5072934</v>
      </c>
      <c r="H327" s="22">
        <f>INDEX(Data[],MATCH($A327,Data[Dist],0),MATCH(H$6,Data[#Headers],0))-G327</f>
        <v>2166677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1444452</v>
      </c>
      <c r="L327" s="22">
        <f>INDEX(Notes!$I$2:$N$11,MATCH(Notes!$B$2,Notes!$I$2:$I$11,0),6)*$E327</f>
        <v>722226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722226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4208226</v>
      </c>
      <c r="H328" s="22">
        <f>INDEX(Data[],MATCH($A328,Data[Dist],0),MATCH(H$6,Data[#Headers],0))-G328</f>
        <v>1797988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1198660</v>
      </c>
      <c r="L328" s="22">
        <f>INDEX(Notes!$I$2:$N$11,MATCH(Notes!$B$2,Notes!$I$2:$I$11,0),6)*$E328</f>
        <v>599330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599330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1484329</v>
      </c>
      <c r="H329" s="22">
        <f>INDEX(Data[],MATCH($A329,Data[Dist],0),MATCH(H$6,Data[#Headers],0))-G329</f>
        <v>634072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422716</v>
      </c>
      <c r="L329" s="22">
        <f>INDEX(Notes!$I$2:$N$11,MATCH(Notes!$B$2,Notes!$I$2:$I$11,0),6)*$E329</f>
        <v>211357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211357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8094051</v>
      </c>
      <c r="H330" s="22">
        <f>INDEX(Data[],MATCH($A330,Data[Dist],0),MATCH(H$6,Data[#Headers],0))-G330</f>
        <v>3457708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2305138</v>
      </c>
      <c r="L330" s="22">
        <f>INDEX(Notes!$I$2:$N$11,MATCH(Notes!$B$2,Notes!$I$2:$I$11,0),6)*$E330</f>
        <v>1152569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1152569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2222163</v>
      </c>
      <c r="H331" s="22">
        <f>INDEX(Data[],MATCH($A331,Data[Dist],0),MATCH(H$6,Data[#Headers],0))-G331</f>
        <v>949214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632810</v>
      </c>
      <c r="L331" s="22">
        <f>INDEX(Notes!$I$2:$N$11,MATCH(Notes!$B$2,Notes!$I$2:$I$11,0),6)*$E331</f>
        <v>316405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316405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2533599</v>
      </c>
      <c r="H332" s="22">
        <f>INDEX(Data[],MATCH($A332,Data[Dist],0),MATCH(H$6,Data[#Headers],0))-G332</f>
        <v>1082378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721586</v>
      </c>
      <c r="L332" s="22">
        <f>INDEX(Notes!$I$2:$N$11,MATCH(Notes!$B$2,Notes!$I$2:$I$11,0),6)*$E332</f>
        <v>360793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360793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4918693</v>
      </c>
      <c r="H333" s="22">
        <f>INDEX(Data[],MATCH($A333,Data[Dist],0),MATCH(H$6,Data[#Headers],0))-G333</f>
        <v>2101204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1400804</v>
      </c>
      <c r="L333" s="22">
        <f>INDEX(Notes!$I$2:$N$11,MATCH(Notes!$B$2,Notes!$I$2:$I$11,0),6)*$E333</f>
        <v>700401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700401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332548208</v>
      </c>
      <c r="F334" s="161">
        <f t="shared" si="24"/>
        <v>332548047</v>
      </c>
      <c r="G334" s="24">
        <f t="shared" si="24"/>
        <v>2338939978</v>
      </c>
      <c r="H334" s="24">
        <f t="shared" si="24"/>
        <v>997644463</v>
      </c>
      <c r="Q334" s="21">
        <f>SUM(Q7:Q333)</f>
        <v>332548208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E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(March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March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267046</v>
      </c>
      <c r="I6" s="22">
        <f>INDEX(Data[],MATCH($A6,Data[Dist],0),MATCH(I$5,Data[#Headers],0))</f>
        <v>358669</v>
      </c>
      <c r="K6" s="69">
        <f>INDEX('Payment Total'!$A$7:$H$333,MATCH('Payment by Source'!$A6,'Payment Total'!$A$7:$A$333,0),5)-I6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144078</v>
      </c>
      <c r="I7" s="22">
        <f>INDEX(Data[],MATCH($A7,Data[Dist],0),MATCH(I$5,Data[#Headers],0))</f>
        <v>185443</v>
      </c>
      <c r="K7" s="69">
        <f>INDEX('Payment Total'!$A$7:$H$333,MATCH('Payment by Source'!$A7,'Payment Total'!$A$7:$A$333,0),5)-I7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Total'!$A$7:$A$333,0),5)-I8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317871</v>
      </c>
      <c r="I9" s="22">
        <f>INDEX(Data[],MATCH($A9,Data[Dist],0),MATCH(I$5,Data[#Headers],0))</f>
        <v>393897</v>
      </c>
      <c r="K9" s="69">
        <f>INDEX('Payment Total'!$A$7:$H$333,MATCH('Payment by Source'!$A9,'Payment Total'!$A$7:$A$333,0),5)-I9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65766</v>
      </c>
      <c r="I10" s="22">
        <f>INDEX(Data[],MATCH($A10,Data[Dist],0),MATCH(I$5,Data[#Headers],0))</f>
        <v>91064</v>
      </c>
      <c r="K10" s="69">
        <f>INDEX('Payment Total'!$A$7:$H$333,MATCH('Payment by Source'!$A10,'Payment Total'!$A$7:$A$333,0),5)-I10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665432</v>
      </c>
      <c r="V10" s="152">
        <f t="shared" si="1"/>
        <v>66543</v>
      </c>
      <c r="W10" s="152">
        <f t="shared" si="2"/>
        <v>665430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685058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Total'!$A$7:$A$333,0),5)-I11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244259</v>
      </c>
      <c r="I12" s="22">
        <f>INDEX(Data[],MATCH($A12,Data[Dist],0),MATCH(I$5,Data[#Headers],0))</f>
        <v>312906</v>
      </c>
      <c r="K12" s="69">
        <f>INDEX('Payment Total'!$A$7:$H$333,MATCH('Payment by Source'!$A12,'Payment Total'!$A$7:$A$333,0),5)-I12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126483</v>
      </c>
      <c r="I13" s="22">
        <f>INDEX(Data[],MATCH($A13,Data[Dist],0),MATCH(I$5,Data[#Headers],0))</f>
        <v>165718</v>
      </c>
      <c r="K13" s="69">
        <f>INDEX('Payment Total'!$A$7:$H$333,MATCH('Payment by Source'!$A13,'Payment Total'!$A$7:$A$333,0),5)-I13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600867</v>
      </c>
      <c r="I14" s="22">
        <f>INDEX(Data[],MATCH($A14,Data[Dist],0),MATCH(I$5,Data[#Headers],0))</f>
        <v>792125</v>
      </c>
      <c r="K14" s="69">
        <f>INDEX('Payment Total'!$A$7:$H$333,MATCH('Payment by Source'!$A14,'Payment Total'!$A$7:$A$333,0),5)-I14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502178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Total'!$A$7:$A$333,0),5)-I15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275967</v>
      </c>
      <c r="I16" s="22">
        <f>INDEX(Data[],MATCH($A16,Data[Dist],0),MATCH(I$5,Data[#Headers],0))</f>
        <v>354074</v>
      </c>
      <c r="K16" s="69">
        <f>INDEX('Payment Total'!$A$7:$H$333,MATCH('Payment by Source'!$A16,'Payment Total'!$A$7:$A$333,0),5)-I16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358794</v>
      </c>
      <c r="I17" s="22">
        <f>INDEX(Data[],MATCH($A17,Data[Dist],0),MATCH(I$5,Data[#Headers],0))</f>
        <v>483158</v>
      </c>
      <c r="K17" s="69">
        <f>INDEX('Payment Total'!$A$7:$H$333,MATCH('Payment by Source'!$A17,'Payment Total'!$A$7:$A$333,0),5)-I17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1677914</v>
      </c>
      <c r="I18" s="22">
        <f>INDEX(Data[],MATCH($A18,Data[Dist],0),MATCH(I$5,Data[#Headers],0))</f>
        <v>2295628</v>
      </c>
      <c r="K18" s="69">
        <f>INDEX('Payment Total'!$A$7:$H$333,MATCH('Payment by Source'!$A18,'Payment Total'!$A$7:$A$333,0),5)-I18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695149</v>
      </c>
      <c r="I19" s="22">
        <f>INDEX(Data[],MATCH($A19,Data[Dist],0),MATCH(I$5,Data[#Headers],0))</f>
        <v>867995</v>
      </c>
      <c r="K19" s="69">
        <f>INDEX('Payment Total'!$A$7:$H$333,MATCH('Payment by Source'!$A19,'Payment Total'!$A$7:$A$333,0),5)-I19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118034</v>
      </c>
      <c r="I20" s="22">
        <f>INDEX(Data[],MATCH($A20,Data[Dist],0),MATCH(I$5,Data[#Headers],0))</f>
        <v>149559</v>
      </c>
      <c r="K20" s="69">
        <f>INDEX('Payment Total'!$A$7:$H$333,MATCH('Payment by Source'!$A20,'Payment Total'!$A$7:$A$333,0),5)-I20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6670592</v>
      </c>
      <c r="I21" s="22">
        <f>INDEX(Data[],MATCH($A21,Data[Dist],0),MATCH(I$5,Data[#Headers],0))</f>
        <v>8118727</v>
      </c>
      <c r="K21" s="69">
        <f>INDEX('Payment Total'!$A$7:$H$333,MATCH('Payment by Source'!$A21,'Payment Total'!$A$7:$A$333,0),5)-I21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449383</v>
      </c>
      <c r="I22" s="22">
        <f>INDEX(Data[],MATCH($A22,Data[Dist],0),MATCH(I$5,Data[#Headers],0))</f>
        <v>560308</v>
      </c>
      <c r="K22" s="69">
        <f>INDEX('Payment Total'!$A$7:$H$333,MATCH('Payment by Source'!$A22,'Payment Total'!$A$7:$A$333,0),5)-I22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99912</v>
      </c>
      <c r="I23" s="22">
        <f>INDEX(Data[],MATCH($A23,Data[Dist],0),MATCH(I$5,Data[#Headers],0))</f>
        <v>154728</v>
      </c>
      <c r="K23" s="69">
        <f>INDEX('Payment Total'!$A$7:$H$333,MATCH('Payment by Source'!$A23,'Payment Total'!$A$7:$A$333,0),5)-I23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61880</v>
      </c>
      <c r="I24" s="22">
        <f>INDEX(Data[],MATCH($A24,Data[Dist],0),MATCH(I$5,Data[#Headers],0))</f>
        <v>99690</v>
      </c>
      <c r="K24" s="69">
        <f>INDEX('Payment Total'!$A$7:$H$333,MATCH('Payment by Source'!$A24,'Payment Total'!$A$7:$A$333,0),5)-I24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661602</v>
      </c>
      <c r="V24" s="152">
        <f t="shared" si="1"/>
        <v>66160</v>
      </c>
      <c r="W24" s="152">
        <f t="shared" si="2"/>
        <v>661600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797304</v>
      </c>
      <c r="I25" s="22">
        <f>INDEX(Data[],MATCH($A25,Data[Dist],0),MATCH(I$5,Data[#Headers],0))</f>
        <v>992579</v>
      </c>
      <c r="K25" s="69">
        <f>INDEX('Payment Total'!$A$7:$H$333,MATCH('Payment by Source'!$A25,'Payment Total'!$A$7:$A$333,0),5)-I25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255932</v>
      </c>
      <c r="I26" s="22">
        <f>INDEX(Data[],MATCH($A26,Data[Dist],0),MATCH(I$5,Data[#Headers],0))</f>
        <v>327620</v>
      </c>
      <c r="K26" s="69">
        <f>INDEX('Payment Total'!$A$7:$H$333,MATCH('Payment by Source'!$A26,'Payment Total'!$A$7:$A$333,0),5)-I26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278007</v>
      </c>
      <c r="I27" s="22">
        <f>INDEX(Data[],MATCH($A27,Data[Dist],0),MATCH(I$5,Data[#Headers],0))</f>
        <v>381053</v>
      </c>
      <c r="K27" s="69">
        <f>INDEX('Payment Total'!$A$7:$H$333,MATCH('Payment by Source'!$A27,'Payment Total'!$A$7:$A$333,0),5)-I27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1018596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Total'!$A$7:$A$333,0),5)-I28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211053</v>
      </c>
      <c r="I29" s="22">
        <f>INDEX(Data[],MATCH($A29,Data[Dist],0),MATCH(I$5,Data[#Headers],0))</f>
        <v>262445</v>
      </c>
      <c r="K29" s="69">
        <f>INDEX('Payment Total'!$A$7:$H$333,MATCH('Payment by Source'!$A29,'Payment Total'!$A$7:$A$333,0),5)-I29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203522</v>
      </c>
      <c r="I30" s="22">
        <f>INDEX(Data[],MATCH($A30,Data[Dist],0),MATCH(I$5,Data[#Headers],0))</f>
        <v>266566</v>
      </c>
      <c r="K30" s="69">
        <f>INDEX('Payment Total'!$A$7:$H$333,MATCH('Payment by Source'!$A30,'Payment Total'!$A$7:$A$333,0),5)-I30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244254</v>
      </c>
      <c r="I31" s="22">
        <f>INDEX(Data[],MATCH($A31,Data[Dist],0),MATCH(I$5,Data[#Headers],0))</f>
        <v>311973</v>
      </c>
      <c r="K31" s="69">
        <f>INDEX('Payment Total'!$A$7:$H$333,MATCH('Payment by Source'!$A31,'Payment Total'!$A$7:$A$333,0),5)-I31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248057</v>
      </c>
      <c r="I32" s="22">
        <f>INDEX(Data[],MATCH($A32,Data[Dist],0),MATCH(I$5,Data[#Headers],0))</f>
        <v>308574</v>
      </c>
      <c r="K32" s="69">
        <f>INDEX('Payment Total'!$A$7:$H$333,MATCH('Payment by Source'!$A32,'Payment Total'!$A$7:$A$333,0),5)-I32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284679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Total'!$A$7:$A$333,0),5)-I33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396384</v>
      </c>
      <c r="I34" s="22">
        <f>INDEX(Data[],MATCH($A34,Data[Dist],0),MATCH(I$5,Data[#Headers],0))</f>
        <v>491959</v>
      </c>
      <c r="K34" s="69">
        <f>INDEX('Payment Total'!$A$7:$H$333,MATCH('Payment by Source'!$A34,'Payment Total'!$A$7:$A$333,0),5)-I34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62989</v>
      </c>
      <c r="I35" s="22">
        <f>INDEX(Data[],MATCH($A35,Data[Dist],0),MATCH(I$5,Data[#Headers],0))</f>
        <v>86753</v>
      </c>
      <c r="K35" s="69">
        <f>INDEX('Payment Total'!$A$7:$H$333,MATCH('Payment by Source'!$A35,'Payment Total'!$A$7:$A$333,0),5)-I35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745327</v>
      </c>
      <c r="V35" s="152">
        <f t="shared" si="1"/>
        <v>74533</v>
      </c>
      <c r="W35" s="152">
        <f t="shared" si="2"/>
        <v>745330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702336</v>
      </c>
      <c r="I36" s="22">
        <f>INDEX(Data[],MATCH($A36,Data[Dist],0),MATCH(I$5,Data[#Headers],0))</f>
        <v>907773</v>
      </c>
      <c r="K36" s="69">
        <f>INDEX('Payment Total'!$A$7:$H$333,MATCH('Payment by Source'!$A36,'Payment Total'!$A$7:$A$333,0),5)-I36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2100135</v>
      </c>
      <c r="I37" s="22">
        <f>INDEX(Data[],MATCH($A37,Data[Dist],0),MATCH(I$5,Data[#Headers],0))</f>
        <v>2642879</v>
      </c>
      <c r="K37" s="69">
        <f>INDEX('Payment Total'!$A$7:$H$333,MATCH('Payment by Source'!$A37,'Payment Total'!$A$7:$A$333,0),5)-I37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352622</v>
      </c>
      <c r="I38" s="22">
        <f>INDEX(Data[],MATCH($A38,Data[Dist],0),MATCH(I$5,Data[#Headers],0))</f>
        <v>472137</v>
      </c>
      <c r="K38" s="69">
        <f>INDEX('Payment Total'!$A$7:$H$333,MATCH('Payment by Source'!$A38,'Payment Total'!$A$7:$A$333,0),5)-I38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1436742</v>
      </c>
      <c r="I39" s="22">
        <f>INDEX(Data[],MATCH($A39,Data[Dist],0),MATCH(I$5,Data[#Headers],0))</f>
        <v>1742604</v>
      </c>
      <c r="K39" s="69">
        <f>INDEX('Payment Total'!$A$7:$H$333,MATCH('Payment by Source'!$A39,'Payment Total'!$A$7:$A$333,0),5)-I39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1267679</v>
      </c>
      <c r="I40" s="22">
        <f>INDEX(Data[],MATCH($A40,Data[Dist],0),MATCH(I$5,Data[#Headers],0))</f>
        <v>1534901</v>
      </c>
      <c r="K40" s="69">
        <f>INDEX('Payment Total'!$A$7:$H$333,MATCH('Payment by Source'!$A40,'Payment Total'!$A$7:$A$333,0),5)-I40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297276</v>
      </c>
      <c r="I41" s="22">
        <f>INDEX(Data[],MATCH($A41,Data[Dist],0),MATCH(I$5,Data[#Headers],0))</f>
        <v>386649</v>
      </c>
      <c r="K41" s="69">
        <f>INDEX('Payment Total'!$A$7:$H$333,MATCH('Payment by Source'!$A41,'Payment Total'!$A$7:$A$333,0),5)-I41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244477</v>
      </c>
      <c r="I42" s="22">
        <f>INDEX(Data[],MATCH($A42,Data[Dist],0),MATCH(I$5,Data[#Headers],0))</f>
        <v>320489</v>
      </c>
      <c r="K42" s="69">
        <f>INDEX('Payment Total'!$A$7:$H$333,MATCH('Payment by Source'!$A42,'Payment Total'!$A$7:$A$333,0),5)-I42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253469</v>
      </c>
      <c r="I43" s="22">
        <f>INDEX(Data[],MATCH($A43,Data[Dist],0),MATCH(I$5,Data[#Headers],0))</f>
        <v>324162</v>
      </c>
      <c r="K43" s="69">
        <f>INDEX('Payment Total'!$A$7:$H$333,MATCH('Payment by Source'!$A43,'Payment Total'!$A$7:$A$333,0),5)-I43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149998</v>
      </c>
      <c r="I44" s="22">
        <f>INDEX(Data[],MATCH($A44,Data[Dist],0),MATCH(I$5,Data[#Headers],0))</f>
        <v>213215</v>
      </c>
      <c r="K44" s="69">
        <f>INDEX('Payment Total'!$A$7:$H$333,MATCH('Payment by Source'!$A44,'Payment Total'!$A$7:$A$333,0),5)-I44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2442915</v>
      </c>
      <c r="I45" s="22">
        <f>INDEX(Data[],MATCH($A45,Data[Dist],0),MATCH(I$5,Data[#Headers],0))</f>
        <v>2947882</v>
      </c>
      <c r="K45" s="69">
        <f>INDEX('Payment Total'!$A$7:$H$333,MATCH('Payment by Source'!$A45,'Payment Total'!$A$7:$A$333,0),5)-I45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25766742</v>
      </c>
      <c r="V45" s="152">
        <f t="shared" si="1"/>
        <v>2576674</v>
      </c>
      <c r="W45" s="152">
        <f t="shared" si="2"/>
        <v>25766740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105098</v>
      </c>
      <c r="I46" s="22">
        <f>INDEX(Data[],MATCH($A46,Data[Dist],0),MATCH(I$5,Data[#Headers],0))</f>
        <v>167031</v>
      </c>
      <c r="K46" s="69">
        <f>INDEX('Payment Total'!$A$7:$H$333,MATCH('Payment by Source'!$A46,'Payment Total'!$A$7:$A$333,0),5)-I46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129236</v>
      </c>
      <c r="I47" s="22">
        <f>INDEX(Data[],MATCH($A47,Data[Dist],0),MATCH(I$5,Data[#Headers],0))</f>
        <v>169007</v>
      </c>
      <c r="K47" s="69">
        <f>INDEX('Payment Total'!$A$7:$H$333,MATCH('Payment by Source'!$A47,'Payment Total'!$A$7:$A$333,0),5)-I47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1344442</v>
      </c>
      <c r="V47" s="152">
        <f t="shared" si="1"/>
        <v>134444</v>
      </c>
      <c r="W47" s="152">
        <f t="shared" si="2"/>
        <v>1344440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191778</v>
      </c>
      <c r="I48" s="22">
        <f>INDEX(Data[],MATCH($A48,Data[Dist],0),MATCH(I$5,Data[#Headers],0))</f>
        <v>247926</v>
      </c>
      <c r="K48" s="69">
        <f>INDEX('Payment Total'!$A$7:$H$333,MATCH('Payment by Source'!$A48,'Payment Total'!$A$7:$A$333,0),5)-I48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428673</v>
      </c>
      <c r="I49" s="22">
        <f>INDEX(Data[],MATCH($A49,Data[Dist],0),MATCH(I$5,Data[#Headers],0))</f>
        <v>543989</v>
      </c>
      <c r="K49" s="69">
        <f>INDEX('Payment Total'!$A$7:$H$333,MATCH('Payment by Source'!$A49,'Payment Total'!$A$7:$A$333,0),5)-I49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369908</v>
      </c>
      <c r="I50" s="22">
        <f>INDEX(Data[],MATCH($A50,Data[Dist],0),MATCH(I$5,Data[#Headers],0))</f>
        <v>460665</v>
      </c>
      <c r="K50" s="69">
        <f>INDEX('Payment Total'!$A$7:$H$333,MATCH('Payment by Source'!$A50,'Payment Total'!$A$7:$A$333,0),5)-I50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3713255</v>
      </c>
      <c r="V50" s="152">
        <f t="shared" si="1"/>
        <v>371326</v>
      </c>
      <c r="W50" s="152">
        <f t="shared" si="2"/>
        <v>3713260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1287255</v>
      </c>
      <c r="I51" s="22">
        <f>INDEX(Data[],MATCH($A51,Data[Dist],0),MATCH(I$5,Data[#Headers],0))</f>
        <v>1547346</v>
      </c>
      <c r="K51" s="69">
        <f>INDEX('Payment Total'!$A$7:$H$333,MATCH('Payment by Source'!$A51,'Payment Total'!$A$7:$A$333,0),5)-I51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697063</v>
      </c>
      <c r="I52" s="22">
        <f>INDEX(Data[],MATCH($A52,Data[Dist],0),MATCH(I$5,Data[#Headers],0))</f>
        <v>953650</v>
      </c>
      <c r="K52" s="69">
        <f>INDEX('Payment Total'!$A$7:$H$333,MATCH('Payment by Source'!$A52,'Payment Total'!$A$7:$A$333,0),5)-I52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3045768</v>
      </c>
      <c r="I53" s="22">
        <f>INDEX(Data[],MATCH($A53,Data[Dist],0),MATCH(I$5,Data[#Headers],0))</f>
        <v>3736453</v>
      </c>
      <c r="K53" s="69">
        <f>INDEX('Payment Total'!$A$7:$H$333,MATCH('Payment by Source'!$A53,'Payment Total'!$A$7:$A$333,0),5)-I53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9185469</v>
      </c>
      <c r="I54" s="22">
        <f>INDEX(Data[],MATCH($A54,Data[Dist],0),MATCH(I$5,Data[#Headers],0))</f>
        <v>11268749</v>
      </c>
      <c r="K54" s="69">
        <f>INDEX('Payment Total'!$A$7:$H$333,MATCH('Payment by Source'!$A54,'Payment Total'!$A$7:$A$333,0),5)-I54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756452</v>
      </c>
      <c r="I55" s="22">
        <f>INDEX(Data[],MATCH($A55,Data[Dist],0),MATCH(I$5,Data[#Headers],0))</f>
        <v>928225</v>
      </c>
      <c r="K55" s="69">
        <f>INDEX('Payment Total'!$A$7:$H$333,MATCH('Payment by Source'!$A55,'Payment Total'!$A$7:$A$333,0),5)-I55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868470</v>
      </c>
      <c r="I56" s="22">
        <f>INDEX(Data[],MATCH($A56,Data[Dist],0),MATCH(I$5,Data[#Headers],0))</f>
        <v>1047384</v>
      </c>
      <c r="K56" s="69">
        <f>INDEX('Payment Total'!$A$7:$H$333,MATCH('Payment by Source'!$A56,'Payment Total'!$A$7:$A$333,0),5)-I56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366898</v>
      </c>
      <c r="I57" s="22">
        <f>INDEX(Data[],MATCH($A57,Data[Dist],0),MATCH(I$5,Data[#Headers],0))</f>
        <v>484730</v>
      </c>
      <c r="K57" s="69">
        <f>INDEX('Payment Total'!$A$7:$H$333,MATCH('Payment by Source'!$A57,'Payment Total'!$A$7:$A$333,0),5)-I57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217163</v>
      </c>
      <c r="I58" s="22">
        <f>INDEX(Data[],MATCH($A58,Data[Dist],0),MATCH(I$5,Data[#Headers],0))</f>
        <v>275713</v>
      </c>
      <c r="K58" s="69">
        <f>INDEX('Payment Total'!$A$7:$H$333,MATCH('Payment by Source'!$A58,'Payment Total'!$A$7:$A$333,0),5)-I58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791914</v>
      </c>
      <c r="I59" s="22">
        <f>INDEX(Data[],MATCH($A59,Data[Dist],0),MATCH(I$5,Data[#Headers],0))</f>
        <v>992236</v>
      </c>
      <c r="K59" s="69">
        <f>INDEX('Payment Total'!$A$7:$H$333,MATCH('Payment by Source'!$A59,'Payment Total'!$A$7:$A$333,0),5)-I59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262802</v>
      </c>
      <c r="I60" s="22">
        <f>INDEX(Data[],MATCH($A60,Data[Dist],0),MATCH(I$5,Data[#Headers],0))</f>
        <v>325344</v>
      </c>
      <c r="K60" s="69">
        <f>INDEX('Payment Total'!$A$7:$H$333,MATCH('Payment by Source'!$A60,'Payment Total'!$A$7:$A$333,0),5)-I60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436254</v>
      </c>
      <c r="I61" s="22">
        <f>INDEX(Data[],MATCH($A61,Data[Dist],0),MATCH(I$5,Data[#Headers],0))</f>
        <v>527376</v>
      </c>
      <c r="K61" s="69">
        <f>INDEX('Payment Total'!$A$7:$H$333,MATCH('Payment by Source'!$A61,'Payment Total'!$A$7:$A$333,0),5)-I61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390387</v>
      </c>
      <c r="I62" s="22">
        <f>INDEX(Data[],MATCH($A62,Data[Dist],0),MATCH(I$5,Data[#Headers],0))</f>
        <v>491373</v>
      </c>
      <c r="K62" s="69">
        <f>INDEX('Payment Total'!$A$7:$H$333,MATCH('Payment by Source'!$A62,'Payment Total'!$A$7:$A$333,0),5)-I62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755565</v>
      </c>
      <c r="I63" s="22">
        <f>INDEX(Data[],MATCH($A63,Data[Dist],0),MATCH(I$5,Data[#Headers],0))</f>
        <v>922639</v>
      </c>
      <c r="K63" s="69">
        <f>INDEX('Payment Total'!$A$7:$H$333,MATCH('Payment by Source'!$A63,'Payment Total'!$A$7:$A$333,0),5)-I63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888390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Total'!$A$7:$A$333,0),5)-I64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117140</v>
      </c>
      <c r="I65" s="22">
        <f>INDEX(Data[],MATCH($A65,Data[Dist],0),MATCH(I$5,Data[#Headers],0))</f>
        <v>155099</v>
      </c>
      <c r="K65" s="69">
        <f>INDEX('Payment Total'!$A$7:$H$333,MATCH('Payment by Source'!$A65,'Payment Total'!$A$7:$A$333,0),5)-I65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611130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Total'!$A$7:$A$333,0),5)-I66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547423</v>
      </c>
      <c r="I67" s="22">
        <f>INDEX(Data[],MATCH($A67,Data[Dist],0),MATCH(I$5,Data[#Headers],0))</f>
        <v>666618</v>
      </c>
      <c r="K67" s="69">
        <f>INDEX('Payment Total'!$A$7:$H$333,MATCH('Payment by Source'!$A67,'Payment Total'!$A$7:$A$333,0),5)-I67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469621</v>
      </c>
      <c r="I68" s="22">
        <f>INDEX(Data[],MATCH($A68,Data[Dist],0),MATCH(I$5,Data[#Headers],0))</f>
        <v>606344</v>
      </c>
      <c r="K68" s="69">
        <f>INDEX('Payment Total'!$A$7:$H$333,MATCH('Payment by Source'!$A68,'Payment Total'!$A$7:$A$333,0),5)-I68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885177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Total'!$A$7:$A$333,0),5)-I69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163941</v>
      </c>
      <c r="I70" s="22">
        <f>INDEX(Data[],MATCH($A70,Data[Dist],0),MATCH(I$5,Data[#Headers],0))</f>
        <v>203963</v>
      </c>
      <c r="K70" s="69">
        <f>INDEX('Payment Total'!$A$7:$H$333,MATCH('Payment by Source'!$A70,'Payment Total'!$A$7:$A$333,0),5)-I70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75635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Total'!$A$7:$A$333,0),5)-I71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1392016</v>
      </c>
      <c r="I72" s="22">
        <f>INDEX(Data[],MATCH($A72,Data[Dist],0),MATCH(I$5,Data[#Headers],0))</f>
        <v>1774136</v>
      </c>
      <c r="K72" s="69">
        <f>INDEX('Payment Total'!$A$7:$H$333,MATCH('Payment by Source'!$A72,'Payment Total'!$A$7:$A$333,0),5)-I72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398968</v>
      </c>
      <c r="I73" s="22">
        <f>INDEX(Data[],MATCH($A73,Data[Dist],0),MATCH(I$5,Data[#Headers],0))</f>
        <v>554053</v>
      </c>
      <c r="K73" s="69">
        <f>INDEX('Payment Total'!$A$7:$H$333,MATCH('Payment by Source'!$A73,'Payment Total'!$A$7:$A$333,0),5)-I73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2517826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Total'!$A$7:$A$333,0),5)-I74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403410</v>
      </c>
      <c r="I75" s="22">
        <f>INDEX(Data[],MATCH($A75,Data[Dist],0),MATCH(I$5,Data[#Headers],0))</f>
        <v>502812</v>
      </c>
      <c r="K75" s="69">
        <f>INDEX('Payment Total'!$A$7:$H$333,MATCH('Payment by Source'!$A75,'Payment Total'!$A$7:$A$333,0),5)-I75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2536731</v>
      </c>
      <c r="I76" s="22">
        <f>INDEX(Data[],MATCH($A76,Data[Dist],0),MATCH(I$5,Data[#Headers],0))</f>
        <v>3210963</v>
      </c>
      <c r="K76" s="69">
        <f>INDEX('Payment Total'!$A$7:$H$333,MATCH('Payment by Source'!$A76,'Payment Total'!$A$7:$A$333,0),5)-I76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246568</v>
      </c>
      <c r="I77" s="22">
        <f>INDEX(Data[],MATCH($A77,Data[Dist],0),MATCH(I$5,Data[#Headers],0))</f>
        <v>305475</v>
      </c>
      <c r="K77" s="69">
        <f>INDEX('Payment Total'!$A$7:$H$333,MATCH('Payment by Source'!$A77,'Payment Total'!$A$7:$A$333,0),5)-I77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181988</v>
      </c>
      <c r="I78" s="22">
        <f>INDEX(Data[],MATCH($A78,Data[Dist],0),MATCH(I$5,Data[#Headers],0))</f>
        <v>247609</v>
      </c>
      <c r="K78" s="69">
        <f>INDEX('Payment Total'!$A$7:$H$333,MATCH('Payment by Source'!$A78,'Payment Total'!$A$7:$A$333,0),5)-I78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456393</v>
      </c>
      <c r="I79" s="22">
        <f>INDEX(Data[],MATCH($A79,Data[Dist],0),MATCH(I$5,Data[#Headers],0))</f>
        <v>558330</v>
      </c>
      <c r="K79" s="69">
        <f>INDEX('Payment Total'!$A$7:$H$333,MATCH('Payment by Source'!$A79,'Payment Total'!$A$7:$A$333,0),5)-I79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215448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Total'!$A$7:$A$333,0),5)-I80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152645</v>
      </c>
      <c r="I81" s="22">
        <f>INDEX(Data[],MATCH($A81,Data[Dist],0),MATCH(I$5,Data[#Headers],0))</f>
        <v>216888</v>
      </c>
      <c r="K81" s="69">
        <f>INDEX('Payment Total'!$A$7:$H$333,MATCH('Payment by Source'!$A81,'Payment Total'!$A$7:$A$333,0),5)-I81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6052405</v>
      </c>
      <c r="I82" s="22">
        <f>INDEX(Data[],MATCH($A82,Data[Dist],0),MATCH(I$5,Data[#Headers],0))</f>
        <v>7177700</v>
      </c>
      <c r="K82" s="69">
        <f>INDEX('Payment Total'!$A$7:$H$333,MATCH('Payment by Source'!$A82,'Payment Total'!$A$7:$A$333,0),5)-I82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797388</v>
      </c>
      <c r="I83" s="22">
        <f>INDEX(Data[],MATCH($A83,Data[Dist],0),MATCH(I$5,Data[#Headers],0))</f>
        <v>992291</v>
      </c>
      <c r="K83" s="69">
        <f>INDEX('Payment Total'!$A$7:$H$333,MATCH('Payment by Source'!$A83,'Payment Total'!$A$7:$A$333,0),5)-I83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1813389</v>
      </c>
      <c r="I84" s="22">
        <f>INDEX(Data[],MATCH($A84,Data[Dist],0),MATCH(I$5,Data[#Headers],0))</f>
        <v>2248007</v>
      </c>
      <c r="K84" s="69">
        <f>INDEX('Payment Total'!$A$7:$H$333,MATCH('Payment by Source'!$A84,'Payment Total'!$A$7:$A$333,0),5)-I84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257389</v>
      </c>
      <c r="I85" s="22">
        <f>INDEX(Data[],MATCH($A85,Data[Dist],0),MATCH(I$5,Data[#Headers],0))</f>
        <v>319460</v>
      </c>
      <c r="K85" s="69">
        <f>INDEX('Payment Total'!$A$7:$H$333,MATCH('Payment by Source'!$A85,'Payment Total'!$A$7:$A$333,0),5)-I85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8606338</v>
      </c>
      <c r="I86" s="22">
        <f>INDEX(Data[],MATCH($A86,Data[Dist],0),MATCH(I$5,Data[#Headers],0))</f>
        <v>10504862</v>
      </c>
      <c r="K86" s="69">
        <f>INDEX('Payment Total'!$A$7:$H$333,MATCH('Payment by Source'!$A86,'Payment Total'!$A$7:$A$333,0),5)-I86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629518</v>
      </c>
      <c r="I87" s="22">
        <f>INDEX(Data[],MATCH($A87,Data[Dist],0),MATCH(I$5,Data[#Headers],0))</f>
        <v>784994</v>
      </c>
      <c r="K87" s="69">
        <f>INDEX('Payment Total'!$A$7:$H$333,MATCH('Payment by Source'!$A87,'Payment Total'!$A$7:$A$333,0),5)-I87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683203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Total'!$A$7:$A$333,0),5)-I88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99640</v>
      </c>
      <c r="I89" s="22">
        <f>INDEX(Data[],MATCH($A89,Data[Dist],0),MATCH(I$5,Data[#Headers],0))</f>
        <v>128686</v>
      </c>
      <c r="K89" s="69">
        <f>INDEX('Payment Total'!$A$7:$H$333,MATCH('Payment by Source'!$A89,'Payment Total'!$A$7:$A$333,0),5)-I89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1436412</v>
      </c>
      <c r="I90" s="22">
        <f>INDEX(Data[],MATCH($A90,Data[Dist],0),MATCH(I$5,Data[#Headers],0))</f>
        <v>1710215</v>
      </c>
      <c r="K90" s="69">
        <f>INDEX('Payment Total'!$A$7:$H$333,MATCH('Payment by Source'!$A90,'Payment Total'!$A$7:$A$333,0),5)-I90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507280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Total'!$A$7:$A$333,0),5)-I91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21066788</v>
      </c>
      <c r="I92" s="22">
        <f>INDEX(Data[],MATCH($A92,Data[Dist],0),MATCH(I$5,Data[#Headers],0))</f>
        <v>25332640</v>
      </c>
      <c r="K92" s="69">
        <f>INDEX('Payment Total'!$A$7:$H$333,MATCH('Payment by Source'!$A92,'Payment Total'!$A$7:$A$333,0),5)-I92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67801</v>
      </c>
      <c r="I93" s="22">
        <f>INDEX(Data[],MATCH($A93,Data[Dist],0),MATCH(I$5,Data[#Headers],0))</f>
        <v>87493</v>
      </c>
      <c r="K93" s="69">
        <f>INDEX('Payment Total'!$A$7:$H$333,MATCH('Payment by Source'!$A93,'Payment Total'!$A$7:$A$333,0),5)-I93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486077</v>
      </c>
      <c r="I94" s="22">
        <f>INDEX(Data[],MATCH($A94,Data[Dist],0),MATCH(I$5,Data[#Headers],0))</f>
        <v>605115</v>
      </c>
      <c r="K94" s="69">
        <f>INDEX('Payment Total'!$A$7:$H$333,MATCH('Payment by Source'!$A94,'Payment Total'!$A$7:$A$333,0),5)-I94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5791893</v>
      </c>
      <c r="I95" s="22">
        <f>INDEX(Data[],MATCH($A95,Data[Dist],0),MATCH(I$5,Data[#Headers],0))</f>
        <v>7208286</v>
      </c>
      <c r="K95" s="69">
        <f>INDEX('Payment Total'!$A$7:$H$333,MATCH('Payment by Source'!$A95,'Payment Total'!$A$7:$A$333,0),5)-I95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196794</v>
      </c>
      <c r="I96" s="22">
        <f>INDEX(Data[],MATCH($A96,Data[Dist],0),MATCH(I$5,Data[#Headers],0))</f>
        <v>250529</v>
      </c>
      <c r="K96" s="69">
        <f>INDEX('Payment Total'!$A$7:$H$333,MATCH('Payment by Source'!$A96,'Payment Total'!$A$7:$A$333,0),5)-I96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164551</v>
      </c>
      <c r="I97" s="22">
        <f>INDEX(Data[],MATCH($A97,Data[Dist],0),MATCH(I$5,Data[#Headers],0))</f>
        <v>221524</v>
      </c>
      <c r="K97" s="69">
        <f>INDEX('Payment Total'!$A$7:$H$333,MATCH('Payment by Source'!$A97,'Payment Total'!$A$7:$A$333,0),5)-I97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1665323</v>
      </c>
      <c r="V97" s="152">
        <f t="shared" si="4"/>
        <v>166532</v>
      </c>
      <c r="W97" s="152">
        <f t="shared" si="5"/>
        <v>1665320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253644</v>
      </c>
      <c r="I98" s="22">
        <f>INDEX(Data[],MATCH($A98,Data[Dist],0),MATCH(I$5,Data[#Headers],0))</f>
        <v>326613</v>
      </c>
      <c r="K98" s="69">
        <f>INDEX('Payment Total'!$A$7:$H$333,MATCH('Payment by Source'!$A98,'Payment Total'!$A$7:$A$333,0),5)-I98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502450</v>
      </c>
      <c r="I99" s="22">
        <f>INDEX(Data[],MATCH($A99,Data[Dist],0),MATCH(I$5,Data[#Headers],0))</f>
        <v>632748</v>
      </c>
      <c r="K99" s="69">
        <f>INDEX('Payment Total'!$A$7:$H$333,MATCH('Payment by Source'!$A99,'Payment Total'!$A$7:$A$333,0),5)-I99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607905</v>
      </c>
      <c r="I100" s="22">
        <f>INDEX(Data[],MATCH($A100,Data[Dist],0),MATCH(I$5,Data[#Headers],0))</f>
        <v>743895</v>
      </c>
      <c r="K100" s="69">
        <f>INDEX('Payment Total'!$A$7:$H$333,MATCH('Payment by Source'!$A100,'Payment Total'!$A$7:$A$333,0),5)-I100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300082</v>
      </c>
      <c r="I101" s="22">
        <f>INDEX(Data[],MATCH($A101,Data[Dist],0),MATCH(I$5,Data[#Headers],0))</f>
        <v>379694</v>
      </c>
      <c r="K101" s="69">
        <f>INDEX('Payment Total'!$A$7:$H$333,MATCH('Payment by Source'!$A101,'Payment Total'!$A$7:$A$333,0),5)-I101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303575</v>
      </c>
      <c r="I102" s="22">
        <f>INDEX(Data[],MATCH($A102,Data[Dist],0),MATCH(I$5,Data[#Headers],0))</f>
        <v>380767</v>
      </c>
      <c r="K102" s="69">
        <f>INDEX('Payment Total'!$A$7:$H$333,MATCH('Payment by Source'!$A102,'Payment Total'!$A$7:$A$333,0),5)-I102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301940</v>
      </c>
      <c r="I103" s="22">
        <f>INDEX(Data[],MATCH($A103,Data[Dist],0),MATCH(I$5,Data[#Headers],0))</f>
        <v>373946</v>
      </c>
      <c r="K103" s="69">
        <f>INDEX('Payment Total'!$A$7:$H$333,MATCH('Payment by Source'!$A103,'Payment Total'!$A$7:$A$333,0),5)-I103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291260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Total'!$A$7:$A$333,0),5)-I104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138801</v>
      </c>
      <c r="I105" s="22">
        <f>INDEX(Data[],MATCH($A105,Data[Dist],0),MATCH(I$5,Data[#Headers],0))</f>
        <v>190850</v>
      </c>
      <c r="K105" s="69">
        <f>INDEX('Payment Total'!$A$7:$H$333,MATCH('Payment by Source'!$A105,'Payment Total'!$A$7:$A$333,0),5)-I105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151217</v>
      </c>
      <c r="I106" s="22">
        <f>INDEX(Data[],MATCH($A106,Data[Dist],0),MATCH(I$5,Data[#Headers],0))</f>
        <v>205372</v>
      </c>
      <c r="K106" s="69">
        <f>INDEX('Payment Total'!$A$7:$H$333,MATCH('Payment by Source'!$A106,'Payment Total'!$A$7:$A$333,0),5)-I106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189142</v>
      </c>
      <c r="I107" s="22">
        <f>INDEX(Data[],MATCH($A107,Data[Dist],0),MATCH(I$5,Data[#Headers],0))</f>
        <v>249603</v>
      </c>
      <c r="K107" s="69">
        <f>INDEX('Payment Total'!$A$7:$H$333,MATCH('Payment by Source'!$A107,'Payment Total'!$A$7:$A$333,0),5)-I107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1917689</v>
      </c>
      <c r="V107" s="152">
        <f t="shared" si="4"/>
        <v>191769</v>
      </c>
      <c r="W107" s="152">
        <f t="shared" si="5"/>
        <v>1917690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306602</v>
      </c>
      <c r="I108" s="22">
        <f>INDEX(Data[],MATCH($A108,Data[Dist],0),MATCH(I$5,Data[#Headers],0))</f>
        <v>386423</v>
      </c>
      <c r="K108" s="69">
        <f>INDEX('Payment Total'!$A$7:$H$333,MATCH('Payment by Source'!$A108,'Payment Total'!$A$7:$A$333,0),5)-I108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298297</v>
      </c>
      <c r="I109" s="22">
        <f>INDEX(Data[],MATCH($A109,Data[Dist],0),MATCH(I$5,Data[#Headers],0))</f>
        <v>394035</v>
      </c>
      <c r="K109" s="69">
        <f>INDEX('Payment Total'!$A$7:$H$333,MATCH('Payment by Source'!$A109,'Payment Total'!$A$7:$A$333,0),5)-I109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244807</v>
      </c>
      <c r="I110" s="22">
        <f>INDEX(Data[],MATCH($A110,Data[Dist],0),MATCH(I$5,Data[#Headers],0))</f>
        <v>317242</v>
      </c>
      <c r="K110" s="69">
        <f>INDEX('Payment Total'!$A$7:$H$333,MATCH('Payment by Source'!$A110,'Payment Total'!$A$7:$A$333,0),5)-I110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95340</v>
      </c>
      <c r="I111" s="22">
        <f>INDEX(Data[],MATCH($A111,Data[Dist],0),MATCH(I$5,Data[#Headers],0))</f>
        <v>125078</v>
      </c>
      <c r="K111" s="69">
        <f>INDEX('Payment Total'!$A$7:$H$333,MATCH('Payment by Source'!$A111,'Payment Total'!$A$7:$A$333,0),5)-I111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694522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Total'!$A$7:$A$333,0),5)-I112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184915</v>
      </c>
      <c r="I113" s="22">
        <f>INDEX(Data[],MATCH($A113,Data[Dist],0),MATCH(I$5,Data[#Headers],0))</f>
        <v>243513</v>
      </c>
      <c r="K113" s="69">
        <f>INDEX('Payment Total'!$A$7:$H$333,MATCH('Payment by Source'!$A113,'Payment Total'!$A$7:$A$333,0),5)-I113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781873</v>
      </c>
      <c r="I114" s="22">
        <f>INDEX(Data[],MATCH($A114,Data[Dist],0),MATCH(I$5,Data[#Headers],0))</f>
        <v>989573</v>
      </c>
      <c r="K114" s="69">
        <f>INDEX('Payment Total'!$A$7:$H$333,MATCH('Payment by Source'!$A114,'Payment Total'!$A$7:$A$333,0),5)-I114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558820</v>
      </c>
      <c r="I115" s="22">
        <f>INDEX(Data[],MATCH($A115,Data[Dist],0),MATCH(I$5,Data[#Headers],0))</f>
        <v>709633</v>
      </c>
      <c r="K115" s="69">
        <f>INDEX('Payment Total'!$A$7:$H$333,MATCH('Payment by Source'!$A115,'Payment Total'!$A$7:$A$333,0),5)-I115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2269752</v>
      </c>
      <c r="I116" s="22">
        <f>INDEX(Data[],MATCH($A116,Data[Dist],0),MATCH(I$5,Data[#Headers],0))</f>
        <v>2775530</v>
      </c>
      <c r="K116" s="69">
        <f>INDEX('Payment Total'!$A$7:$H$333,MATCH('Payment by Source'!$A116,'Payment Total'!$A$7:$A$333,0),5)-I116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1086940</v>
      </c>
      <c r="I117" s="22">
        <f>INDEX(Data[],MATCH($A117,Data[Dist],0),MATCH(I$5,Data[#Headers],0))</f>
        <v>1342814</v>
      </c>
      <c r="K117" s="69">
        <f>INDEX('Payment Total'!$A$7:$H$333,MATCH('Payment by Source'!$A117,'Payment Total'!$A$7:$A$333,0),5)-I117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11272417</v>
      </c>
      <c r="V117" s="152">
        <f t="shared" si="4"/>
        <v>1127242</v>
      </c>
      <c r="W117" s="152">
        <f t="shared" si="5"/>
        <v>11272420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235114</v>
      </c>
      <c r="I118" s="22">
        <f>INDEX(Data[],MATCH($A118,Data[Dist],0),MATCH(I$5,Data[#Headers],0))</f>
        <v>293631</v>
      </c>
      <c r="K118" s="69">
        <f>INDEX('Payment Total'!$A$7:$H$333,MATCH('Payment by Source'!$A118,'Payment Total'!$A$7:$A$333,0),5)-I118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196307</v>
      </c>
      <c r="I119" s="22">
        <f>INDEX(Data[],MATCH($A119,Data[Dist],0),MATCH(I$5,Data[#Headers],0))</f>
        <v>262336</v>
      </c>
      <c r="K119" s="69">
        <f>INDEX('Payment Total'!$A$7:$H$333,MATCH('Payment by Source'!$A119,'Payment Total'!$A$7:$A$333,0),5)-I119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278202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Total'!$A$7:$A$333,0),5)-I120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207808</v>
      </c>
      <c r="I121" s="22">
        <f>INDEX(Data[],MATCH($A121,Data[Dist],0),MATCH(I$5,Data[#Headers],0))</f>
        <v>270202</v>
      </c>
      <c r="K121" s="69">
        <f>INDEX('Payment Total'!$A$7:$H$333,MATCH('Payment by Source'!$A121,'Payment Total'!$A$7:$A$333,0),5)-I121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753835</v>
      </c>
      <c r="I122" s="22">
        <f>INDEX(Data[],MATCH($A122,Data[Dist],0),MATCH(I$5,Data[#Headers],0))</f>
        <v>942560</v>
      </c>
      <c r="K122" s="69">
        <f>INDEX('Payment Total'!$A$7:$H$333,MATCH('Payment by Source'!$A122,'Payment Total'!$A$7:$A$333,0),5)-I122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74909</v>
      </c>
      <c r="I123" s="22">
        <f>INDEX(Data[],MATCH($A123,Data[Dist],0),MATCH(I$5,Data[#Headers],0))</f>
        <v>100679</v>
      </c>
      <c r="K123" s="69">
        <f>INDEX('Payment Total'!$A$7:$H$333,MATCH('Payment by Source'!$A123,'Payment Total'!$A$7:$A$333,0),5)-I123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293935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Total'!$A$7:$A$333,0),5)-I124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1051947</v>
      </c>
      <c r="I125" s="22">
        <f>INDEX(Data[],MATCH($A125,Data[Dist],0),MATCH(I$5,Data[#Headers],0))</f>
        <v>1290769</v>
      </c>
      <c r="K125" s="69">
        <f>INDEX('Payment Total'!$A$7:$H$333,MATCH('Payment by Source'!$A125,'Payment Total'!$A$7:$A$333,0),5)-I125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112880</v>
      </c>
      <c r="I126" s="22">
        <f>INDEX(Data[],MATCH($A126,Data[Dist],0),MATCH(I$5,Data[#Headers],0))</f>
        <v>154309</v>
      </c>
      <c r="K126" s="69">
        <f>INDEX('Payment Total'!$A$7:$H$333,MATCH('Payment by Source'!$A126,'Payment Total'!$A$7:$A$333,0),5)-I126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145426</v>
      </c>
      <c r="I127" s="22">
        <f>INDEX(Data[],MATCH($A127,Data[Dist],0),MATCH(I$5,Data[#Headers],0))</f>
        <v>196832</v>
      </c>
      <c r="K127" s="69">
        <f>INDEX('Payment Total'!$A$7:$H$333,MATCH('Payment by Source'!$A127,'Payment Total'!$A$7:$A$333,0),5)-I127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305252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Total'!$A$7:$A$333,0),5)-I128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84883</v>
      </c>
      <c r="I129" s="22">
        <f>INDEX(Data[],MATCH($A129,Data[Dist],0),MATCH(I$5,Data[#Headers],0))</f>
        <v>128980</v>
      </c>
      <c r="K129" s="69">
        <f>INDEX('Payment Total'!$A$7:$H$333,MATCH('Payment by Source'!$A129,'Payment Total'!$A$7:$A$333,0),5)-I129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788782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Total'!$A$7:$A$333,0),5)-I130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210699</v>
      </c>
      <c r="I131" s="22">
        <f>INDEX(Data[],MATCH($A131,Data[Dist],0),MATCH(I$5,Data[#Headers],0))</f>
        <v>267492</v>
      </c>
      <c r="K131" s="69">
        <f>INDEX('Payment Total'!$A$7:$H$333,MATCH('Payment by Source'!$A131,'Payment Total'!$A$7:$A$333,0),5)-I131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358097</v>
      </c>
      <c r="I132" s="22">
        <f>INDEX(Data[],MATCH($A132,Data[Dist],0),MATCH(I$5,Data[#Headers],0))</f>
        <v>449654</v>
      </c>
      <c r="K132" s="69">
        <f>INDEX('Payment Total'!$A$7:$H$333,MATCH('Payment by Source'!$A132,'Payment Total'!$A$7:$A$333,0),5)-I132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188580</v>
      </c>
      <c r="I133" s="22">
        <f>INDEX(Data[],MATCH($A133,Data[Dist],0),MATCH(I$5,Data[#Headers],0))</f>
        <v>244945</v>
      </c>
      <c r="K133" s="69">
        <f>INDEX('Payment Total'!$A$7:$H$333,MATCH('Payment by Source'!$A133,'Payment Total'!$A$7:$A$333,0),5)-I133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236978</v>
      </c>
      <c r="I134" s="22">
        <f>INDEX(Data[],MATCH($A134,Data[Dist],0),MATCH(I$5,Data[#Headers],0))</f>
        <v>319387</v>
      </c>
      <c r="K134" s="69">
        <f>INDEX('Payment Total'!$A$7:$H$333,MATCH('Payment by Source'!$A134,'Payment Total'!$A$7:$A$333,0),5)-I134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157125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Total'!$A$7:$A$333,0),5)-I135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109195</v>
      </c>
      <c r="I136" s="22">
        <f>INDEX(Data[],MATCH($A136,Data[Dist],0),MATCH(I$5,Data[#Headers],0))</f>
        <v>138638</v>
      </c>
      <c r="K136" s="69">
        <f>INDEX('Payment Total'!$A$7:$H$333,MATCH('Payment by Source'!$A136,'Payment Total'!$A$7:$A$333,0),5)-I136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626803</v>
      </c>
      <c r="I137" s="22">
        <f>INDEX(Data[],MATCH($A137,Data[Dist],0),MATCH(I$5,Data[#Headers],0))</f>
        <v>777299</v>
      </c>
      <c r="K137" s="69">
        <f>INDEX('Payment Total'!$A$7:$H$333,MATCH('Payment by Source'!$A137,'Payment Total'!$A$7:$A$333,0),5)-I137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693801</v>
      </c>
      <c r="I138" s="22">
        <f>INDEX(Data[],MATCH($A138,Data[Dist],0),MATCH(I$5,Data[#Headers],0))</f>
        <v>876985</v>
      </c>
      <c r="K138" s="69">
        <f>INDEX('Payment Total'!$A$7:$H$333,MATCH('Payment by Source'!$A138,'Payment Total'!$A$7:$A$333,0),5)-I138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67738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Total'!$A$7:$A$333,0),5)-I139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247522</v>
      </c>
      <c r="I140" s="22">
        <f>INDEX(Data[],MATCH($A140,Data[Dist],0),MATCH(I$5,Data[#Headers],0))</f>
        <v>335191</v>
      </c>
      <c r="K140" s="69">
        <f>INDEX('Payment Total'!$A$7:$H$333,MATCH('Payment by Source'!$A140,'Payment Total'!$A$7:$A$333,0),5)-I140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260517</v>
      </c>
      <c r="I141" s="22">
        <f>INDEX(Data[],MATCH($A141,Data[Dist],0),MATCH(I$5,Data[#Headers],0))</f>
        <v>340417</v>
      </c>
      <c r="K141" s="69">
        <f>INDEX('Payment Total'!$A$7:$H$333,MATCH('Payment by Source'!$A141,'Payment Total'!$A$7:$A$333,0),5)-I141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277466</v>
      </c>
      <c r="I142" s="22">
        <f>INDEX(Data[],MATCH($A142,Data[Dist],0),MATCH(I$5,Data[#Headers],0))</f>
        <v>355974</v>
      </c>
      <c r="K142" s="69">
        <f>INDEX('Payment Total'!$A$7:$H$333,MATCH('Payment by Source'!$A142,'Payment Total'!$A$7:$A$333,0),5)-I142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564793</v>
      </c>
      <c r="I143" s="22">
        <f>INDEX(Data[],MATCH($A143,Data[Dist],0),MATCH(I$5,Data[#Headers],0))</f>
        <v>719136</v>
      </c>
      <c r="K143" s="69">
        <f>INDEX('Payment Total'!$A$7:$H$333,MATCH('Payment by Source'!$A143,'Payment Total'!$A$7:$A$333,0),5)-I143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130723</v>
      </c>
      <c r="I144" s="22">
        <f>INDEX(Data[],MATCH($A144,Data[Dist],0),MATCH(I$5,Data[#Headers],0))</f>
        <v>182705</v>
      </c>
      <c r="K144" s="69">
        <f>INDEX('Payment Total'!$A$7:$H$333,MATCH('Payment by Source'!$A144,'Payment Total'!$A$7:$A$333,0),5)-I144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394265</v>
      </c>
      <c r="I145" s="22">
        <f>INDEX(Data[],MATCH($A145,Data[Dist],0),MATCH(I$5,Data[#Headers],0))</f>
        <v>486803</v>
      </c>
      <c r="K145" s="69">
        <f>INDEX('Payment Total'!$A$7:$H$333,MATCH('Payment by Source'!$A145,'Payment Total'!$A$7:$A$333,0),5)-I145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635785</v>
      </c>
      <c r="I146" s="22">
        <f>INDEX(Data[],MATCH($A146,Data[Dist],0),MATCH(I$5,Data[#Headers],0))</f>
        <v>809360</v>
      </c>
      <c r="K146" s="69">
        <f>INDEX('Payment Total'!$A$7:$H$333,MATCH('Payment by Source'!$A146,'Payment Total'!$A$7:$A$333,0),5)-I146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779602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Total'!$A$7:$A$333,0),5)-I147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2119463</v>
      </c>
      <c r="I148" s="22">
        <f>INDEX(Data[],MATCH($A148,Data[Dist],0),MATCH(I$5,Data[#Headers],0))</f>
        <v>2543884</v>
      </c>
      <c r="K148" s="69">
        <f>INDEX('Payment Total'!$A$7:$H$333,MATCH('Payment by Source'!$A148,'Payment Total'!$A$7:$A$333,0),5)-I148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476053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Total'!$A$7:$A$333,0),5)-I149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6915153</v>
      </c>
      <c r="I150" s="22">
        <f>INDEX(Data[],MATCH($A150,Data[Dist],0),MATCH(I$5,Data[#Headers],0))</f>
        <v>8725258</v>
      </c>
      <c r="K150" s="69">
        <f>INDEX('Payment Total'!$A$7:$H$333,MATCH('Payment by Source'!$A150,'Payment Total'!$A$7:$A$333,0),5)-I150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543608</v>
      </c>
      <c r="I151" s="22">
        <f>INDEX(Data[],MATCH($A151,Data[Dist],0),MATCH(I$5,Data[#Headers],0))</f>
        <v>683377</v>
      </c>
      <c r="K151" s="69">
        <f>INDEX('Payment Total'!$A$7:$H$333,MATCH('Payment by Source'!$A151,'Payment Total'!$A$7:$A$333,0),5)-I151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285721</v>
      </c>
      <c r="I152" s="22">
        <f>INDEX(Data[],MATCH($A152,Data[Dist],0),MATCH(I$5,Data[#Headers],0))</f>
        <v>351660</v>
      </c>
      <c r="K152" s="69">
        <f>INDEX('Payment Total'!$A$7:$H$333,MATCH('Payment by Source'!$A152,'Payment Total'!$A$7:$A$333,0),5)-I152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281456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Total'!$A$7:$A$333,0),5)-I153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240997</v>
      </c>
      <c r="I154" s="22">
        <f>INDEX(Data[],MATCH($A154,Data[Dist],0),MATCH(I$5,Data[#Headers],0))</f>
        <v>297253</v>
      </c>
      <c r="K154" s="69">
        <f>INDEX('Payment Total'!$A$7:$H$333,MATCH('Payment by Source'!$A154,'Payment Total'!$A$7:$A$333,0),5)-I154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577533</v>
      </c>
      <c r="I155" s="22">
        <f>INDEX(Data[],MATCH($A155,Data[Dist],0),MATCH(I$5,Data[#Headers],0))</f>
        <v>744322</v>
      </c>
      <c r="K155" s="69">
        <f>INDEX('Payment Total'!$A$7:$H$333,MATCH('Payment by Source'!$A155,'Payment Total'!$A$7:$A$333,0),5)-I155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507100</v>
      </c>
      <c r="I156" s="22">
        <f>INDEX(Data[],MATCH($A156,Data[Dist],0),MATCH(I$5,Data[#Headers],0))</f>
        <v>628670</v>
      </c>
      <c r="K156" s="69">
        <f>INDEX('Payment Total'!$A$7:$H$333,MATCH('Payment by Source'!$A156,'Payment Total'!$A$7:$A$333,0),5)-I156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3791749</v>
      </c>
      <c r="I157" s="22">
        <f>INDEX(Data[],MATCH($A157,Data[Dist],0),MATCH(I$5,Data[#Headers],0))</f>
        <v>4651453</v>
      </c>
      <c r="K157" s="69">
        <f>INDEX('Payment Total'!$A$7:$H$333,MATCH('Payment by Source'!$A157,'Payment Total'!$A$7:$A$333,0),5)-I157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1314475</v>
      </c>
      <c r="I158" s="22">
        <f>INDEX(Data[],MATCH($A158,Data[Dist],0),MATCH(I$5,Data[#Headers],0))</f>
        <v>1561506</v>
      </c>
      <c r="K158" s="69">
        <f>INDEX('Payment Total'!$A$7:$H$333,MATCH('Payment by Source'!$A158,'Payment Total'!$A$7:$A$333,0),5)-I158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13200750</v>
      </c>
      <c r="V158" s="152">
        <f t="shared" si="7"/>
        <v>1320075</v>
      </c>
      <c r="W158" s="152">
        <f t="shared" si="8"/>
        <v>13200750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161511</v>
      </c>
      <c r="I159" s="22">
        <f>INDEX(Data[],MATCH($A159,Data[Dist],0),MATCH(I$5,Data[#Headers],0))</f>
        <v>208859</v>
      </c>
      <c r="K159" s="69">
        <f>INDEX('Payment Total'!$A$7:$H$333,MATCH('Payment by Source'!$A159,'Payment Total'!$A$7:$A$333,0),5)-I159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241738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Total'!$A$7:$A$333,0),5)-I160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1073104</v>
      </c>
      <c r="I161" s="22">
        <f>INDEX(Data[],MATCH($A161,Data[Dist],0),MATCH(I$5,Data[#Headers],0))</f>
        <v>1309786</v>
      </c>
      <c r="K161" s="69">
        <f>INDEX('Payment Total'!$A$7:$H$333,MATCH('Payment by Source'!$A161,'Payment Total'!$A$7:$A$333,0),5)-I161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265904</v>
      </c>
      <c r="I162" s="22">
        <f>INDEX(Data[],MATCH($A162,Data[Dist],0),MATCH(I$5,Data[#Headers],0))</f>
        <v>343194</v>
      </c>
      <c r="K162" s="69">
        <f>INDEX('Payment Total'!$A$7:$H$333,MATCH('Payment by Source'!$A162,'Payment Total'!$A$7:$A$333,0),5)-I162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193760</v>
      </c>
      <c r="I163" s="22">
        <f>INDEX(Data[],MATCH($A163,Data[Dist],0),MATCH(I$5,Data[#Headers],0))</f>
        <v>241529</v>
      </c>
      <c r="K163" s="69">
        <f>INDEX('Payment Total'!$A$7:$H$333,MATCH('Payment by Source'!$A163,'Payment Total'!$A$7:$A$333,0),5)-I163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2053929</v>
      </c>
      <c r="V163" s="152">
        <f t="shared" si="7"/>
        <v>205393</v>
      </c>
      <c r="W163" s="152">
        <f t="shared" si="8"/>
        <v>2053930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129692</v>
      </c>
      <c r="I164" s="22">
        <f>INDEX(Data[],MATCH($A164,Data[Dist],0),MATCH(I$5,Data[#Headers],0))</f>
        <v>170715</v>
      </c>
      <c r="K164" s="69">
        <f>INDEX('Payment Total'!$A$7:$H$333,MATCH('Payment by Source'!$A164,'Payment Total'!$A$7:$A$333,0),5)-I164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302971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Total'!$A$7:$A$333,0),5)-I165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251045</v>
      </c>
      <c r="I166" s="22">
        <f>INDEX(Data[],MATCH($A166,Data[Dist],0),MATCH(I$5,Data[#Headers],0))</f>
        <v>330848</v>
      </c>
      <c r="K166" s="69">
        <f>INDEX('Payment Total'!$A$7:$H$333,MATCH('Payment by Source'!$A166,'Payment Total'!$A$7:$A$333,0),5)-I166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2560315</v>
      </c>
      <c r="V166" s="152">
        <f t="shared" si="7"/>
        <v>256032</v>
      </c>
      <c r="W166" s="152">
        <f t="shared" si="8"/>
        <v>2560320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1178820</v>
      </c>
      <c r="I167" s="22">
        <f>INDEX(Data[],MATCH($A167,Data[Dist],0),MATCH(I$5,Data[#Headers],0))</f>
        <v>1461482</v>
      </c>
      <c r="K167" s="69">
        <f>INDEX('Payment Total'!$A$7:$H$333,MATCH('Payment by Source'!$A167,'Payment Total'!$A$7:$A$333,0),5)-I167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11896727</v>
      </c>
      <c r="V167" s="152">
        <f t="shared" si="7"/>
        <v>1189673</v>
      </c>
      <c r="W167" s="152">
        <f t="shared" si="8"/>
        <v>11896730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247532</v>
      </c>
      <c r="I168" s="22">
        <f>INDEX(Data[],MATCH($A168,Data[Dist],0),MATCH(I$5,Data[#Headers],0))</f>
        <v>315682</v>
      </c>
      <c r="K168" s="69">
        <f>INDEX('Payment Total'!$A$7:$H$333,MATCH('Payment by Source'!$A168,'Payment Total'!$A$7:$A$333,0),5)-I168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1138936</v>
      </c>
      <c r="I169" s="22">
        <f>INDEX(Data[],MATCH($A169,Data[Dist],0),MATCH(I$5,Data[#Headers],0))</f>
        <v>1462522</v>
      </c>
      <c r="K169" s="69">
        <f>INDEX('Payment Total'!$A$7:$H$333,MATCH('Payment by Source'!$A169,'Payment Total'!$A$7:$A$333,0),5)-I169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358060</v>
      </c>
      <c r="I170" s="22">
        <f>INDEX(Data[],MATCH($A170,Data[Dist],0),MATCH(I$5,Data[#Headers],0))</f>
        <v>453749</v>
      </c>
      <c r="K170" s="69">
        <f>INDEX('Payment Total'!$A$7:$H$333,MATCH('Payment by Source'!$A170,'Payment Total'!$A$7:$A$333,0),5)-I170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4285235</v>
      </c>
      <c r="I171" s="22">
        <f>INDEX(Data[],MATCH($A171,Data[Dist],0),MATCH(I$5,Data[#Headers],0))</f>
        <v>5200131</v>
      </c>
      <c r="K171" s="69">
        <f>INDEX('Payment Total'!$A$7:$H$333,MATCH('Payment by Source'!$A171,'Payment Total'!$A$7:$A$333,0),5)-I171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381203</v>
      </c>
      <c r="I172" s="22">
        <f>INDEX(Data[],MATCH($A172,Data[Dist],0),MATCH(I$5,Data[#Headers],0))</f>
        <v>471684</v>
      </c>
      <c r="K172" s="69">
        <f>INDEX('Payment Total'!$A$7:$H$333,MATCH('Payment by Source'!$A172,'Payment Total'!$A$7:$A$333,0),5)-I172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297747</v>
      </c>
      <c r="I173" s="22">
        <f>INDEX(Data[],MATCH($A173,Data[Dist],0),MATCH(I$5,Data[#Headers],0))</f>
        <v>380723</v>
      </c>
      <c r="K173" s="69">
        <f>INDEX('Payment Total'!$A$7:$H$333,MATCH('Payment by Source'!$A173,'Payment Total'!$A$7:$A$333,0),5)-I173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148907</v>
      </c>
      <c r="I174" s="22">
        <f>INDEX(Data[],MATCH($A174,Data[Dist],0),MATCH(I$5,Data[#Headers],0))</f>
        <v>203371</v>
      </c>
      <c r="K174" s="69">
        <f>INDEX('Payment Total'!$A$7:$H$333,MATCH('Payment by Source'!$A174,'Payment Total'!$A$7:$A$333,0),5)-I174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359916</v>
      </c>
      <c r="I175" s="22">
        <f>INDEX(Data[],MATCH($A175,Data[Dist],0),MATCH(I$5,Data[#Headers],0))</f>
        <v>460030</v>
      </c>
      <c r="K175" s="69">
        <f>INDEX('Payment Total'!$A$7:$H$333,MATCH('Payment by Source'!$A175,'Payment Total'!$A$7:$A$333,0),5)-I175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9551</v>
      </c>
      <c r="I176" s="22">
        <f>INDEX(Data[],MATCH($A176,Data[Dist],0),MATCH(I$5,Data[#Headers],0))</f>
        <v>28002</v>
      </c>
      <c r="K176" s="69">
        <f>INDEX('Payment Total'!$A$7:$H$333,MATCH('Payment by Source'!$A176,'Payment Total'!$A$7:$A$333,0),5)-I176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211586</v>
      </c>
      <c r="I177" s="22">
        <f>INDEX(Data[],MATCH($A177,Data[Dist],0),MATCH(I$5,Data[#Headers],0))</f>
        <v>276899</v>
      </c>
      <c r="K177" s="69">
        <f>INDEX('Payment Total'!$A$7:$H$333,MATCH('Payment by Source'!$A177,'Payment Total'!$A$7:$A$333,0),5)-I177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403530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Total'!$A$7:$A$333,0),5)-I178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232915</v>
      </c>
      <c r="I179" s="22">
        <f>INDEX(Data[],MATCH($A179,Data[Dist],0),MATCH(I$5,Data[#Headers],0))</f>
        <v>304133</v>
      </c>
      <c r="K179" s="69">
        <f>INDEX('Payment Total'!$A$7:$H$333,MATCH('Payment by Source'!$A179,'Payment Total'!$A$7:$A$333,0),5)-I179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243741</v>
      </c>
      <c r="I180" s="22">
        <f>INDEX(Data[],MATCH($A180,Data[Dist],0),MATCH(I$5,Data[#Headers],0))</f>
        <v>332767</v>
      </c>
      <c r="K180" s="69">
        <f>INDEX('Payment Total'!$A$7:$H$333,MATCH('Payment by Source'!$A180,'Payment Total'!$A$7:$A$333,0),5)-I180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240969</v>
      </c>
      <c r="I181" s="22">
        <f>INDEX(Data[],MATCH($A181,Data[Dist],0),MATCH(I$5,Data[#Headers],0))</f>
        <v>324646</v>
      </c>
      <c r="K181" s="69">
        <f>INDEX('Payment Total'!$A$7:$H$333,MATCH('Payment by Source'!$A181,'Payment Total'!$A$7:$A$333,0),5)-I181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803827</v>
      </c>
      <c r="I182" s="22">
        <f>INDEX(Data[],MATCH($A182,Data[Dist],0),MATCH(I$5,Data[#Headers],0))</f>
        <v>978780</v>
      </c>
      <c r="K182" s="69">
        <f>INDEX('Payment Total'!$A$7:$H$333,MATCH('Payment by Source'!$A182,'Payment Total'!$A$7:$A$333,0),5)-I182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274946</v>
      </c>
      <c r="I183" s="22">
        <f>INDEX(Data[],MATCH($A183,Data[Dist],0),MATCH(I$5,Data[#Headers],0))</f>
        <v>364572</v>
      </c>
      <c r="K183" s="69">
        <f>INDEX('Payment Total'!$A$7:$H$333,MATCH('Payment by Source'!$A183,'Payment Total'!$A$7:$A$333,0),5)-I183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138231</v>
      </c>
      <c r="I184" s="22">
        <f>INDEX(Data[],MATCH($A184,Data[Dist],0),MATCH(I$5,Data[#Headers],0))</f>
        <v>200687</v>
      </c>
      <c r="K184" s="69">
        <f>INDEX('Payment Total'!$A$7:$H$333,MATCH('Payment by Source'!$A184,'Payment Total'!$A$7:$A$333,0),5)-I184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1187962</v>
      </c>
      <c r="I185" s="22">
        <f>INDEX(Data[],MATCH($A185,Data[Dist],0),MATCH(I$5,Data[#Headers],0))</f>
        <v>1444390</v>
      </c>
      <c r="K185" s="69">
        <f>INDEX('Payment Total'!$A$7:$H$333,MATCH('Payment by Source'!$A185,'Payment Total'!$A$7:$A$333,0),5)-I185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3687109</v>
      </c>
      <c r="I186" s="22">
        <f>INDEX(Data[],MATCH($A186,Data[Dist],0),MATCH(I$5,Data[#Headers],0))</f>
        <v>4386715</v>
      </c>
      <c r="K186" s="69">
        <f>INDEX('Payment Total'!$A$7:$H$333,MATCH('Payment by Source'!$A186,'Payment Total'!$A$7:$A$333,0),5)-I186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246275</v>
      </c>
      <c r="I187" s="22">
        <f>INDEX(Data[],MATCH($A187,Data[Dist],0),MATCH(I$5,Data[#Headers],0))</f>
        <v>311317</v>
      </c>
      <c r="K187" s="69">
        <f>INDEX('Payment Total'!$A$7:$H$333,MATCH('Payment by Source'!$A187,'Payment Total'!$A$7:$A$333,0),5)-I187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1891261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Total'!$A$7:$A$333,0),5)-I188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750691</v>
      </c>
      <c r="I189" s="22">
        <f>INDEX(Data[],MATCH($A189,Data[Dist],0),MATCH(I$5,Data[#Headers],0))</f>
        <v>948337</v>
      </c>
      <c r="K189" s="69">
        <f>INDEX('Payment Total'!$A$7:$H$333,MATCH('Payment by Source'!$A189,'Payment Total'!$A$7:$A$333,0),5)-I189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423027</v>
      </c>
      <c r="I190" s="22">
        <f>INDEX(Data[],MATCH($A190,Data[Dist],0),MATCH(I$5,Data[#Headers],0))</f>
        <v>520135</v>
      </c>
      <c r="K190" s="69">
        <f>INDEX('Payment Total'!$A$7:$H$333,MATCH('Payment by Source'!$A190,'Payment Total'!$A$7:$A$333,0),5)-I190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171012</v>
      </c>
      <c r="I191" s="22">
        <f>INDEX(Data[],MATCH($A191,Data[Dist],0),MATCH(I$5,Data[#Headers],0))</f>
        <v>216986</v>
      </c>
      <c r="K191" s="69">
        <f>INDEX('Payment Total'!$A$7:$H$333,MATCH('Payment by Source'!$A191,'Payment Total'!$A$7:$A$333,0),5)-I191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1919118</v>
      </c>
      <c r="V191" s="152">
        <f t="shared" si="7"/>
        <v>191912</v>
      </c>
      <c r="W191" s="152">
        <f t="shared" si="8"/>
        <v>1919120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253651</v>
      </c>
      <c r="I192" s="22">
        <f>INDEX(Data[],MATCH($A192,Data[Dist],0),MATCH(I$5,Data[#Headers],0))</f>
        <v>325126</v>
      </c>
      <c r="K192" s="69">
        <f>INDEX('Payment Total'!$A$7:$H$333,MATCH('Payment by Source'!$A192,'Payment Total'!$A$7:$A$333,0),5)-I192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639803</v>
      </c>
      <c r="I193" s="22">
        <f>INDEX(Data[],MATCH($A193,Data[Dist],0),MATCH(I$5,Data[#Headers],0))</f>
        <v>807724</v>
      </c>
      <c r="K193" s="69">
        <f>INDEX('Payment Total'!$A$7:$H$333,MATCH('Payment by Source'!$A193,'Payment Total'!$A$7:$A$333,0),5)-I193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410761</v>
      </c>
      <c r="I194" s="22">
        <f>INDEX(Data[],MATCH($A194,Data[Dist],0),MATCH(I$5,Data[#Headers],0))</f>
        <v>510381</v>
      </c>
      <c r="K194" s="69">
        <f>INDEX('Payment Total'!$A$7:$H$333,MATCH('Payment by Source'!$A194,'Payment Total'!$A$7:$A$333,0),5)-I194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441680</v>
      </c>
      <c r="I195" s="22">
        <f>INDEX(Data[],MATCH($A195,Data[Dist],0),MATCH(I$5,Data[#Headers],0))</f>
        <v>554318</v>
      </c>
      <c r="K195" s="69">
        <f>INDEX('Payment Total'!$A$7:$H$333,MATCH('Payment by Source'!$A195,'Payment Total'!$A$7:$A$333,0),5)-I195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113591</v>
      </c>
      <c r="I196" s="22">
        <f>INDEX(Data[],MATCH($A196,Data[Dist],0),MATCH(I$5,Data[#Headers],0))</f>
        <v>176381</v>
      </c>
      <c r="K196" s="69">
        <f>INDEX('Payment Total'!$A$7:$H$333,MATCH('Payment by Source'!$A196,'Payment Total'!$A$7:$A$333,0),5)-I196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1412918</v>
      </c>
      <c r="V196" s="152">
        <f t="shared" si="7"/>
        <v>141292</v>
      </c>
      <c r="W196" s="152">
        <f t="shared" si="8"/>
        <v>1412920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495305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Total'!$A$7:$A$333,0),5)-I197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186355</v>
      </c>
      <c r="I198" s="22">
        <f>INDEX(Data[],MATCH($A198,Data[Dist],0),MATCH(I$5,Data[#Headers],0))</f>
        <v>235069</v>
      </c>
      <c r="K198" s="69">
        <f>INDEX('Payment Total'!$A$7:$H$333,MATCH('Payment by Source'!$A198,'Payment Total'!$A$7:$A$333,0),5)-I198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127993</v>
      </c>
      <c r="I199" s="22">
        <f>INDEX(Data[],MATCH($A199,Data[Dist],0),MATCH(I$5,Data[#Headers],0))</f>
        <v>154992</v>
      </c>
      <c r="K199" s="69">
        <f>INDEX('Payment Total'!$A$7:$H$333,MATCH('Payment by Source'!$A199,'Payment Total'!$A$7:$A$333,0),5)-I199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104026</v>
      </c>
      <c r="I200" s="22">
        <f>INDEX(Data[],MATCH($A200,Data[Dist],0),MATCH(I$5,Data[#Headers],0))</f>
        <v>132487</v>
      </c>
      <c r="K200" s="69">
        <f>INDEX('Payment Total'!$A$7:$H$333,MATCH('Payment by Source'!$A200,'Payment Total'!$A$7:$A$333,0),5)-I200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92031</v>
      </c>
      <c r="I201" s="22">
        <f>INDEX(Data[],MATCH($A201,Data[Dist],0),MATCH(I$5,Data[#Headers],0))</f>
        <v>118760</v>
      </c>
      <c r="K201" s="69">
        <f>INDEX('Payment Total'!$A$7:$H$333,MATCH('Payment by Source'!$A201,'Payment Total'!$A$7:$A$333,0),5)-I201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928862</v>
      </c>
      <c r="V201" s="152">
        <f t="shared" si="10"/>
        <v>92886</v>
      </c>
      <c r="W201" s="152">
        <f t="shared" si="11"/>
        <v>928860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271232</v>
      </c>
      <c r="I202" s="22">
        <f>INDEX(Data[],MATCH($A202,Data[Dist],0),MATCH(I$5,Data[#Headers],0))</f>
        <v>357160</v>
      </c>
      <c r="K202" s="69">
        <f>INDEX('Payment Total'!$A$7:$H$333,MATCH('Payment by Source'!$A202,'Payment Total'!$A$7:$A$333,0),5)-I202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1043801</v>
      </c>
      <c r="I203" s="22">
        <f>INDEX(Data[],MATCH($A203,Data[Dist],0),MATCH(I$5,Data[#Headers],0))</f>
        <v>1278450</v>
      </c>
      <c r="K203" s="69">
        <f>INDEX('Payment Total'!$A$7:$H$333,MATCH('Payment by Source'!$A203,'Payment Total'!$A$7:$A$333,0),5)-I203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617986</v>
      </c>
      <c r="I204" s="22">
        <f>INDEX(Data[],MATCH($A204,Data[Dist],0),MATCH(I$5,Data[#Headers],0))</f>
        <v>767819</v>
      </c>
      <c r="K204" s="69">
        <f>INDEX('Payment Total'!$A$7:$H$333,MATCH('Payment by Source'!$A204,'Payment Total'!$A$7:$A$333,0),5)-I204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114716</v>
      </c>
      <c r="I205" s="22">
        <f>INDEX(Data[],MATCH($A205,Data[Dist],0),MATCH(I$5,Data[#Headers],0))</f>
        <v>151262</v>
      </c>
      <c r="K205" s="69">
        <f>INDEX('Payment Total'!$A$7:$H$333,MATCH('Payment by Source'!$A205,'Payment Total'!$A$7:$A$333,0),5)-I205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1258490</v>
      </c>
      <c r="V205" s="152">
        <f t="shared" si="10"/>
        <v>125849</v>
      </c>
      <c r="W205" s="152">
        <f t="shared" si="11"/>
        <v>1258490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2812646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Total'!$A$7:$A$333,0),5)-I206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305164</v>
      </c>
      <c r="I207" s="22">
        <f>INDEX(Data[],MATCH($A207,Data[Dist],0),MATCH(I$5,Data[#Headers],0))</f>
        <v>385220</v>
      </c>
      <c r="K207" s="69">
        <f>INDEX('Payment Total'!$A$7:$H$333,MATCH('Payment by Source'!$A207,'Payment Total'!$A$7:$A$333,0),5)-I207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765402</v>
      </c>
      <c r="I208" s="22">
        <f>INDEX(Data[],MATCH($A208,Data[Dist],0),MATCH(I$5,Data[#Headers],0))</f>
        <v>961730</v>
      </c>
      <c r="K208" s="69">
        <f>INDEX('Payment Total'!$A$7:$H$333,MATCH('Payment by Source'!$A208,'Payment Total'!$A$7:$A$333,0),5)-I208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190013</v>
      </c>
      <c r="I209" s="22">
        <f>INDEX(Data[],MATCH($A209,Data[Dist],0),MATCH(I$5,Data[#Headers],0))</f>
        <v>255380</v>
      </c>
      <c r="K209" s="69">
        <f>INDEX('Payment Total'!$A$7:$H$333,MATCH('Payment by Source'!$A209,'Payment Total'!$A$7:$A$333,0),5)-I209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394751</v>
      </c>
      <c r="I210" s="22">
        <f>INDEX(Data[],MATCH($A210,Data[Dist],0),MATCH(I$5,Data[#Headers],0))</f>
        <v>522534</v>
      </c>
      <c r="K210" s="69">
        <f>INDEX('Payment Total'!$A$7:$H$333,MATCH('Payment by Source'!$A210,'Payment Total'!$A$7:$A$333,0),5)-I210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335790</v>
      </c>
      <c r="I211" s="22">
        <f>INDEX(Data[],MATCH($A211,Data[Dist],0),MATCH(I$5,Data[#Headers],0))</f>
        <v>405506</v>
      </c>
      <c r="K211" s="69">
        <f>INDEX('Payment Total'!$A$7:$H$333,MATCH('Payment by Source'!$A211,'Payment Total'!$A$7:$A$333,0),5)-I211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1853721</v>
      </c>
      <c r="I212" s="22">
        <f>INDEX(Data[],MATCH($A212,Data[Dist],0),MATCH(I$5,Data[#Headers],0))</f>
        <v>2216768</v>
      </c>
      <c r="K212" s="69">
        <f>INDEX('Payment Total'!$A$7:$H$333,MATCH('Payment by Source'!$A212,'Payment Total'!$A$7:$A$333,0),5)-I212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389060</v>
      </c>
      <c r="I213" s="22">
        <f>INDEX(Data[],MATCH($A213,Data[Dist],0),MATCH(I$5,Data[#Headers],0))</f>
        <v>497042</v>
      </c>
      <c r="K213" s="69">
        <f>INDEX('Payment Total'!$A$7:$H$333,MATCH('Payment by Source'!$A213,'Payment Total'!$A$7:$A$333,0),5)-I213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264900</v>
      </c>
      <c r="I214" s="22">
        <f>INDEX(Data[],MATCH($A214,Data[Dist],0),MATCH(I$5,Data[#Headers],0))</f>
        <v>343339</v>
      </c>
      <c r="K214" s="69">
        <f>INDEX('Payment Total'!$A$7:$H$333,MATCH('Payment by Source'!$A214,'Payment Total'!$A$7:$A$333,0),5)-I214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598689</v>
      </c>
      <c r="I215" s="22">
        <f>INDEX(Data[],MATCH($A215,Data[Dist],0),MATCH(I$5,Data[#Headers],0))</f>
        <v>745818</v>
      </c>
      <c r="K215" s="69">
        <f>INDEX('Payment Total'!$A$7:$H$333,MATCH('Payment by Source'!$A215,'Payment Total'!$A$7:$A$333,0),5)-I215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236690</v>
      </c>
      <c r="I216" s="22">
        <f>INDEX(Data[],MATCH($A216,Data[Dist],0),MATCH(I$5,Data[#Headers],0))</f>
        <v>305344</v>
      </c>
      <c r="K216" s="69">
        <f>INDEX('Payment Total'!$A$7:$H$333,MATCH('Payment by Source'!$A216,'Payment Total'!$A$7:$A$333,0),5)-I216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257594</v>
      </c>
      <c r="I217" s="22">
        <f>INDEX(Data[],MATCH($A217,Data[Dist],0),MATCH(I$5,Data[#Headers],0))</f>
        <v>333853</v>
      </c>
      <c r="K217" s="69">
        <f>INDEX('Payment Total'!$A$7:$H$333,MATCH('Payment by Source'!$A217,'Payment Total'!$A$7:$A$333,0),5)-I217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61190</v>
      </c>
      <c r="I218" s="22">
        <f>INDEX(Data[],MATCH($A218,Data[Dist],0),MATCH(I$5,Data[#Headers],0))</f>
        <v>98427</v>
      </c>
      <c r="K218" s="69">
        <f>INDEX('Payment Total'!$A$7:$H$333,MATCH('Payment by Source'!$A218,'Payment Total'!$A$7:$A$333,0),5)-I218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1089741</v>
      </c>
      <c r="I219" s="22">
        <f>INDEX(Data[],MATCH($A219,Data[Dist],0),MATCH(I$5,Data[#Headers],0))</f>
        <v>1343404</v>
      </c>
      <c r="K219" s="69">
        <f>INDEX('Payment Total'!$A$7:$H$333,MATCH('Payment by Source'!$A219,'Payment Total'!$A$7:$A$333,0),5)-I219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1581473</v>
      </c>
      <c r="I220" s="22">
        <f>INDEX(Data[],MATCH($A220,Data[Dist],0),MATCH(I$5,Data[#Headers],0))</f>
        <v>1986344</v>
      </c>
      <c r="K220" s="69">
        <f>INDEX('Payment Total'!$A$7:$H$333,MATCH('Payment by Source'!$A220,'Payment Total'!$A$7:$A$333,0),5)-I220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206810</v>
      </c>
      <c r="I221" s="22">
        <f>INDEX(Data[],MATCH($A221,Data[Dist],0),MATCH(I$5,Data[#Headers],0))</f>
        <v>272605</v>
      </c>
      <c r="K221" s="69">
        <f>INDEX('Payment Total'!$A$7:$H$333,MATCH('Payment by Source'!$A221,'Payment Total'!$A$7:$A$333,0),5)-I221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224757</v>
      </c>
      <c r="I222" s="22">
        <f>INDEX(Data[],MATCH($A222,Data[Dist],0),MATCH(I$5,Data[#Headers],0))</f>
        <v>294219</v>
      </c>
      <c r="K222" s="69">
        <f>INDEX('Payment Total'!$A$7:$H$333,MATCH('Payment by Source'!$A222,'Payment Total'!$A$7:$A$333,0),5)-I222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2319194</v>
      </c>
      <c r="V222" s="152">
        <f t="shared" si="10"/>
        <v>231919</v>
      </c>
      <c r="W222" s="152">
        <f t="shared" si="11"/>
        <v>2319190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2205883</v>
      </c>
      <c r="I223" s="22">
        <f>INDEX(Data[],MATCH($A223,Data[Dist],0),MATCH(I$5,Data[#Headers],0))</f>
        <v>2646207</v>
      </c>
      <c r="K223" s="69">
        <f>INDEX('Payment Total'!$A$7:$H$333,MATCH('Payment by Source'!$A223,'Payment Total'!$A$7:$A$333,0),5)-I223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319568</v>
      </c>
      <c r="I224" s="22">
        <f>INDEX(Data[],MATCH($A224,Data[Dist],0),MATCH(I$5,Data[#Headers],0))</f>
        <v>413949</v>
      </c>
      <c r="K224" s="69">
        <f>INDEX('Payment Total'!$A$7:$H$333,MATCH('Payment by Source'!$A224,'Payment Total'!$A$7:$A$333,0),5)-I224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402904</v>
      </c>
      <c r="I225" s="22">
        <f>INDEX(Data[],MATCH($A225,Data[Dist],0),MATCH(I$5,Data[#Headers],0))</f>
        <v>537259</v>
      </c>
      <c r="K225" s="69">
        <f>INDEX('Payment Total'!$A$7:$H$333,MATCH('Payment by Source'!$A225,'Payment Total'!$A$7:$A$333,0),5)-I225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908290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Total'!$A$7:$A$333,0),5)-I226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250835</v>
      </c>
      <c r="I227" s="22">
        <f>INDEX(Data[],MATCH($A227,Data[Dist],0),MATCH(I$5,Data[#Headers],0))</f>
        <v>333557</v>
      </c>
      <c r="K227" s="69">
        <f>INDEX('Payment Total'!$A$7:$H$333,MATCH('Payment by Source'!$A227,'Payment Total'!$A$7:$A$333,0),5)-I227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-90275</v>
      </c>
      <c r="I228" s="22">
        <f>INDEX(Data[],MATCH($A228,Data[Dist],0),MATCH(I$5,Data[#Headers],0))</f>
        <v>54441</v>
      </c>
      <c r="K228" s="69">
        <f>INDEX('Payment Total'!$A$7:$H$333,MATCH('Payment by Source'!$A228,'Payment Total'!$A$7:$A$333,0),5)-I228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109738</v>
      </c>
      <c r="I229" s="22">
        <f>INDEX(Data[],MATCH($A229,Data[Dist],0),MATCH(I$5,Data[#Headers],0))</f>
        <v>140598</v>
      </c>
      <c r="K229" s="69">
        <f>INDEX('Payment Total'!$A$7:$H$333,MATCH('Payment by Source'!$A229,'Payment Total'!$A$7:$A$333,0),5)-I229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57137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Total'!$A$7:$A$333,0),5)-I230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452377</v>
      </c>
      <c r="I231" s="22">
        <f>INDEX(Data[],MATCH($A231,Data[Dist],0),MATCH(I$5,Data[#Headers],0))</f>
        <v>573948</v>
      </c>
      <c r="K231" s="69">
        <f>INDEX('Payment Total'!$A$7:$H$333,MATCH('Payment by Source'!$A231,'Payment Total'!$A$7:$A$333,0),5)-I231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1283666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Total'!$A$7:$A$333,0),5)-I232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3443195</v>
      </c>
      <c r="I233" s="22">
        <f>INDEX(Data[],MATCH($A233,Data[Dist],0),MATCH(I$5,Data[#Headers],0))</f>
        <v>4096187</v>
      </c>
      <c r="K233" s="69">
        <f>INDEX('Payment Total'!$A$7:$H$333,MATCH('Payment by Source'!$A233,'Payment Total'!$A$7:$A$333,0),5)-I233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34598430</v>
      </c>
      <c r="V233" s="152">
        <f t="shared" si="10"/>
        <v>3459843</v>
      </c>
      <c r="W233" s="152">
        <f t="shared" si="11"/>
        <v>34598430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275114</v>
      </c>
      <c r="I234" s="22">
        <f>INDEX(Data[],MATCH($A234,Data[Dist],0),MATCH(I$5,Data[#Headers],0))</f>
        <v>364148</v>
      </c>
      <c r="K234" s="69">
        <f>INDEX('Payment Total'!$A$7:$H$333,MATCH('Payment by Source'!$A234,'Payment Total'!$A$7:$A$333,0),5)-I234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67190</v>
      </c>
      <c r="I235" s="22">
        <f>INDEX(Data[],MATCH($A235,Data[Dist],0),MATCH(I$5,Data[#Headers],0))</f>
        <v>93399</v>
      </c>
      <c r="K235" s="69">
        <f>INDEX('Payment Total'!$A$7:$H$333,MATCH('Payment by Source'!$A235,'Payment Total'!$A$7:$A$333,0),5)-I235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99014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Total'!$A$7:$A$333,0),5)-I236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259078</v>
      </c>
      <c r="I237" s="22">
        <f>INDEX(Data[],MATCH($A237,Data[Dist],0),MATCH(I$5,Data[#Headers],0))</f>
        <v>337427</v>
      </c>
      <c r="K237" s="69">
        <f>INDEX('Payment Total'!$A$7:$H$333,MATCH('Payment by Source'!$A237,'Payment Total'!$A$7:$A$333,0),5)-I237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1035452</v>
      </c>
      <c r="I238" s="22">
        <f>INDEX(Data[],MATCH($A238,Data[Dist],0),MATCH(I$5,Data[#Headers],0))</f>
        <v>1320611</v>
      </c>
      <c r="K238" s="69">
        <f>INDEX('Payment Total'!$A$7:$H$333,MATCH('Payment by Source'!$A238,'Payment Total'!$A$7:$A$333,0),5)-I238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1261205</v>
      </c>
      <c r="I239" s="22">
        <f>INDEX(Data[],MATCH($A239,Data[Dist],0),MATCH(I$5,Data[#Headers],0))</f>
        <v>1511329</v>
      </c>
      <c r="K239" s="69">
        <f>INDEX('Payment Total'!$A$7:$H$333,MATCH('Payment by Source'!$A239,'Payment Total'!$A$7:$A$333,0),5)-I239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2784745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Total'!$A$7:$A$333,0),5)-I240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412203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Total'!$A$7:$A$333,0),5)-I241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159244</v>
      </c>
      <c r="I242" s="22">
        <f>INDEX(Data[],MATCH($A242,Data[Dist],0),MATCH(I$5,Data[#Headers],0))</f>
        <v>258054</v>
      </c>
      <c r="K242" s="69">
        <f>INDEX('Payment Total'!$A$7:$H$333,MATCH('Payment by Source'!$A242,'Payment Total'!$A$7:$A$333,0),5)-I242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443955</v>
      </c>
      <c r="I243" s="22">
        <f>INDEX(Data[],MATCH($A243,Data[Dist],0),MATCH(I$5,Data[#Headers],0))</f>
        <v>536396</v>
      </c>
      <c r="K243" s="69">
        <f>INDEX('Payment Total'!$A$7:$H$333,MATCH('Payment by Source'!$A243,'Payment Total'!$A$7:$A$333,0),5)-I243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562677</v>
      </c>
      <c r="I244" s="22">
        <f>INDEX(Data[],MATCH($A244,Data[Dist],0),MATCH(I$5,Data[#Headers],0))</f>
        <v>697803</v>
      </c>
      <c r="K244" s="69">
        <f>INDEX('Payment Total'!$A$7:$H$333,MATCH('Payment by Source'!$A244,'Payment Total'!$A$7:$A$333,0),5)-I244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181307</v>
      </c>
      <c r="I245" s="22">
        <f>INDEX(Data[],MATCH($A245,Data[Dist],0),MATCH(I$5,Data[#Headers],0))</f>
        <v>260091</v>
      </c>
      <c r="K245" s="69">
        <f>INDEX('Payment Total'!$A$7:$H$333,MATCH('Payment by Source'!$A245,'Payment Total'!$A$7:$A$333,0),5)-I245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554229</v>
      </c>
      <c r="I246" s="22">
        <f>INDEX(Data[],MATCH($A246,Data[Dist],0),MATCH(I$5,Data[#Headers],0))</f>
        <v>704028</v>
      </c>
      <c r="K246" s="69">
        <f>INDEX('Payment Total'!$A$7:$H$333,MATCH('Payment by Source'!$A246,'Payment Total'!$A$7:$A$333,0),5)-I246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5871915</v>
      </c>
      <c r="V246" s="152">
        <f t="shared" si="10"/>
        <v>587192</v>
      </c>
      <c r="W246" s="152">
        <f t="shared" si="11"/>
        <v>5871920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96254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Total'!$A$7:$A$333,0),5)-I247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90772</v>
      </c>
      <c r="I248" s="22">
        <f>INDEX(Data[],MATCH($A248,Data[Dist],0),MATCH(I$5,Data[#Headers],0))</f>
        <v>147059</v>
      </c>
      <c r="K248" s="69">
        <f>INDEX('Payment Total'!$A$7:$H$333,MATCH('Payment by Source'!$A248,'Payment Total'!$A$7:$A$333,0),5)-I248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466870</v>
      </c>
      <c r="I249" s="22">
        <f>INDEX(Data[],MATCH($A249,Data[Dist],0),MATCH(I$5,Data[#Headers],0))</f>
        <v>592607</v>
      </c>
      <c r="K249" s="69">
        <f>INDEX('Payment Total'!$A$7:$H$333,MATCH('Payment by Source'!$A249,'Payment Total'!$A$7:$A$333,0),5)-I249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509499</v>
      </c>
      <c r="I250" s="22">
        <f>INDEX(Data[],MATCH($A250,Data[Dist],0),MATCH(I$5,Data[#Headers],0))</f>
        <v>644096</v>
      </c>
      <c r="K250" s="69">
        <f>INDEX('Payment Total'!$A$7:$H$333,MATCH('Payment by Source'!$A250,'Payment Total'!$A$7:$A$333,0),5)-I250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183077</v>
      </c>
      <c r="I251" s="22">
        <f>INDEX(Data[],MATCH($A251,Data[Dist],0),MATCH(I$5,Data[#Headers],0))</f>
        <v>240414</v>
      </c>
      <c r="K251" s="69">
        <f>INDEX('Payment Total'!$A$7:$H$333,MATCH('Payment by Source'!$A251,'Payment Total'!$A$7:$A$333,0),5)-I251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96274</v>
      </c>
      <c r="I252" s="22">
        <f>INDEX(Data[],MATCH($A252,Data[Dist],0),MATCH(I$5,Data[#Headers],0))</f>
        <v>124799</v>
      </c>
      <c r="K252" s="69">
        <f>INDEX('Payment Total'!$A$7:$H$333,MATCH('Payment by Source'!$A252,'Payment Total'!$A$7:$A$333,0),5)-I252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221736</v>
      </c>
      <c r="I253" s="22">
        <f>INDEX(Data[],MATCH($A253,Data[Dist],0),MATCH(I$5,Data[#Headers],0))</f>
        <v>298578</v>
      </c>
      <c r="K253" s="69">
        <f>INDEX('Payment Total'!$A$7:$H$333,MATCH('Payment by Source'!$A253,'Payment Total'!$A$7:$A$333,0),5)-I253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180359</v>
      </c>
      <c r="I254" s="22">
        <f>INDEX(Data[],MATCH($A254,Data[Dist],0),MATCH(I$5,Data[#Headers],0))</f>
        <v>330170</v>
      </c>
      <c r="K254" s="69">
        <f>INDEX('Payment Total'!$A$7:$H$333,MATCH('Payment by Source'!$A254,'Payment Total'!$A$7:$A$333,0),5)-I254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150156</v>
      </c>
      <c r="I255" s="22">
        <f>INDEX(Data[],MATCH($A255,Data[Dist],0),MATCH(I$5,Data[#Headers],0))</f>
        <v>202765</v>
      </c>
      <c r="K255" s="69">
        <f>INDEX('Payment Total'!$A$7:$H$333,MATCH('Payment by Source'!$A255,'Payment Total'!$A$7:$A$333,0),5)-I255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73667</v>
      </c>
      <c r="I256" s="22">
        <f>INDEX(Data[],MATCH($A256,Data[Dist],0),MATCH(I$5,Data[#Headers],0))</f>
        <v>101977</v>
      </c>
      <c r="K256" s="69">
        <f>INDEX('Payment Total'!$A$7:$H$333,MATCH('Payment by Source'!$A256,'Payment Total'!$A$7:$A$333,0),5)-I256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645426</v>
      </c>
      <c r="I257" s="22">
        <f>INDEX(Data[],MATCH($A257,Data[Dist],0),MATCH(I$5,Data[#Headers],0))</f>
        <v>833829</v>
      </c>
      <c r="K257" s="69">
        <f>INDEX('Payment Total'!$A$7:$H$333,MATCH('Payment by Source'!$A257,'Payment Total'!$A$7:$A$333,0),5)-I257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122046</v>
      </c>
      <c r="I258" s="22">
        <f>INDEX(Data[],MATCH($A258,Data[Dist],0),MATCH(I$5,Data[#Headers],0))</f>
        <v>159612</v>
      </c>
      <c r="K258" s="69">
        <f>INDEX('Payment Total'!$A$7:$H$333,MATCH('Payment by Source'!$A258,'Payment Total'!$A$7:$A$333,0),5)-I258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338593</v>
      </c>
      <c r="I259" s="22">
        <f>INDEX(Data[],MATCH($A259,Data[Dist],0),MATCH(I$5,Data[#Headers],0))</f>
        <v>445956</v>
      </c>
      <c r="K259" s="69">
        <f>INDEX('Payment Total'!$A$7:$H$333,MATCH('Payment by Source'!$A259,'Payment Total'!$A$7:$A$333,0),5)-I259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619548</v>
      </c>
      <c r="I260" s="22">
        <f>INDEX(Data[],MATCH($A260,Data[Dist],0),MATCH(I$5,Data[#Headers],0))</f>
        <v>770570</v>
      </c>
      <c r="K260" s="69">
        <f>INDEX('Payment Total'!$A$7:$H$333,MATCH('Payment by Source'!$A260,'Payment Total'!$A$7:$A$333,0),5)-I260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559016</v>
      </c>
      <c r="I261" s="22">
        <f>INDEX(Data[],MATCH($A261,Data[Dist],0),MATCH(I$5,Data[#Headers],0))</f>
        <v>701495</v>
      </c>
      <c r="K261" s="69">
        <f>INDEX('Payment Total'!$A$7:$H$333,MATCH('Payment by Source'!$A261,'Payment Total'!$A$7:$A$333,0),5)-I261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348369</v>
      </c>
      <c r="I262" s="22">
        <f>INDEX(Data[],MATCH($A262,Data[Dist],0),MATCH(I$5,Data[#Headers],0))</f>
        <v>443043</v>
      </c>
      <c r="K262" s="69">
        <f>INDEX('Payment Total'!$A$7:$H$333,MATCH('Payment by Source'!$A262,'Payment Total'!$A$7:$A$333,0),5)-I262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190837</v>
      </c>
      <c r="I263" s="22">
        <f>INDEX(Data[],MATCH($A263,Data[Dist],0),MATCH(I$5,Data[#Headers],0))</f>
        <v>246019</v>
      </c>
      <c r="K263" s="69">
        <f>INDEX('Payment Total'!$A$7:$H$333,MATCH('Payment by Source'!$A263,'Payment Total'!$A$7:$A$333,0),5)-I263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297301</v>
      </c>
      <c r="I264" s="22">
        <f>INDEX(Data[],MATCH($A264,Data[Dist],0),MATCH(I$5,Data[#Headers],0))</f>
        <v>371311</v>
      </c>
      <c r="K264" s="69">
        <f>INDEX('Payment Total'!$A$7:$H$333,MATCH('Payment by Source'!$A264,'Payment Total'!$A$7:$A$333,0),5)-I264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813255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Total'!$A$7:$A$333,0),5)-I265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10618003</v>
      </c>
      <c r="I266" s="22">
        <f>INDEX(Data[],MATCH($A266,Data[Dist],0),MATCH(I$5,Data[#Headers],0))</f>
        <v>12558786</v>
      </c>
      <c r="K266" s="69">
        <f>INDEX('Payment Total'!$A$7:$H$333,MATCH('Payment by Source'!$A266,'Payment Total'!$A$7:$A$333,0),5)-I266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170359</v>
      </c>
      <c r="I267" s="22">
        <f>INDEX(Data[],MATCH($A267,Data[Dist],0),MATCH(I$5,Data[#Headers],0))</f>
        <v>237206</v>
      </c>
      <c r="K267" s="69">
        <f>INDEX('Payment Total'!$A$7:$H$333,MATCH('Payment by Source'!$A267,'Payment Total'!$A$7:$A$333,0),5)-I267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1769301</v>
      </c>
      <c r="V267" s="152">
        <f t="shared" si="13"/>
        <v>176930</v>
      </c>
      <c r="W267" s="152">
        <f t="shared" si="14"/>
        <v>1769300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345528</v>
      </c>
      <c r="I268" s="22">
        <f>INDEX(Data[],MATCH($A268,Data[Dist],0),MATCH(I$5,Data[#Headers],0))</f>
        <v>472510</v>
      </c>
      <c r="K268" s="69">
        <f>INDEX('Payment Total'!$A$7:$H$333,MATCH('Payment by Source'!$A268,'Payment Total'!$A$7:$A$333,0),5)-I268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709287</v>
      </c>
      <c r="I269" s="22">
        <f>INDEX(Data[],MATCH($A269,Data[Dist],0),MATCH(I$5,Data[#Headers],0))</f>
        <v>884126</v>
      </c>
      <c r="K269" s="69">
        <f>INDEX('Payment Total'!$A$7:$H$333,MATCH('Payment by Source'!$A269,'Payment Total'!$A$7:$A$333,0),5)-I269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322465</v>
      </c>
      <c r="I270" s="22">
        <f>INDEX(Data[],MATCH($A270,Data[Dist],0),MATCH(I$5,Data[#Headers],0))</f>
        <v>389749</v>
      </c>
      <c r="K270" s="69">
        <f>INDEX('Payment Total'!$A$7:$H$333,MATCH('Payment by Source'!$A270,'Payment Total'!$A$7:$A$333,0),5)-I270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263298</v>
      </c>
      <c r="I271" s="22">
        <f>INDEX(Data[],MATCH($A271,Data[Dist],0),MATCH(I$5,Data[#Headers],0))</f>
        <v>352908</v>
      </c>
      <c r="K271" s="69">
        <f>INDEX('Payment Total'!$A$7:$H$333,MATCH('Payment by Source'!$A271,'Payment Total'!$A$7:$A$333,0),5)-I271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213070</v>
      </c>
      <c r="I272" s="22">
        <f>INDEX(Data[],MATCH($A272,Data[Dist],0),MATCH(I$5,Data[#Headers],0))</f>
        <v>285298</v>
      </c>
      <c r="K272" s="69">
        <f>INDEX('Payment Total'!$A$7:$H$333,MATCH('Payment by Source'!$A272,'Payment Total'!$A$7:$A$333,0),5)-I272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102766</v>
      </c>
      <c r="I273" s="22">
        <f>INDEX(Data[],MATCH($A273,Data[Dist],0),MATCH(I$5,Data[#Headers],0))</f>
        <v>130264</v>
      </c>
      <c r="K273" s="69">
        <f>INDEX('Payment Total'!$A$7:$H$333,MATCH('Payment by Source'!$A273,'Payment Total'!$A$7:$A$333,0),5)-I273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902661</v>
      </c>
      <c r="I274" s="22">
        <f>INDEX(Data[],MATCH($A274,Data[Dist],0),MATCH(I$5,Data[#Headers],0))</f>
        <v>1103953</v>
      </c>
      <c r="K274" s="69">
        <f>INDEX('Payment Total'!$A$7:$H$333,MATCH('Payment by Source'!$A274,'Payment Total'!$A$7:$A$333,0),5)-I274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9387816</v>
      </c>
      <c r="V274" s="152">
        <f t="shared" si="13"/>
        <v>938782</v>
      </c>
      <c r="W274" s="152">
        <f t="shared" si="14"/>
        <v>9387820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262916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Total'!$A$7:$A$333,0),5)-I275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4195156</v>
      </c>
      <c r="I276" s="22">
        <f>INDEX(Data[],MATCH($A276,Data[Dist],0),MATCH(I$5,Data[#Headers],0))</f>
        <v>5072159</v>
      </c>
      <c r="K276" s="69">
        <f>INDEX('Payment Total'!$A$7:$H$333,MATCH('Payment by Source'!$A276,'Payment Total'!$A$7:$A$333,0),5)-I276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1190699</v>
      </c>
      <c r="I277" s="22">
        <f>INDEX(Data[],MATCH($A277,Data[Dist],0),MATCH(I$5,Data[#Headers],0))</f>
        <v>1478896</v>
      </c>
      <c r="K277" s="69">
        <f>INDEX('Payment Total'!$A$7:$H$333,MATCH('Payment by Source'!$A277,'Payment Total'!$A$7:$A$333,0),5)-I277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108944</v>
      </c>
      <c r="I278" s="22">
        <f>INDEX(Data[],MATCH($A278,Data[Dist],0),MATCH(I$5,Data[#Headers],0))</f>
        <v>265206</v>
      </c>
      <c r="K278" s="69">
        <f>INDEX('Payment Total'!$A$7:$H$333,MATCH('Payment by Source'!$A278,'Payment Total'!$A$7:$A$333,0),5)-I278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213848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Total'!$A$7:$A$333,0),5)-I279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115132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Total'!$A$7:$A$333,0),5)-I280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323526</v>
      </c>
      <c r="I281" s="22">
        <f>INDEX(Data[],MATCH($A281,Data[Dist],0),MATCH(I$5,Data[#Headers],0))</f>
        <v>408551</v>
      </c>
      <c r="K281" s="69">
        <f>INDEX('Payment Total'!$A$7:$H$333,MATCH('Payment by Source'!$A281,'Payment Total'!$A$7:$A$333,0),5)-I281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1824460</v>
      </c>
      <c r="I282" s="22">
        <f>INDEX(Data[],MATCH($A282,Data[Dist],0),MATCH(I$5,Data[#Headers],0))</f>
        <v>2176647</v>
      </c>
      <c r="K282" s="69">
        <f>INDEX('Payment Total'!$A$7:$H$333,MATCH('Payment by Source'!$A282,'Payment Total'!$A$7:$A$333,0),5)-I282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60367</v>
      </c>
      <c r="I283" s="22">
        <f>INDEX(Data[],MATCH($A283,Data[Dist],0),MATCH(I$5,Data[#Headers],0))</f>
        <v>78725</v>
      </c>
      <c r="K283" s="69">
        <f>INDEX('Payment Total'!$A$7:$H$333,MATCH('Payment by Source'!$A283,'Payment Total'!$A$7:$A$333,0),5)-I283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409708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Total'!$A$7:$A$333,0),5)-I284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398184</v>
      </c>
      <c r="I285" s="22">
        <f>INDEX(Data[],MATCH($A285,Data[Dist],0),MATCH(I$5,Data[#Headers],0))</f>
        <v>503565</v>
      </c>
      <c r="K285" s="69">
        <f>INDEX('Payment Total'!$A$7:$H$333,MATCH('Payment by Source'!$A285,'Payment Total'!$A$7:$A$333,0),5)-I285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458580</v>
      </c>
      <c r="I286" s="22">
        <f>INDEX(Data[],MATCH($A286,Data[Dist],0),MATCH(I$5,Data[#Headers],0))</f>
        <v>569732</v>
      </c>
      <c r="K286" s="69">
        <f>INDEX('Payment Total'!$A$7:$H$333,MATCH('Payment by Source'!$A286,'Payment Total'!$A$7:$A$333,0),5)-I286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275314</v>
      </c>
      <c r="I287" s="22">
        <f>INDEX(Data[],MATCH($A287,Data[Dist],0),MATCH(I$5,Data[#Headers],0))</f>
        <v>342705</v>
      </c>
      <c r="K287" s="69">
        <f>INDEX('Payment Total'!$A$7:$H$333,MATCH('Payment by Source'!$A287,'Payment Total'!$A$7:$A$333,0),5)-I287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356165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Total'!$A$7:$A$333,0),5)-I288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142051</v>
      </c>
      <c r="I289" s="22">
        <f>INDEX(Data[],MATCH($A289,Data[Dist],0),MATCH(I$5,Data[#Headers],0))</f>
        <v>179457</v>
      </c>
      <c r="K289" s="69">
        <f>INDEX('Payment Total'!$A$7:$H$333,MATCH('Payment by Source'!$A289,'Payment Total'!$A$7:$A$333,0),5)-I289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223182</v>
      </c>
      <c r="I290" s="22">
        <f>INDEX(Data[],MATCH($A290,Data[Dist],0),MATCH(I$5,Data[#Headers],0))</f>
        <v>276534</v>
      </c>
      <c r="K290" s="69">
        <f>INDEX('Payment Total'!$A$7:$H$333,MATCH('Payment by Source'!$A290,'Payment Total'!$A$7:$A$333,0),5)-I290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158666</v>
      </c>
      <c r="I291" s="22">
        <f>INDEX(Data[],MATCH($A291,Data[Dist],0),MATCH(I$5,Data[#Headers],0))</f>
        <v>211659</v>
      </c>
      <c r="K291" s="69">
        <f>INDEX('Payment Total'!$A$7:$H$333,MATCH('Payment by Source'!$A291,'Payment Total'!$A$7:$A$333,0),5)-I291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195428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Total'!$A$7:$A$333,0),5)-I292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53654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Total'!$A$7:$A$333,0),5)-I293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395703</v>
      </c>
      <c r="I294" s="22">
        <f>INDEX(Data[],MATCH($A294,Data[Dist],0),MATCH(I$5,Data[#Headers],0))</f>
        <v>497132</v>
      </c>
      <c r="K294" s="69">
        <f>INDEX('Payment Total'!$A$7:$H$333,MATCH('Payment by Source'!$A294,'Payment Total'!$A$7:$A$333,0),5)-I294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90573</v>
      </c>
      <c r="I295" s="22">
        <f>INDEX(Data[],MATCH($A295,Data[Dist],0),MATCH(I$5,Data[#Headers],0))</f>
        <v>148625</v>
      </c>
      <c r="K295" s="69">
        <f>INDEX('Payment Total'!$A$7:$H$333,MATCH('Payment by Source'!$A295,'Payment Total'!$A$7:$A$333,0),5)-I295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1779100</v>
      </c>
      <c r="I296" s="22">
        <f>INDEX(Data[],MATCH($A296,Data[Dist],0),MATCH(I$5,Data[#Headers],0))</f>
        <v>2247585</v>
      </c>
      <c r="K296" s="69">
        <f>INDEX('Payment Total'!$A$7:$H$333,MATCH('Payment by Source'!$A296,'Payment Total'!$A$7:$A$333,0),5)-I296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511443</v>
      </c>
      <c r="I297" s="22">
        <f>INDEX(Data[],MATCH($A297,Data[Dist],0),MATCH(I$5,Data[#Headers],0))</f>
        <v>639061</v>
      </c>
      <c r="K297" s="69">
        <f>INDEX('Payment Total'!$A$7:$H$333,MATCH('Payment by Source'!$A297,'Payment Total'!$A$7:$A$333,0),5)-I297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456520</v>
      </c>
      <c r="I298" s="22">
        <f>INDEX(Data[],MATCH($A298,Data[Dist],0),MATCH(I$5,Data[#Headers],0))</f>
        <v>574545</v>
      </c>
      <c r="K298" s="69">
        <f>INDEX('Payment Total'!$A$7:$H$333,MATCH('Payment by Source'!$A298,'Payment Total'!$A$7:$A$333,0),5)-I298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133247</v>
      </c>
      <c r="I299" s="22">
        <f>INDEX(Data[],MATCH($A299,Data[Dist],0),MATCH(I$5,Data[#Headers],0))</f>
        <v>171294</v>
      </c>
      <c r="K299" s="69">
        <f>INDEX('Payment Total'!$A$7:$H$333,MATCH('Payment by Source'!$A299,'Payment Total'!$A$7:$A$333,0),5)-I299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896007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Total'!$A$7:$A$333,0),5)-I300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281425</v>
      </c>
      <c r="I301" s="22">
        <f>INDEX(Data[],MATCH($A301,Data[Dist],0),MATCH(I$5,Data[#Headers],0))</f>
        <v>353251</v>
      </c>
      <c r="K301" s="69">
        <f>INDEX('Payment Total'!$A$7:$H$333,MATCH('Payment by Source'!$A301,'Payment Total'!$A$7:$A$333,0),5)-I301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346899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Total'!$A$7:$A$333,0),5)-I302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284933</v>
      </c>
      <c r="I303" s="22">
        <f>INDEX(Data[],MATCH($A303,Data[Dist],0),MATCH(I$5,Data[#Headers],0))</f>
        <v>359221</v>
      </c>
      <c r="K303" s="69">
        <f>INDEX('Payment Total'!$A$7:$H$333,MATCH('Payment by Source'!$A303,'Payment Total'!$A$7:$A$333,0),5)-I303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369362</v>
      </c>
      <c r="I304" s="22">
        <f>INDEX(Data[],MATCH($A304,Data[Dist],0),MATCH(I$5,Data[#Headers],0))</f>
        <v>463237</v>
      </c>
      <c r="K304" s="69">
        <f>INDEX('Payment Total'!$A$7:$H$333,MATCH('Payment by Source'!$A304,'Payment Total'!$A$7:$A$333,0),5)-I304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972057</v>
      </c>
      <c r="I305" s="22">
        <f>INDEX(Data[],MATCH($A305,Data[Dist],0),MATCH(I$5,Data[#Headers],0))</f>
        <v>1190808</v>
      </c>
      <c r="K305" s="69">
        <f>INDEX('Payment Total'!$A$7:$H$333,MATCH('Payment by Source'!$A305,'Payment Total'!$A$7:$A$333,0),5)-I305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7446430</v>
      </c>
      <c r="I306" s="22">
        <f>INDEX(Data[],MATCH($A306,Data[Dist],0),MATCH(I$5,Data[#Headers],0))</f>
        <v>8832775</v>
      </c>
      <c r="K306" s="69">
        <f>INDEX('Payment Total'!$A$7:$H$333,MATCH('Payment by Source'!$A306,'Payment Total'!$A$7:$A$333,0),5)-I306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6332018</v>
      </c>
      <c r="I307" s="22">
        <f>INDEX(Data[],MATCH($A307,Data[Dist],0),MATCH(I$5,Data[#Headers],0))</f>
        <v>7701546</v>
      </c>
      <c r="K307" s="69">
        <f>INDEX('Payment Total'!$A$7:$H$333,MATCH('Payment by Source'!$A307,'Payment Total'!$A$7:$A$333,0),5)-I307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1174581</v>
      </c>
      <c r="I308" s="22">
        <f>INDEX(Data[],MATCH($A308,Data[Dist],0),MATCH(I$5,Data[#Headers],0))</f>
        <v>1463799</v>
      </c>
      <c r="K308" s="69">
        <f>INDEX('Payment Total'!$A$7:$H$333,MATCH('Payment by Source'!$A308,'Payment Total'!$A$7:$A$333,0),5)-I308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277484</v>
      </c>
      <c r="I309" s="22">
        <f>INDEX(Data[],MATCH($A309,Data[Dist],0),MATCH(I$5,Data[#Headers],0))</f>
        <v>362010</v>
      </c>
      <c r="K309" s="69">
        <f>INDEX('Payment Total'!$A$7:$H$333,MATCH('Payment by Source'!$A309,'Payment Total'!$A$7:$A$333,0),5)-I309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1016863</v>
      </c>
      <c r="I310" s="22">
        <f>INDEX(Data[],MATCH($A310,Data[Dist],0),MATCH(I$5,Data[#Headers],0))</f>
        <v>1261938</v>
      </c>
      <c r="K310" s="69">
        <f>INDEX('Payment Total'!$A$7:$H$333,MATCH('Payment by Source'!$A310,'Payment Total'!$A$7:$A$333,0),5)-I310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115221</v>
      </c>
      <c r="I311" s="22">
        <f>INDEX(Data[],MATCH($A311,Data[Dist],0),MATCH(I$5,Data[#Headers],0))</f>
        <v>163509</v>
      </c>
      <c r="K311" s="69">
        <f>INDEX('Payment Total'!$A$7:$H$333,MATCH('Payment by Source'!$A311,'Payment Total'!$A$7:$A$333,0),5)-I311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345582</v>
      </c>
      <c r="I312" s="22">
        <f>INDEX(Data[],MATCH($A312,Data[Dist],0),MATCH(I$5,Data[#Headers],0))</f>
        <v>447640</v>
      </c>
      <c r="K312" s="69">
        <f>INDEX('Payment Total'!$A$7:$H$333,MATCH('Payment by Source'!$A312,'Payment Total'!$A$7:$A$333,0),5)-I312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219576</v>
      </c>
      <c r="I313" s="22">
        <f>INDEX(Data[],MATCH($A313,Data[Dist],0),MATCH(I$5,Data[#Headers],0))</f>
        <v>291003</v>
      </c>
      <c r="K313" s="69">
        <f>INDEX('Payment Total'!$A$7:$H$333,MATCH('Payment by Source'!$A313,'Payment Total'!$A$7:$A$333,0),5)-I313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103384</v>
      </c>
      <c r="I314" s="22">
        <f>INDEX(Data[],MATCH($A314,Data[Dist],0),MATCH(I$5,Data[#Headers],0))</f>
        <v>141119</v>
      </c>
      <c r="K314" s="69">
        <f>INDEX('Payment Total'!$A$7:$H$333,MATCH('Payment by Source'!$A314,'Payment Total'!$A$7:$A$333,0),5)-I314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696926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Total'!$A$7:$A$333,0),5)-I315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3814665</v>
      </c>
      <c r="I316" s="22">
        <f>INDEX(Data[],MATCH($A316,Data[Dist],0),MATCH(I$5,Data[#Headers],0))</f>
        <v>4928260</v>
      </c>
      <c r="K316" s="69">
        <f>INDEX('Payment Total'!$A$7:$H$333,MATCH('Payment by Source'!$A316,'Payment Total'!$A$7:$A$333,0),5)-I316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1493870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Total'!$A$7:$A$333,0),5)-I317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140112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Total'!$A$7:$A$333,0),5)-I318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783745</v>
      </c>
      <c r="I319" s="22">
        <f>INDEX(Data[],MATCH($A319,Data[Dist],0),MATCH(I$5,Data[#Headers],0))</f>
        <v>950057</v>
      </c>
      <c r="K319" s="69">
        <f>INDEX('Payment Total'!$A$7:$H$333,MATCH('Payment by Source'!$A319,'Payment Total'!$A$7:$A$333,0),5)-I319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7921434</v>
      </c>
      <c r="V319" s="152">
        <f t="shared" si="13"/>
        <v>792143</v>
      </c>
      <c r="W319" s="152">
        <f t="shared" si="14"/>
        <v>7921430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404872</v>
      </c>
      <c r="I320" s="22">
        <f>INDEX(Data[],MATCH($A320,Data[Dist],0),MATCH(I$5,Data[#Headers],0))</f>
        <v>526912</v>
      </c>
      <c r="K320" s="69">
        <f>INDEX('Payment Total'!$A$7:$H$333,MATCH('Payment by Source'!$A320,'Payment Total'!$A$7:$A$333,0),5)-I320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414152</v>
      </c>
      <c r="I321" s="22">
        <f>INDEX(Data[],MATCH($A321,Data[Dist],0),MATCH(I$5,Data[#Headers],0))</f>
        <v>523008</v>
      </c>
      <c r="K321" s="69">
        <f>INDEX('Payment Total'!$A$7:$H$333,MATCH('Payment by Source'!$A321,'Payment Total'!$A$7:$A$333,0),5)-I321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318030</v>
      </c>
      <c r="I322" s="22">
        <f>INDEX(Data[],MATCH($A322,Data[Dist],0),MATCH(I$5,Data[#Headers],0))</f>
        <v>399732</v>
      </c>
      <c r="K322" s="69">
        <f>INDEX('Payment Total'!$A$7:$H$333,MATCH('Payment by Source'!$A322,'Payment Total'!$A$7:$A$333,0),5)-I322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531466</v>
      </c>
      <c r="I323" s="22">
        <f>INDEX(Data[],MATCH($A323,Data[Dist],0),MATCH(I$5,Data[#Headers],0))</f>
        <v>640135</v>
      </c>
      <c r="K323" s="69">
        <f>INDEX('Payment Total'!$A$7:$H$333,MATCH('Payment by Source'!$A323,'Payment Total'!$A$7:$A$333,0),5)-I323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180316</v>
      </c>
      <c r="I324" s="22">
        <f>INDEX(Data[],MATCH($A324,Data[Dist],0),MATCH(I$5,Data[#Headers],0))</f>
        <v>252340</v>
      </c>
      <c r="K324" s="69">
        <f>INDEX('Payment Total'!$A$7:$H$333,MATCH('Payment by Source'!$A324,'Payment Total'!$A$7:$A$333,0),5)-I324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81582</v>
      </c>
      <c r="I325" s="22">
        <f>INDEX(Data[],MATCH($A325,Data[Dist],0),MATCH(I$5,Data[#Headers],0))</f>
        <v>109118</v>
      </c>
      <c r="K325" s="69">
        <f>INDEX('Payment Total'!$A$7:$H$333,MATCH('Payment by Source'!$A325,'Payment Total'!$A$7:$A$333,0),5)-I325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570194</v>
      </c>
      <c r="I326" s="22">
        <f>INDEX(Data[],MATCH($A326,Data[Dist],0),MATCH(I$5,Data[#Headers],0))</f>
        <v>722226</v>
      </c>
      <c r="K326" s="69">
        <f>INDEX('Payment Total'!$A$7:$H$333,MATCH('Payment by Source'!$A326,'Payment Total'!$A$7:$A$333,0),5)-I326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483417</v>
      </c>
      <c r="I327" s="22">
        <f>INDEX(Data[],MATCH($A327,Data[Dist],0),MATCH(I$5,Data[#Headers],0))</f>
        <v>599330</v>
      </c>
      <c r="K327" s="69">
        <f>INDEX('Payment Total'!$A$7:$H$333,MATCH('Payment by Source'!$A327,'Payment Total'!$A$7:$A$333,0),5)-I327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168774</v>
      </c>
      <c r="I328" s="22">
        <f>INDEX(Data[],MATCH($A328,Data[Dist],0),MATCH(I$5,Data[#Headers],0))</f>
        <v>211357</v>
      </c>
      <c r="K328" s="69">
        <f>INDEX('Payment Total'!$A$7:$H$333,MATCH('Payment by Source'!$A328,'Payment Total'!$A$7:$A$333,0),5)-I328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934924</v>
      </c>
      <c r="I329" s="22">
        <f>INDEX(Data[],MATCH($A329,Data[Dist],0),MATCH(I$5,Data[#Headers],0))</f>
        <v>1152569</v>
      </c>
      <c r="K329" s="69">
        <f>INDEX('Payment Total'!$A$7:$H$333,MATCH('Payment by Source'!$A329,'Payment Total'!$A$7:$A$333,0),5)-I329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246318</v>
      </c>
      <c r="I330" s="22">
        <f>INDEX(Data[],MATCH($A330,Data[Dist],0),MATCH(I$5,Data[#Headers],0))</f>
        <v>316405</v>
      </c>
      <c r="K330" s="69">
        <f>INDEX('Payment Total'!$A$7:$H$333,MATCH('Payment by Source'!$A330,'Payment Total'!$A$7:$A$333,0),5)-I330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288346</v>
      </c>
      <c r="I331" s="22">
        <f>INDEX(Data[],MATCH($A331,Data[Dist],0),MATCH(I$5,Data[#Headers],0))</f>
        <v>360793</v>
      </c>
      <c r="K331" s="69">
        <f>INDEX('Payment Total'!$A$7:$H$333,MATCH('Payment by Source'!$A331,'Payment Total'!$A$7:$A$333,0),5)-I331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561760</v>
      </c>
      <c r="I332" s="22">
        <f>INDEX(Data[],MATCH($A332,Data[Dist],0),MATCH(I$5,Data[#Headers],0))</f>
        <v>700401</v>
      </c>
      <c r="K332" s="69">
        <f>INDEX('Payment Total'!$A$7:$H$333,MATCH('Payment by Source'!$A332,'Payment Total'!$A$7:$A$333,0),5)-I332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268248412</v>
      </c>
      <c r="I333" s="24">
        <f t="shared" si="18"/>
        <v>332548208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7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3185</v>
      </c>
      <c r="I6" s="3">
        <v>926079</v>
      </c>
      <c r="J6" s="3">
        <v>921593</v>
      </c>
      <c r="K6" s="3">
        <v>918408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665432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91064</v>
      </c>
      <c r="AA6" s="4">
        <v>91064</v>
      </c>
      <c r="AB6" s="4">
        <v>91064</v>
      </c>
      <c r="AC6" s="4">
        <v>91064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645216</v>
      </c>
      <c r="AK6" s="4">
        <v>736280</v>
      </c>
      <c r="AL6" s="4">
        <v>827344</v>
      </c>
      <c r="AM6" s="4">
        <v>918408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3">
        <v>25681</v>
      </c>
      <c r="I20" s="3">
        <v>1071784</v>
      </c>
      <c r="J20" s="3">
        <v>1065371</v>
      </c>
      <c r="K20" s="3">
        <v>1039690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661602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99690</v>
      </c>
      <c r="AA20" s="4">
        <v>99690</v>
      </c>
      <c r="AB20" s="4">
        <v>99690</v>
      </c>
      <c r="AC20" s="4">
        <v>99688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740622</v>
      </c>
      <c r="AK20" s="4">
        <v>840312</v>
      </c>
      <c r="AL20" s="4">
        <v>940002</v>
      </c>
      <c r="AM20" s="4">
        <v>1039690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75069</v>
      </c>
      <c r="I31" s="3">
        <v>1062283</v>
      </c>
      <c r="J31" s="3">
        <v>1058031</v>
      </c>
      <c r="K31" s="3">
        <v>982962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745327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86753</v>
      </c>
      <c r="AA31" s="4">
        <v>86753</v>
      </c>
      <c r="AB31" s="4">
        <v>86753</v>
      </c>
      <c r="AC31" s="4">
        <v>86751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722705</v>
      </c>
      <c r="AK31" s="4">
        <v>809458</v>
      </c>
      <c r="AL31" s="4">
        <v>896211</v>
      </c>
      <c r="AM31" s="4">
        <v>982962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851747</v>
      </c>
      <c r="I41" s="3">
        <v>31758130</v>
      </c>
      <c r="J41" s="3">
        <v>31668161</v>
      </c>
      <c r="K41" s="3">
        <v>30816414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25766742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2947882</v>
      </c>
      <c r="AA41" s="4">
        <v>2947882</v>
      </c>
      <c r="AB41" s="4">
        <v>2947882</v>
      </c>
      <c r="AC41" s="4">
        <v>2947880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21972770</v>
      </c>
      <c r="AK41" s="4">
        <v>24920652</v>
      </c>
      <c r="AL41" s="4">
        <v>27868534</v>
      </c>
      <c r="AM41" s="4">
        <v>30816414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3">
        <v>31961</v>
      </c>
      <c r="I43" s="3">
        <v>1780299</v>
      </c>
      <c r="J43" s="3">
        <v>1774106</v>
      </c>
      <c r="K43" s="3">
        <v>1742145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1344442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169007</v>
      </c>
      <c r="AA43" s="4">
        <v>169007</v>
      </c>
      <c r="AB43" s="4">
        <v>169007</v>
      </c>
      <c r="AC43" s="4">
        <v>169008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1235123</v>
      </c>
      <c r="AK43" s="4">
        <v>1404130</v>
      </c>
      <c r="AL43" s="4">
        <v>1573137</v>
      </c>
      <c r="AM43" s="4">
        <v>1742145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3515</v>
      </c>
      <c r="I46" s="3">
        <v>4637682</v>
      </c>
      <c r="J46" s="3">
        <v>4624334</v>
      </c>
      <c r="K46" s="3">
        <v>4620819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3713255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460665</v>
      </c>
      <c r="AA46" s="4">
        <v>460665</v>
      </c>
      <c r="AB46" s="4">
        <v>460665</v>
      </c>
      <c r="AC46" s="4">
        <v>460664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3238825</v>
      </c>
      <c r="AK46" s="4">
        <v>3699490</v>
      </c>
      <c r="AL46" s="4">
        <v>4160155</v>
      </c>
      <c r="AM46" s="4">
        <v>4620819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9152</v>
      </c>
      <c r="I93" s="3">
        <v>2253309</v>
      </c>
      <c r="J93" s="3">
        <v>2244197</v>
      </c>
      <c r="K93" s="3">
        <v>2235045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1665323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221524</v>
      </c>
      <c r="AA93" s="4">
        <v>221524</v>
      </c>
      <c r="AB93" s="4">
        <v>221524</v>
      </c>
      <c r="AC93" s="4">
        <v>221525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1570472</v>
      </c>
      <c r="AK93" s="4">
        <v>1791996</v>
      </c>
      <c r="AL93" s="4">
        <v>2013520</v>
      </c>
      <c r="AM93" s="4">
        <v>2235045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3">
        <v>13435</v>
      </c>
      <c r="I103" s="3">
        <v>2544891</v>
      </c>
      <c r="J103" s="3">
        <v>2535726</v>
      </c>
      <c r="K103" s="3">
        <v>2522291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1917689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249603</v>
      </c>
      <c r="AA103" s="4">
        <v>249603</v>
      </c>
      <c r="AB103" s="4">
        <v>249603</v>
      </c>
      <c r="AC103" s="4">
        <v>249602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1773483</v>
      </c>
      <c r="AK103" s="4">
        <v>2023086</v>
      </c>
      <c r="AL103" s="4">
        <v>2272689</v>
      </c>
      <c r="AM103" s="4">
        <v>2522291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247789</v>
      </c>
      <c r="I113" s="3">
        <v>14125957</v>
      </c>
      <c r="J113" s="3">
        <v>14078951</v>
      </c>
      <c r="K113" s="3">
        <v>13831162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11272417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1342814</v>
      </c>
      <c r="AA113" s="4">
        <v>1342814</v>
      </c>
      <c r="AB113" s="4">
        <v>1342814</v>
      </c>
      <c r="AC113" s="4">
        <v>1342814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9802720</v>
      </c>
      <c r="AK113" s="4">
        <v>11145534</v>
      </c>
      <c r="AL113" s="4">
        <v>12488348</v>
      </c>
      <c r="AM113" s="4">
        <v>13831162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18165</v>
      </c>
      <c r="I154" s="3">
        <v>15732350</v>
      </c>
      <c r="J154" s="3">
        <v>15689226</v>
      </c>
      <c r="K154" s="3">
        <v>15671061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13200750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1561506</v>
      </c>
      <c r="AA154" s="4">
        <v>1561506</v>
      </c>
      <c r="AB154" s="4">
        <v>1561506</v>
      </c>
      <c r="AC154" s="4">
        <v>1561507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10986542</v>
      </c>
      <c r="AK154" s="4">
        <v>12548048</v>
      </c>
      <c r="AL154" s="4">
        <v>14109554</v>
      </c>
      <c r="AM154" s="4">
        <v>15671061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74351</v>
      </c>
      <c r="I159" s="3">
        <v>2613165</v>
      </c>
      <c r="J159" s="3">
        <v>2605966</v>
      </c>
      <c r="K159" s="3">
        <v>2531615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2053929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241529</v>
      </c>
      <c r="AA159" s="4">
        <v>241529</v>
      </c>
      <c r="AB159" s="4">
        <v>241529</v>
      </c>
      <c r="AC159" s="4">
        <v>241528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1807029</v>
      </c>
      <c r="AK159" s="4">
        <v>2048558</v>
      </c>
      <c r="AL159" s="4">
        <v>2290087</v>
      </c>
      <c r="AM159" s="4">
        <v>2531615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27446</v>
      </c>
      <c r="I162" s="3">
        <v>3398815</v>
      </c>
      <c r="J162" s="3">
        <v>3385786</v>
      </c>
      <c r="K162" s="3">
        <v>3358340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2560315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330848</v>
      </c>
      <c r="AA162" s="4">
        <v>330848</v>
      </c>
      <c r="AB162" s="4">
        <v>330848</v>
      </c>
      <c r="AC162" s="4">
        <v>330848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2365796</v>
      </c>
      <c r="AK162" s="4">
        <v>2696644</v>
      </c>
      <c r="AL162" s="4">
        <v>3027492</v>
      </c>
      <c r="AM162" s="4">
        <v>3358340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49524</v>
      </c>
      <c r="I163" s="3">
        <v>14824229</v>
      </c>
      <c r="J163" s="3">
        <v>14772873</v>
      </c>
      <c r="K163" s="3">
        <v>14723349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11896727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1461482</v>
      </c>
      <c r="AA163" s="4">
        <v>1461482</v>
      </c>
      <c r="AB163" s="4">
        <v>1461482</v>
      </c>
      <c r="AC163" s="4">
        <v>1461483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10338902</v>
      </c>
      <c r="AK163" s="4">
        <v>11800384</v>
      </c>
      <c r="AL163" s="4">
        <v>13261866</v>
      </c>
      <c r="AM163" s="4">
        <v>14723349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136061</v>
      </c>
      <c r="I187" s="3">
        <v>2522260</v>
      </c>
      <c r="J187" s="3">
        <v>2514910</v>
      </c>
      <c r="K187" s="3">
        <v>2378849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1919118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216986</v>
      </c>
      <c r="AA187" s="4">
        <v>216986</v>
      </c>
      <c r="AB187" s="4">
        <v>216986</v>
      </c>
      <c r="AC187" s="4">
        <v>216985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1727892</v>
      </c>
      <c r="AK187" s="4">
        <v>1944878</v>
      </c>
      <c r="AL187" s="4">
        <v>2161864</v>
      </c>
      <c r="AM187" s="4">
        <v>2378849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179638</v>
      </c>
      <c r="I192" s="3">
        <v>2231793</v>
      </c>
      <c r="J192" s="3">
        <v>2220457</v>
      </c>
      <c r="K192" s="3">
        <v>2040819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1412918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176381</v>
      </c>
      <c r="AA192" s="4">
        <v>176381</v>
      </c>
      <c r="AB192" s="4">
        <v>176381</v>
      </c>
      <c r="AC192" s="4">
        <v>176380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1511677</v>
      </c>
      <c r="AK192" s="4">
        <v>1688058</v>
      </c>
      <c r="AL192" s="4">
        <v>1864439</v>
      </c>
      <c r="AM192" s="4">
        <v>2040819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3814</v>
      </c>
      <c r="I197" s="3">
        <v>1204226</v>
      </c>
      <c r="J197" s="3">
        <v>1199970</v>
      </c>
      <c r="K197" s="3">
        <v>1196156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928862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118760</v>
      </c>
      <c r="AA197" s="4">
        <v>118760</v>
      </c>
      <c r="AB197" s="4">
        <v>118760</v>
      </c>
      <c r="AC197" s="4">
        <v>118758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839878</v>
      </c>
      <c r="AK197" s="4">
        <v>958638</v>
      </c>
      <c r="AL197" s="4">
        <v>1077398</v>
      </c>
      <c r="AM197" s="4">
        <v>1196156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71924</v>
      </c>
      <c r="I201" s="3">
        <v>1701032</v>
      </c>
      <c r="J201" s="3">
        <v>1695866</v>
      </c>
      <c r="K201" s="3">
        <v>1623942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1258490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151262</v>
      </c>
      <c r="AA201" s="4">
        <v>151262</v>
      </c>
      <c r="AB201" s="4">
        <v>151262</v>
      </c>
      <c r="AC201" s="4">
        <v>151260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1170158</v>
      </c>
      <c r="AK201" s="4">
        <v>1321420</v>
      </c>
      <c r="AL201" s="4">
        <v>1472682</v>
      </c>
      <c r="AM201" s="4">
        <v>1623942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42615</v>
      </c>
      <c r="I218" s="3">
        <v>3067982</v>
      </c>
      <c r="J218" s="3">
        <v>3056428</v>
      </c>
      <c r="K218" s="3">
        <v>3013813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2319194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294219</v>
      </c>
      <c r="AA218" s="4">
        <v>294219</v>
      </c>
      <c r="AB218" s="4">
        <v>294219</v>
      </c>
      <c r="AC218" s="4">
        <v>294218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2131157</v>
      </c>
      <c r="AK218" s="4">
        <v>2425376</v>
      </c>
      <c r="AL218" s="4">
        <v>2719595</v>
      </c>
      <c r="AM218" s="4">
        <v>3013813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61251</v>
      </c>
      <c r="I229" s="3">
        <v>41301506</v>
      </c>
      <c r="J229" s="3">
        <v>41189601</v>
      </c>
      <c r="K229" s="3">
        <v>41128350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34598430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4096187</v>
      </c>
      <c r="AA229" s="4">
        <v>4096187</v>
      </c>
      <c r="AB229" s="4">
        <v>4096187</v>
      </c>
      <c r="AC229" s="4">
        <v>4096185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28839791</v>
      </c>
      <c r="AK229" s="4">
        <v>32935978</v>
      </c>
      <c r="AL229" s="4">
        <v>37032165</v>
      </c>
      <c r="AM229" s="4">
        <v>41128350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208791</v>
      </c>
      <c r="I242" s="3">
        <v>7603332</v>
      </c>
      <c r="J242" s="3">
        <v>7578683</v>
      </c>
      <c r="K242" s="3">
        <v>7369892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5871915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704028</v>
      </c>
      <c r="AA242" s="4">
        <v>704028</v>
      </c>
      <c r="AB242" s="4">
        <v>704028</v>
      </c>
      <c r="AC242" s="4">
        <v>704026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5257810</v>
      </c>
      <c r="AK242" s="4">
        <v>5961838</v>
      </c>
      <c r="AL242" s="4">
        <v>6665866</v>
      </c>
      <c r="AM242" s="4">
        <v>7369892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39420</v>
      </c>
      <c r="I263" s="3">
        <v>2487063</v>
      </c>
      <c r="J263" s="3">
        <v>2477186</v>
      </c>
      <c r="K263" s="3">
        <v>2437766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1769301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237206</v>
      </c>
      <c r="AA263" s="4">
        <v>237206</v>
      </c>
      <c r="AB263" s="4">
        <v>237206</v>
      </c>
      <c r="AC263" s="4">
        <v>237204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1726150</v>
      </c>
      <c r="AK263" s="4">
        <v>1963356</v>
      </c>
      <c r="AL263" s="4">
        <v>2200562</v>
      </c>
      <c r="AM263" s="4">
        <v>2437766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3">
        <v>225971</v>
      </c>
      <c r="I270" s="3">
        <v>11660105</v>
      </c>
      <c r="J270" s="3">
        <v>11626720</v>
      </c>
      <c r="K270" s="3">
        <v>11400749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9387816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1103953</v>
      </c>
      <c r="AA270" s="4">
        <v>1103953</v>
      </c>
      <c r="AB270" s="4">
        <v>1103953</v>
      </c>
      <c r="AC270" s="4">
        <v>1103954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8088889</v>
      </c>
      <c r="AK270" s="4">
        <v>9192842</v>
      </c>
      <c r="AL270" s="4">
        <v>10296795</v>
      </c>
      <c r="AM270" s="4">
        <v>11400749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43379</v>
      </c>
      <c r="I315" s="3">
        <v>9656299</v>
      </c>
      <c r="J315" s="3">
        <v>9627929</v>
      </c>
      <c r="K315" s="3">
        <v>9584550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7921434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950057</v>
      </c>
      <c r="AA315" s="4">
        <v>950057</v>
      </c>
      <c r="AB315" s="4">
        <v>950057</v>
      </c>
      <c r="AC315" s="4">
        <v>950055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6734381</v>
      </c>
      <c r="AK315" s="4">
        <v>7684438</v>
      </c>
      <c r="AL315" s="4">
        <v>8634495</v>
      </c>
      <c r="AM315" s="4">
        <v>9584550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2443884</v>
      </c>
      <c r="I329" s="3">
        <f t="shared" si="0"/>
        <v>3350183279</v>
      </c>
      <c r="J329" s="3">
        <f t="shared" si="0"/>
        <v>3339028325</v>
      </c>
      <c r="K329" s="3">
        <f t="shared" si="0"/>
        <v>3336584441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2693587752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332548208</v>
      </c>
      <c r="AA329" s="3">
        <f t="shared" si="0"/>
        <v>332548208</v>
      </c>
      <c r="AB329" s="3">
        <f t="shared" si="0"/>
        <v>332548208</v>
      </c>
      <c r="AC329" s="3">
        <f t="shared" si="0"/>
        <v>332548047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2338939978</v>
      </c>
      <c r="AK329" s="3">
        <f t="shared" si="0"/>
        <v>2671488186</v>
      </c>
      <c r="AL329" s="3">
        <f t="shared" si="0"/>
        <v>3004036394</v>
      </c>
      <c r="AM329" s="3">
        <f t="shared" si="0"/>
        <v>3336584441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topLeftCell="A4" workbookViewId="0">
      <selection activeCell="B20" sqref="B2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718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28002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0</v>
      </c>
      <c r="C28" s="169">
        <v>2443884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2" t="str">
        <f>CONCATENATE("FY ",Notes!$B$1," Summary of State Aid Payments to School Districts")</f>
        <v>FY 2023 Summary of State Aid Payments to School Districts</v>
      </c>
      <c r="B1" s="233"/>
      <c r="C1" s="233"/>
      <c r="D1" s="233"/>
      <c r="E1" s="234"/>
      <c r="F1" s="70"/>
    </row>
    <row r="2" spans="1:25" ht="19.5" customHeight="1" x14ac:dyDescent="0.3">
      <c r="A2" s="72"/>
      <c r="B2" s="73" t="s">
        <v>789</v>
      </c>
      <c r="C2" s="235"/>
      <c r="D2" s="235"/>
      <c r="E2" s="23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-2443884</v>
      </c>
      <c r="D10" s="91"/>
      <c r="E10" s="92"/>
      <c r="F10" s="93"/>
      <c r="G10" s="134"/>
      <c r="H10" s="137"/>
      <c r="I10" s="237" t="str">
        <f>CONCATENATE("FY ",Notes!$B$1," Budget for State Payments to School Districts by Month by Source")</f>
        <v>FY 2023 Budget for State Payments to School Districts by Month by Source</v>
      </c>
      <c r="J10" s="237"/>
      <c r="K10" s="237"/>
      <c r="L10" s="237"/>
      <c r="M10" s="237"/>
      <c r="N10" s="237"/>
      <c r="O10" s="237"/>
      <c r="P10" s="237"/>
      <c r="Q10" s="238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-12039347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9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3338538719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8" t="s">
        <v>709</v>
      </c>
      <c r="J13" s="228" t="str">
        <f>Data!$L$1</f>
        <v>Preschool State Aid (Code 3117)</v>
      </c>
      <c r="K13" s="228" t="str">
        <f>Data!M1</f>
        <v>Teacher Salary (Code 3204)</v>
      </c>
      <c r="L13" s="230" t="str">
        <f>Data!N1</f>
        <v>Early Intervention (Code 3216)</v>
      </c>
      <c r="M13" s="228" t="str">
        <f>Data!O1</f>
        <v>Professional Development (Code 3376)</v>
      </c>
      <c r="N13" s="228" t="str">
        <f>Data!P1</f>
        <v>Teacher Leadership (Code 3116)</v>
      </c>
      <c r="O13" s="230" t="s">
        <v>758</v>
      </c>
      <c r="P13" s="230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28"/>
      <c r="J14" s="228"/>
      <c r="K14" s="228"/>
      <c r="L14" s="230"/>
      <c r="M14" s="228"/>
      <c r="N14" s="228"/>
      <c r="O14" s="230"/>
      <c r="P14" s="230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332548208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268248539</v>
      </c>
      <c r="P22" s="91">
        <f t="shared" si="1"/>
        <v>332548208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332548208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268248539</v>
      </c>
      <c r="P23" s="91">
        <f t="shared" si="1"/>
        <v>332548208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332548208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268248539</v>
      </c>
      <c r="P24" s="91">
        <f t="shared" si="1"/>
        <v>332548208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332548047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268248412</v>
      </c>
      <c r="P25" s="91">
        <f t="shared" si="1"/>
        <v>332548047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2693587785</v>
      </c>
      <c r="P26" s="95">
        <f>SUM(P16:P25)</f>
        <v>3336584441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3338538719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5" t="s">
        <v>796</v>
      </c>
      <c r="K33" s="225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6"/>
      <c r="K34" s="226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27"/>
      <c r="K35" s="227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2023-03-03T16:49:41Z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