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3\"/>
    </mc:Choice>
  </mc:AlternateContent>
  <xr:revisionPtr revIDLastSave="0" documentId="8_{DB9759A9-55E5-4DCB-A0A7-0A0AAE25DEED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E93" i="2" s="1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G35" i="2" s="1"/>
  <c r="A36" i="2"/>
  <c r="A37" i="2"/>
  <c r="A38" i="2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F59" i="2" s="1"/>
  <c r="A60" i="2"/>
  <c r="A61" i="2"/>
  <c r="A62" i="2"/>
  <c r="A63" i="2"/>
  <c r="A64" i="2"/>
  <c r="F64" i="2" s="1"/>
  <c r="A65" i="2"/>
  <c r="A66" i="2"/>
  <c r="A67" i="2"/>
  <c r="G67" i="2" s="1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B90" i="2" s="1"/>
  <c r="A91" i="2"/>
  <c r="G91" i="2" s="1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F107" i="2" s="1"/>
  <c r="A108" i="2"/>
  <c r="A109" i="2"/>
  <c r="A110" i="2"/>
  <c r="A111" i="2"/>
  <c r="A112" i="2"/>
  <c r="A113" i="2"/>
  <c r="A114" i="2"/>
  <c r="B114" i="2" s="1"/>
  <c r="A115" i="2"/>
  <c r="B115" i="2" s="1"/>
  <c r="A116" i="2"/>
  <c r="A117" i="2"/>
  <c r="A118" i="2"/>
  <c r="A119" i="2"/>
  <c r="A120" i="2"/>
  <c r="A121" i="2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C130" i="2" s="1"/>
  <c r="A131" i="2"/>
  <c r="C131" i="2" s="1"/>
  <c r="A132" i="2"/>
  <c r="A133" i="2"/>
  <c r="A134" i="2"/>
  <c r="A135" i="2"/>
  <c r="A136" i="2"/>
  <c r="A137" i="2"/>
  <c r="G137" i="2" s="1"/>
  <c r="A138" i="2"/>
  <c r="A139" i="2"/>
  <c r="G139" i="2" s="1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G154" i="2" s="1"/>
  <c r="A155" i="2"/>
  <c r="F155" i="2" s="1"/>
  <c r="A156" i="2"/>
  <c r="A157" i="2"/>
  <c r="A158" i="2"/>
  <c r="A159" i="2"/>
  <c r="A160" i="2"/>
  <c r="G160" i="2" s="1"/>
  <c r="A161" i="2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B210" i="2" s="1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B258" i="2" s="1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B274" i="2" s="1"/>
  <c r="A275" i="2"/>
  <c r="A276" i="2"/>
  <c r="A277" i="2"/>
  <c r="C277" i="2" s="1"/>
  <c r="A278" i="2"/>
  <c r="A279" i="2"/>
  <c r="A280" i="2"/>
  <c r="G280" i="2" s="1"/>
  <c r="A281" i="2"/>
  <c r="G281" i="2" s="1"/>
  <c r="A282" i="2"/>
  <c r="B282" i="2" s="1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A10" i="1"/>
  <c r="A11" i="1"/>
  <c r="A12" i="1"/>
  <c r="D12" i="1" s="1"/>
  <c r="A13" i="1"/>
  <c r="A14" i="1"/>
  <c r="A15" i="1"/>
  <c r="A16" i="1"/>
  <c r="A17" i="1"/>
  <c r="B17" i="1" s="1"/>
  <c r="A18" i="1"/>
  <c r="A19" i="1"/>
  <c r="A20" i="1"/>
  <c r="A21" i="1"/>
  <c r="A22" i="1"/>
  <c r="A23" i="1"/>
  <c r="A24" i="1"/>
  <c r="B24" i="1" s="1"/>
  <c r="A25" i="1"/>
  <c r="A26" i="1"/>
  <c r="A27" i="1"/>
  <c r="A28" i="1"/>
  <c r="D28" i="1" s="1"/>
  <c r="A29" i="1"/>
  <c r="A30" i="1"/>
  <c r="B30" i="1" s="1"/>
  <c r="A31" i="1"/>
  <c r="A32" i="1"/>
  <c r="A33" i="1"/>
  <c r="A34" i="1"/>
  <c r="A35" i="1"/>
  <c r="A36" i="1"/>
  <c r="C36" i="1" s="1"/>
  <c r="A37" i="1"/>
  <c r="A38" i="1"/>
  <c r="A39" i="1"/>
  <c r="A40" i="1"/>
  <c r="A41" i="1"/>
  <c r="B41" i="1" s="1"/>
  <c r="A42" i="1"/>
  <c r="A43" i="1"/>
  <c r="A44" i="1"/>
  <c r="C44" i="1" s="1"/>
  <c r="A45" i="1"/>
  <c r="A46" i="1"/>
  <c r="A47" i="1"/>
  <c r="A48" i="1"/>
  <c r="B48" i="1" s="1"/>
  <c r="A49" i="1"/>
  <c r="D49" i="1" s="1"/>
  <c r="A50" i="1"/>
  <c r="A51" i="1"/>
  <c r="B51" i="1" s="1"/>
  <c r="A52" i="1"/>
  <c r="C52" i="1" s="1"/>
  <c r="A53" i="1"/>
  <c r="A54" i="1"/>
  <c r="B54" i="1" s="1"/>
  <c r="A55" i="1"/>
  <c r="A56" i="1"/>
  <c r="A57" i="1"/>
  <c r="C57" i="1" s="1"/>
  <c r="A58" i="1"/>
  <c r="A59" i="1"/>
  <c r="B59" i="1" s="1"/>
  <c r="A60" i="1"/>
  <c r="B60" i="1" s="1"/>
  <c r="A61" i="1"/>
  <c r="A62" i="1"/>
  <c r="A63" i="1"/>
  <c r="A64" i="1"/>
  <c r="A65" i="1"/>
  <c r="B65" i="1" s="1"/>
  <c r="A66" i="1"/>
  <c r="A67" i="1"/>
  <c r="D67" i="1" s="1"/>
  <c r="A68" i="1"/>
  <c r="C68" i="1" s="1"/>
  <c r="A69" i="1"/>
  <c r="A70" i="1"/>
  <c r="A71" i="1"/>
  <c r="A72" i="1"/>
  <c r="A73" i="1"/>
  <c r="A74" i="1"/>
  <c r="A75" i="1"/>
  <c r="D75" i="1" s="1"/>
  <c r="A76" i="1"/>
  <c r="D76" i="1" s="1"/>
  <c r="A77" i="1"/>
  <c r="A78" i="1"/>
  <c r="B78" i="1" s="1"/>
  <c r="A79" i="1"/>
  <c r="A80" i="1"/>
  <c r="A81" i="1"/>
  <c r="A82" i="1"/>
  <c r="A83" i="1"/>
  <c r="A84" i="1"/>
  <c r="C84" i="1" s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D97" i="1" s="1"/>
  <c r="A98" i="1"/>
  <c r="A99" i="1"/>
  <c r="B99" i="1" s="1"/>
  <c r="A100" i="1"/>
  <c r="C100" i="1" s="1"/>
  <c r="A101" i="1"/>
  <c r="A102" i="1"/>
  <c r="B102" i="1" s="1"/>
  <c r="A103" i="1"/>
  <c r="A104" i="1"/>
  <c r="A105" i="1"/>
  <c r="C105" i="1" s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C121" i="1" s="1"/>
  <c r="A122" i="1"/>
  <c r="A123" i="1"/>
  <c r="C123" i="1" s="1"/>
  <c r="A124" i="1"/>
  <c r="D124" i="1" s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D139" i="1" s="1"/>
  <c r="A140" i="1"/>
  <c r="A141" i="1"/>
  <c r="A142" i="1"/>
  <c r="A143" i="1"/>
  <c r="A144" i="1"/>
  <c r="A145" i="1"/>
  <c r="D145" i="1" s="1"/>
  <c r="A146" i="1"/>
  <c r="A147" i="1"/>
  <c r="D147" i="1" s="1"/>
  <c r="A148" i="1"/>
  <c r="C148" i="1" s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D172" i="1" s="1"/>
  <c r="A173" i="1"/>
  <c r="A174" i="1"/>
  <c r="B174" i="1" s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B192" i="1" s="1"/>
  <c r="A193" i="1"/>
  <c r="C193" i="1" s="1"/>
  <c r="A194" i="1"/>
  <c r="A195" i="1"/>
  <c r="B195" i="1" s="1"/>
  <c r="A196" i="1"/>
  <c r="A197" i="1"/>
  <c r="A198" i="1"/>
  <c r="A199" i="1"/>
  <c r="A200" i="1"/>
  <c r="B200" i="1" s="1"/>
  <c r="A201" i="1"/>
  <c r="C201" i="1" s="1"/>
  <c r="A202" i="1"/>
  <c r="A203" i="1"/>
  <c r="A204" i="1"/>
  <c r="C204" i="1" s="1"/>
  <c r="A205" i="1"/>
  <c r="A206" i="1"/>
  <c r="A207" i="1"/>
  <c r="A208" i="1"/>
  <c r="A209" i="1"/>
  <c r="A210" i="1"/>
  <c r="A211" i="1"/>
  <c r="A212" i="1"/>
  <c r="C212" i="1" s="1"/>
  <c r="A213" i="1"/>
  <c r="A214" i="1"/>
  <c r="A215" i="1"/>
  <c r="A216" i="1"/>
  <c r="A217" i="1"/>
  <c r="D217" i="1" s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C235" i="1" s="1"/>
  <c r="A236" i="1"/>
  <c r="A237" i="1"/>
  <c r="A238" i="1"/>
  <c r="A239" i="1"/>
  <c r="A240" i="1"/>
  <c r="A241" i="1"/>
  <c r="C241" i="1" s="1"/>
  <c r="A242" i="1"/>
  <c r="A243" i="1"/>
  <c r="B243" i="1" s="1"/>
  <c r="A244" i="1"/>
  <c r="C244" i="1" s="1"/>
  <c r="A245" i="1"/>
  <c r="A246" i="1"/>
  <c r="A247" i="1"/>
  <c r="A248" i="1"/>
  <c r="A249" i="1"/>
  <c r="A250" i="1"/>
  <c r="B250" i="1" s="1"/>
  <c r="A251" i="1"/>
  <c r="C251" i="1" s="1"/>
  <c r="A252" i="1"/>
  <c r="A253" i="1"/>
  <c r="A254" i="1"/>
  <c r="A255" i="1"/>
  <c r="A256" i="1"/>
  <c r="A257" i="1"/>
  <c r="A258" i="1"/>
  <c r="A259" i="1"/>
  <c r="D259" i="1" s="1"/>
  <c r="A260" i="1"/>
  <c r="A261" i="1"/>
  <c r="A262" i="1"/>
  <c r="A263" i="1"/>
  <c r="A264" i="1"/>
  <c r="A265" i="1"/>
  <c r="B265" i="1" s="1"/>
  <c r="A266" i="1"/>
  <c r="A267" i="1"/>
  <c r="C267" i="1" s="1"/>
  <c r="A268" i="1"/>
  <c r="C268" i="1" s="1"/>
  <c r="A269" i="1"/>
  <c r="A270" i="1"/>
  <c r="A271" i="1"/>
  <c r="A272" i="1"/>
  <c r="A273" i="1"/>
  <c r="D273" i="1" s="1"/>
  <c r="A274" i="1"/>
  <c r="A275" i="1"/>
  <c r="C275" i="1" s="1"/>
  <c r="A276" i="1"/>
  <c r="D276" i="1" s="1"/>
  <c r="A277" i="1"/>
  <c r="A278" i="1"/>
  <c r="A279" i="1"/>
  <c r="A280" i="1"/>
  <c r="A281" i="1"/>
  <c r="A282" i="1"/>
  <c r="A283" i="1"/>
  <c r="C283" i="1" s="1"/>
  <c r="A284" i="1"/>
  <c r="A285" i="1"/>
  <c r="C285" i="1" s="1"/>
  <c r="A286" i="1"/>
  <c r="A287" i="1"/>
  <c r="A288" i="1"/>
  <c r="A289" i="1"/>
  <c r="D289" i="1" s="1"/>
  <c r="A290" i="1"/>
  <c r="A291" i="1"/>
  <c r="D291" i="1" s="1"/>
  <c r="A292" i="1"/>
  <c r="A293" i="1"/>
  <c r="A294" i="1"/>
  <c r="A295" i="1"/>
  <c r="A296" i="1"/>
  <c r="A297" i="1"/>
  <c r="A298" i="1"/>
  <c r="A299" i="1"/>
  <c r="B299" i="1" s="1"/>
  <c r="A300" i="1"/>
  <c r="C300" i="1" s="1"/>
  <c r="A301" i="1"/>
  <c r="A302" i="1"/>
  <c r="A303" i="1"/>
  <c r="A304" i="1"/>
  <c r="A305" i="1"/>
  <c r="A306" i="1"/>
  <c r="B306" i="1" s="1"/>
  <c r="A307" i="1"/>
  <c r="B307" i="1" s="1"/>
  <c r="A308" i="1"/>
  <c r="A309" i="1"/>
  <c r="A310" i="1"/>
  <c r="A311" i="1"/>
  <c r="A312" i="1"/>
  <c r="A313" i="1"/>
  <c r="D313" i="1" s="1"/>
  <c r="A314" i="1"/>
  <c r="A315" i="1"/>
  <c r="A316" i="1"/>
  <c r="A317" i="1"/>
  <c r="A318" i="1"/>
  <c r="A319" i="1"/>
  <c r="A320" i="1"/>
  <c r="A321" i="1"/>
  <c r="A322" i="1"/>
  <c r="A323" i="1"/>
  <c r="B323" i="1" s="1"/>
  <c r="A324" i="1"/>
  <c r="C324" i="1" s="1"/>
  <c r="A325" i="1"/>
  <c r="C325" i="1" s="1"/>
  <c r="A326" i="1"/>
  <c r="A327" i="1"/>
  <c r="A328" i="1"/>
  <c r="A329" i="1"/>
  <c r="A330" i="1"/>
  <c r="A331" i="1"/>
  <c r="A332" i="1"/>
  <c r="C332" i="1" s="1"/>
  <c r="A6" i="1"/>
  <c r="F4" i="1"/>
  <c r="E4" i="1"/>
  <c r="D4" i="1"/>
  <c r="C4" i="1"/>
  <c r="C271" i="1" s="1"/>
  <c r="G215" i="2"/>
  <c r="G250" i="2"/>
  <c r="C202" i="2"/>
  <c r="C317" i="2"/>
  <c r="G277" i="2"/>
  <c r="G253" i="2"/>
  <c r="C245" i="2"/>
  <c r="G229" i="2"/>
  <c r="G221" i="2"/>
  <c r="C221" i="2"/>
  <c r="G193" i="2"/>
  <c r="C193" i="2"/>
  <c r="B193" i="2"/>
  <c r="G185" i="2"/>
  <c r="C173" i="2"/>
  <c r="G161" i="2"/>
  <c r="C161" i="2"/>
  <c r="C149" i="2"/>
  <c r="G145" i="2"/>
  <c r="E141" i="2"/>
  <c r="C137" i="2"/>
  <c r="G133" i="2"/>
  <c r="C133" i="2"/>
  <c r="G125" i="2"/>
  <c r="G121" i="2"/>
  <c r="C101" i="2"/>
  <c r="G89" i="2"/>
  <c r="G85" i="2"/>
  <c r="C77" i="2"/>
  <c r="G73" i="2"/>
  <c r="C69" i="2"/>
  <c r="G65" i="2"/>
  <c r="C53" i="2"/>
  <c r="G49" i="2"/>
  <c r="G41" i="2"/>
  <c r="G37" i="2"/>
  <c r="G33" i="2"/>
  <c r="C25" i="2"/>
  <c r="G13" i="2"/>
  <c r="C13" i="2"/>
  <c r="C280" i="2"/>
  <c r="G208" i="2"/>
  <c r="G136" i="2"/>
  <c r="C104" i="2"/>
  <c r="C88" i="2"/>
  <c r="B88" i="2"/>
  <c r="C40" i="2"/>
  <c r="C32" i="2"/>
  <c r="G16" i="2"/>
  <c r="C8" i="2"/>
  <c r="G319" i="2"/>
  <c r="F319" i="2"/>
  <c r="C319" i="2"/>
  <c r="G311" i="2"/>
  <c r="C311" i="2"/>
  <c r="G179" i="2"/>
  <c r="G175" i="2"/>
  <c r="G167" i="2"/>
  <c r="F163" i="2"/>
  <c r="G151" i="2"/>
  <c r="G143" i="2"/>
  <c r="G131" i="2"/>
  <c r="G127" i="2"/>
  <c r="F127" i="2"/>
  <c r="G119" i="2"/>
  <c r="F119" i="2"/>
  <c r="G107" i="2"/>
  <c r="E107" i="2"/>
  <c r="F103" i="2"/>
  <c r="G95" i="2"/>
  <c r="F95" i="2"/>
  <c r="F83" i="2"/>
  <c r="F79" i="2"/>
  <c r="G79" i="2"/>
  <c r="G71" i="2"/>
  <c r="F71" i="2"/>
  <c r="F67" i="2"/>
  <c r="F55" i="2"/>
  <c r="G47" i="2"/>
  <c r="F47" i="2"/>
  <c r="G43" i="2"/>
  <c r="F43" i="2"/>
  <c r="F39" i="2"/>
  <c r="F31" i="2"/>
  <c r="E27" i="2"/>
  <c r="G23" i="2"/>
  <c r="F23" i="2"/>
  <c r="G19" i="2"/>
  <c r="F19" i="2"/>
  <c r="F15" i="2"/>
  <c r="G7" i="2"/>
  <c r="F7" i="2"/>
  <c r="C179" i="2"/>
  <c r="C115" i="2"/>
  <c r="C67" i="2"/>
  <c r="C35" i="2"/>
  <c r="C19" i="2"/>
  <c r="C167" i="2"/>
  <c r="C151" i="2"/>
  <c r="C119" i="2"/>
  <c r="C103" i="2"/>
  <c r="C71" i="2"/>
  <c r="C55" i="2"/>
  <c r="C23" i="2"/>
  <c r="C7" i="2"/>
  <c r="C139" i="2"/>
  <c r="C91" i="2"/>
  <c r="C43" i="2"/>
  <c r="C175" i="2"/>
  <c r="C143" i="2"/>
  <c r="C127" i="2"/>
  <c r="C95" i="2"/>
  <c r="C79" i="2"/>
  <c r="C47" i="2"/>
  <c r="C31" i="2"/>
  <c r="B267" i="1"/>
  <c r="C247" i="1"/>
  <c r="B247" i="1"/>
  <c r="B199" i="1"/>
  <c r="B327" i="1"/>
  <c r="B279" i="1"/>
  <c r="D231" i="1"/>
  <c r="C231" i="1"/>
  <c r="D203" i="1"/>
  <c r="C151" i="1"/>
  <c r="B151" i="1"/>
  <c r="C87" i="1"/>
  <c r="C63" i="1"/>
  <c r="B39" i="1"/>
  <c r="B31" i="1"/>
  <c r="B19" i="1"/>
  <c r="B15" i="1"/>
  <c r="C7" i="1"/>
  <c r="B7" i="1"/>
  <c r="B90" i="1"/>
  <c r="C66" i="1"/>
  <c r="B46" i="1"/>
  <c r="B42" i="1"/>
  <c r="B22" i="1"/>
  <c r="B271" i="1"/>
  <c r="C207" i="1"/>
  <c r="D183" i="1"/>
  <c r="C183" i="1"/>
  <c r="B127" i="1"/>
  <c r="C111" i="1"/>
  <c r="C67" i="1"/>
  <c r="B43" i="1"/>
  <c r="C27" i="1"/>
  <c r="B27" i="1"/>
  <c r="D210" i="1"/>
  <c r="C210" i="1"/>
  <c r="C150" i="1"/>
  <c r="C138" i="1"/>
  <c r="C114" i="1"/>
  <c r="D82" i="1"/>
  <c r="D301" i="1"/>
  <c r="B286" i="1"/>
  <c r="B222" i="1"/>
  <c r="C331" i="1"/>
  <c r="D319" i="1"/>
  <c r="D195" i="1"/>
  <c r="C330" i="1"/>
  <c r="D282" i="1"/>
  <c r="D270" i="1"/>
  <c r="D258" i="1"/>
  <c r="B58" i="1"/>
  <c r="C321" i="1"/>
  <c r="C313" i="1"/>
  <c r="C297" i="1"/>
  <c r="C289" i="1"/>
  <c r="D253" i="1"/>
  <c r="C233" i="1"/>
  <c r="D229" i="1"/>
  <c r="C229" i="1"/>
  <c r="D205" i="1"/>
  <c r="D189" i="1"/>
  <c r="D181" i="1"/>
  <c r="C165" i="1"/>
  <c r="D157" i="1"/>
  <c r="C153" i="1"/>
  <c r="C145" i="1"/>
  <c r="D133" i="1"/>
  <c r="D129" i="1"/>
  <c r="B201" i="1"/>
  <c r="D324" i="1"/>
  <c r="C312" i="1"/>
  <c r="D248" i="1"/>
  <c r="D192" i="1"/>
  <c r="B168" i="1"/>
  <c r="B144" i="1"/>
  <c r="B120" i="1"/>
  <c r="C96" i="1"/>
  <c r="C80" i="1"/>
  <c r="C24" i="1"/>
  <c r="B312" i="1"/>
  <c r="B264" i="1"/>
  <c r="B253" i="1"/>
  <c r="B237" i="1"/>
  <c r="B232" i="1"/>
  <c r="B154" i="1"/>
  <c r="B114" i="1"/>
  <c r="D121" i="1"/>
  <c r="D85" i="1"/>
  <c r="D73" i="1"/>
  <c r="D61" i="1"/>
  <c r="D45" i="1"/>
  <c r="B37" i="1"/>
  <c r="D33" i="1"/>
  <c r="D21" i="1"/>
  <c r="B13" i="1"/>
  <c r="B9" i="1"/>
  <c r="C69" i="1"/>
  <c r="C25" i="1"/>
  <c r="C73" i="1"/>
  <c r="C21" i="1"/>
  <c r="C97" i="1"/>
  <c r="C81" i="1"/>
  <c r="C49" i="1"/>
  <c r="B1" i="10"/>
  <c r="C168" i="1" l="1"/>
  <c r="C174" i="1"/>
  <c r="D99" i="1"/>
  <c r="C243" i="1"/>
  <c r="C79" i="1"/>
  <c r="C107" i="2"/>
  <c r="C163" i="2"/>
  <c r="F131" i="2"/>
  <c r="D330" i="1"/>
  <c r="B210" i="1"/>
  <c r="B194" i="1"/>
  <c r="B186" i="1"/>
  <c r="B66" i="1"/>
  <c r="G301" i="2"/>
  <c r="C177" i="1"/>
  <c r="C137" i="1"/>
  <c r="D52" i="1"/>
  <c r="C273" i="1"/>
  <c r="C155" i="2"/>
  <c r="F91" i="2"/>
  <c r="F115" i="2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C209" i="2"/>
  <c r="G289" i="2"/>
  <c r="G305" i="2"/>
  <c r="F38" i="2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R313" i="3" s="1"/>
  <c r="E313" i="3" s="1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P263" i="3" s="1"/>
  <c r="C263" i="3" s="1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T154" i="5" s="1"/>
  <c r="D210" i="5"/>
  <c r="T210" i="5" s="1"/>
  <c r="D190" i="5"/>
  <c r="K190" i="5" s="1"/>
  <c r="D170" i="5"/>
  <c r="T170" i="5" s="1"/>
  <c r="D147" i="5"/>
  <c r="T147" i="5" s="1"/>
  <c r="D116" i="5"/>
  <c r="T116" i="5" s="1"/>
  <c r="D93" i="5"/>
  <c r="T93" i="5" s="1"/>
  <c r="D86" i="5"/>
  <c r="T86" i="5" s="1"/>
  <c r="D54" i="5"/>
  <c r="T54" i="5" s="1"/>
  <c r="D36" i="5"/>
  <c r="T36" i="5" s="1"/>
  <c r="D32" i="5"/>
  <c r="T32" i="5" s="1"/>
  <c r="D28" i="5"/>
  <c r="T28" i="5" s="1"/>
  <c r="D22" i="5"/>
  <c r="T22" i="5" s="1"/>
  <c r="D14" i="5"/>
  <c r="T14" i="5" s="1"/>
  <c r="I232" i="3"/>
  <c r="D298" i="5"/>
  <c r="T298" i="5" s="1"/>
  <c r="D30" i="5"/>
  <c r="T30" i="5" s="1"/>
  <c r="I325" i="2"/>
  <c r="D126" i="5"/>
  <c r="T126" i="5" s="1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T197" i="5" s="1"/>
  <c r="D115" i="5"/>
  <c r="T115" i="5" s="1"/>
  <c r="D10" i="5"/>
  <c r="T10" i="5" s="1"/>
  <c r="F331" i="1"/>
  <c r="D284" i="5"/>
  <c r="T284" i="5" s="1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K217" i="3" s="1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T316" i="5" s="1"/>
  <c r="E312" i="5"/>
  <c r="E284" i="5"/>
  <c r="E276" i="5"/>
  <c r="E268" i="5"/>
  <c r="E260" i="5"/>
  <c r="E252" i="5"/>
  <c r="E244" i="5"/>
  <c r="E236" i="5"/>
  <c r="D232" i="5"/>
  <c r="T232" i="5" s="1"/>
  <c r="D212" i="5"/>
  <c r="K212" i="5" s="1"/>
  <c r="E153" i="5"/>
  <c r="E141" i="5"/>
  <c r="E126" i="5"/>
  <c r="E62" i="5"/>
  <c r="D20" i="5"/>
  <c r="K20" i="5" s="1"/>
  <c r="D16" i="5"/>
  <c r="T16" i="5" s="1"/>
  <c r="D12" i="5"/>
  <c r="T12" i="5" s="1"/>
  <c r="D9" i="5"/>
  <c r="T9" i="5" s="1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T11" i="5" s="1"/>
  <c r="D218" i="5"/>
  <c r="K218" i="5" s="1"/>
  <c r="D94" i="5"/>
  <c r="T94" i="5" s="1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T315" i="5" s="1"/>
  <c r="D295" i="5"/>
  <c r="T295" i="5" s="1"/>
  <c r="E291" i="5"/>
  <c r="E283" i="5"/>
  <c r="D275" i="5"/>
  <c r="K275" i="5" s="1"/>
  <c r="D231" i="5"/>
  <c r="T231" i="5" s="1"/>
  <c r="E227" i="5"/>
  <c r="E207" i="5"/>
  <c r="E195" i="5"/>
  <c r="D191" i="5"/>
  <c r="T191" i="5" s="1"/>
  <c r="E175" i="5"/>
  <c r="D148" i="5"/>
  <c r="T148" i="5" s="1"/>
  <c r="E94" i="5"/>
  <c r="E61" i="5"/>
  <c r="D55" i="5"/>
  <c r="K55" i="5" s="1"/>
  <c r="D29" i="5"/>
  <c r="T29" i="5" s="1"/>
  <c r="I288" i="3"/>
  <c r="I272" i="3"/>
  <c r="I208" i="3"/>
  <c r="I188" i="3"/>
  <c r="I168" i="3"/>
  <c r="I104" i="3"/>
  <c r="I64" i="3"/>
  <c r="I32" i="3"/>
  <c r="D328" i="5"/>
  <c r="T328" i="5" s="1"/>
  <c r="D175" i="5"/>
  <c r="T175" i="5" s="1"/>
  <c r="D62" i="5"/>
  <c r="T62" i="5" s="1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T329" i="5" s="1"/>
  <c r="B329" i="5"/>
  <c r="E325" i="5"/>
  <c r="D325" i="5"/>
  <c r="T325" i="5" s="1"/>
  <c r="B325" i="5"/>
  <c r="E321" i="5"/>
  <c r="D321" i="5"/>
  <c r="T321" i="5" s="1"/>
  <c r="B321" i="5"/>
  <c r="E317" i="5"/>
  <c r="D317" i="5"/>
  <c r="T317" i="5" s="1"/>
  <c r="G317" i="5"/>
  <c r="B317" i="5"/>
  <c r="E313" i="5"/>
  <c r="D313" i="5"/>
  <c r="T313" i="5" s="1"/>
  <c r="B313" i="5"/>
  <c r="E309" i="5"/>
  <c r="D309" i="5"/>
  <c r="T309" i="5" s="1"/>
  <c r="B309" i="5"/>
  <c r="E305" i="5"/>
  <c r="D305" i="5"/>
  <c r="T305" i="5" s="1"/>
  <c r="B305" i="5"/>
  <c r="E301" i="5"/>
  <c r="G301" i="5"/>
  <c r="D301" i="5"/>
  <c r="T301" i="5" s="1"/>
  <c r="E297" i="5"/>
  <c r="D297" i="5"/>
  <c r="T297" i="5" s="1"/>
  <c r="B297" i="5"/>
  <c r="E293" i="5"/>
  <c r="D293" i="5"/>
  <c r="T293" i="5" s="1"/>
  <c r="B293" i="5"/>
  <c r="E289" i="5"/>
  <c r="D289" i="5"/>
  <c r="T289" i="5" s="1"/>
  <c r="B289" i="5"/>
  <c r="D285" i="5"/>
  <c r="T285" i="5" s="1"/>
  <c r="E285" i="5"/>
  <c r="G285" i="5"/>
  <c r="B285" i="5"/>
  <c r="E281" i="5"/>
  <c r="D281" i="5"/>
  <c r="T281" i="5" s="1"/>
  <c r="B281" i="5"/>
  <c r="E277" i="5"/>
  <c r="B277" i="5"/>
  <c r="D277" i="5"/>
  <c r="T277" i="5" s="1"/>
  <c r="D273" i="5"/>
  <c r="T273" i="5" s="1"/>
  <c r="B273" i="5"/>
  <c r="E273" i="5"/>
  <c r="E269" i="5"/>
  <c r="G269" i="5"/>
  <c r="E265" i="5"/>
  <c r="D265" i="5"/>
  <c r="T265" i="5" s="1"/>
  <c r="B265" i="5"/>
  <c r="E261" i="5"/>
  <c r="B261" i="5"/>
  <c r="D261" i="5"/>
  <c r="T261" i="5" s="1"/>
  <c r="E257" i="5"/>
  <c r="D257" i="5"/>
  <c r="T257" i="5" s="1"/>
  <c r="B257" i="5"/>
  <c r="G253" i="5"/>
  <c r="E253" i="5"/>
  <c r="B253" i="5"/>
  <c r="D253" i="5"/>
  <c r="T253" i="5" s="1"/>
  <c r="E249" i="5"/>
  <c r="D249" i="5"/>
  <c r="T249" i="5" s="1"/>
  <c r="B249" i="5"/>
  <c r="E245" i="5"/>
  <c r="B245" i="5"/>
  <c r="D245" i="5"/>
  <c r="T245" i="5" s="1"/>
  <c r="E241" i="5"/>
  <c r="D241" i="5"/>
  <c r="T241" i="5" s="1"/>
  <c r="E237" i="5"/>
  <c r="G237" i="5"/>
  <c r="B237" i="5"/>
  <c r="D237" i="5"/>
  <c r="T237" i="5" s="1"/>
  <c r="E233" i="5"/>
  <c r="D233" i="5"/>
  <c r="T233" i="5" s="1"/>
  <c r="B233" i="5"/>
  <c r="E229" i="5"/>
  <c r="B229" i="5"/>
  <c r="D229" i="5"/>
  <c r="T229" i="5" s="1"/>
  <c r="E225" i="5"/>
  <c r="D225" i="5"/>
  <c r="T225" i="5" s="1"/>
  <c r="F225" i="5"/>
  <c r="B225" i="5"/>
  <c r="D221" i="5"/>
  <c r="T221" i="5" s="1"/>
  <c r="E221" i="5"/>
  <c r="G221" i="5"/>
  <c r="E217" i="5"/>
  <c r="D217" i="5"/>
  <c r="T217" i="5" s="1"/>
  <c r="B217" i="5"/>
  <c r="E213" i="5"/>
  <c r="D213" i="5"/>
  <c r="T213" i="5" s="1"/>
  <c r="B213" i="5"/>
  <c r="E209" i="5"/>
  <c r="D209" i="5"/>
  <c r="T209" i="5" s="1"/>
  <c r="B209" i="5"/>
  <c r="E205" i="5"/>
  <c r="D205" i="5"/>
  <c r="T205" i="5" s="1"/>
  <c r="G205" i="5"/>
  <c r="B205" i="5"/>
  <c r="D201" i="5"/>
  <c r="T201" i="5" s="1"/>
  <c r="E201" i="5"/>
  <c r="E197" i="5"/>
  <c r="B197" i="5"/>
  <c r="E193" i="5"/>
  <c r="D193" i="5"/>
  <c r="T193" i="5" s="1"/>
  <c r="B193" i="5"/>
  <c r="E189" i="5"/>
  <c r="D189" i="5"/>
  <c r="T189" i="5" s="1"/>
  <c r="G189" i="5"/>
  <c r="B189" i="5"/>
  <c r="D107" i="5"/>
  <c r="T107" i="5" s="1"/>
  <c r="E107" i="5"/>
  <c r="B107" i="5"/>
  <c r="D100" i="5"/>
  <c r="T100" i="5" s="1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T85" i="5" s="1"/>
  <c r="B85" i="5"/>
  <c r="E85" i="5"/>
  <c r="D63" i="5"/>
  <c r="T63" i="5" s="1"/>
  <c r="E63" i="5"/>
  <c r="B63" i="5"/>
  <c r="E56" i="5"/>
  <c r="D56" i="5"/>
  <c r="T56" i="5" s="1"/>
  <c r="B56" i="5"/>
  <c r="E53" i="5"/>
  <c r="D53" i="5"/>
  <c r="T53" i="5" s="1"/>
  <c r="B53" i="5"/>
  <c r="E31" i="5"/>
  <c r="D31" i="5"/>
  <c r="T31" i="5" s="1"/>
  <c r="B31" i="5"/>
  <c r="D24" i="5"/>
  <c r="T24" i="5" s="1"/>
  <c r="B24" i="5"/>
  <c r="E21" i="5"/>
  <c r="D21" i="5"/>
  <c r="T21" i="5" s="1"/>
  <c r="B21" i="5"/>
  <c r="D269" i="5"/>
  <c r="T269" i="5" s="1"/>
  <c r="B310" i="1"/>
  <c r="F310" i="1"/>
  <c r="F273" i="1"/>
  <c r="B273" i="1"/>
  <c r="B240" i="2"/>
  <c r="E122" i="5"/>
  <c r="G122" i="5"/>
  <c r="D122" i="5"/>
  <c r="T122" i="5" s="1"/>
  <c r="E118" i="5"/>
  <c r="D118" i="5"/>
  <c r="T118" i="5" s="1"/>
  <c r="E114" i="5"/>
  <c r="D114" i="5"/>
  <c r="T114" i="5" s="1"/>
  <c r="B114" i="5"/>
  <c r="E110" i="5"/>
  <c r="D110" i="5"/>
  <c r="T110" i="5" s="1"/>
  <c r="B110" i="5"/>
  <c r="E66" i="5"/>
  <c r="D66" i="5"/>
  <c r="T66" i="5" s="1"/>
  <c r="B66" i="5"/>
  <c r="D34" i="5"/>
  <c r="T34" i="5" s="1"/>
  <c r="B34" i="5"/>
  <c r="F325" i="1"/>
  <c r="B325" i="1"/>
  <c r="F321" i="1"/>
  <c r="B321" i="1"/>
  <c r="E186" i="1"/>
  <c r="F186" i="1"/>
  <c r="B324" i="2"/>
  <c r="D171" i="5"/>
  <c r="T171" i="5" s="1"/>
  <c r="B171" i="5"/>
  <c r="E171" i="5"/>
  <c r="E167" i="5"/>
  <c r="D167" i="5"/>
  <c r="T167" i="5" s="1"/>
  <c r="E163" i="5"/>
  <c r="D163" i="5"/>
  <c r="T163" i="5" s="1"/>
  <c r="B163" i="5"/>
  <c r="E159" i="5"/>
  <c r="D159" i="5"/>
  <c r="T159" i="5" s="1"/>
  <c r="B159" i="5"/>
  <c r="E152" i="5"/>
  <c r="D152" i="5"/>
  <c r="T152" i="5" s="1"/>
  <c r="B152" i="5"/>
  <c r="E144" i="5"/>
  <c r="D144" i="5"/>
  <c r="T144" i="5" s="1"/>
  <c r="B144" i="5"/>
  <c r="D140" i="5"/>
  <c r="T140" i="5" s="1"/>
  <c r="E140" i="5"/>
  <c r="B140" i="5"/>
  <c r="E137" i="5"/>
  <c r="D137" i="5"/>
  <c r="T137" i="5" s="1"/>
  <c r="E133" i="5"/>
  <c r="D133" i="5"/>
  <c r="T133" i="5" s="1"/>
  <c r="E129" i="5"/>
  <c r="D129" i="5"/>
  <c r="T129" i="5" s="1"/>
  <c r="B129" i="5"/>
  <c r="E125" i="5"/>
  <c r="G125" i="5"/>
  <c r="B125" i="5"/>
  <c r="D125" i="5"/>
  <c r="T125" i="5" s="1"/>
  <c r="E79" i="5"/>
  <c r="D79" i="5"/>
  <c r="T79" i="5" s="1"/>
  <c r="B79" i="5"/>
  <c r="E72" i="5"/>
  <c r="D72" i="5"/>
  <c r="T72" i="5" s="1"/>
  <c r="B72" i="5"/>
  <c r="E69" i="5"/>
  <c r="D69" i="5"/>
  <c r="T69" i="5" s="1"/>
  <c r="D47" i="5"/>
  <c r="T47" i="5" s="1"/>
  <c r="E47" i="5"/>
  <c r="B47" i="5"/>
  <c r="D40" i="5"/>
  <c r="T40" i="5" s="1"/>
  <c r="E40" i="5"/>
  <c r="B40" i="5"/>
  <c r="E37" i="5"/>
  <c r="D37" i="5"/>
  <c r="T37" i="5" s="1"/>
  <c r="E15" i="5"/>
  <c r="D15" i="5"/>
  <c r="T15" i="5" s="1"/>
  <c r="B15" i="5"/>
  <c r="D8" i="5"/>
  <c r="T8" i="5" s="1"/>
  <c r="B8" i="5"/>
  <c r="B37" i="5"/>
  <c r="F230" i="1"/>
  <c r="B230" i="1"/>
  <c r="B327" i="2"/>
  <c r="B292" i="2"/>
  <c r="E186" i="5"/>
  <c r="G186" i="5"/>
  <c r="B186" i="5"/>
  <c r="D186" i="5"/>
  <c r="T186" i="5" s="1"/>
  <c r="E182" i="5"/>
  <c r="D182" i="5"/>
  <c r="T182" i="5" s="1"/>
  <c r="E178" i="5"/>
  <c r="D178" i="5"/>
  <c r="T178" i="5" s="1"/>
  <c r="E174" i="5"/>
  <c r="D174" i="5"/>
  <c r="T174" i="5" s="1"/>
  <c r="E82" i="5"/>
  <c r="D82" i="5"/>
  <c r="T82" i="5" s="1"/>
  <c r="B82" i="5"/>
  <c r="E50" i="5"/>
  <c r="D50" i="5"/>
  <c r="T50" i="5" s="1"/>
  <c r="B50" i="5"/>
  <c r="D18" i="5"/>
  <c r="T18" i="5" s="1"/>
  <c r="B18" i="5"/>
  <c r="E148" i="5"/>
  <c r="E130" i="1"/>
  <c r="F130" i="1"/>
  <c r="E332" i="5"/>
  <c r="D332" i="5"/>
  <c r="T332" i="5" s="1"/>
  <c r="E324" i="5"/>
  <c r="D324" i="5"/>
  <c r="K324" i="5" s="1"/>
  <c r="E308" i="5"/>
  <c r="D308" i="5"/>
  <c r="T308" i="5" s="1"/>
  <c r="D304" i="5"/>
  <c r="T304" i="5" s="1"/>
  <c r="E304" i="5"/>
  <c r="E300" i="5"/>
  <c r="D300" i="5"/>
  <c r="T300" i="5" s="1"/>
  <c r="E296" i="5"/>
  <c r="D296" i="5"/>
  <c r="T296" i="5" s="1"/>
  <c r="E292" i="5"/>
  <c r="D292" i="5"/>
  <c r="T292" i="5" s="1"/>
  <c r="E288" i="5"/>
  <c r="D288" i="5"/>
  <c r="T288" i="5" s="1"/>
  <c r="E280" i="5"/>
  <c r="D280" i="5"/>
  <c r="T280" i="5" s="1"/>
  <c r="E272" i="5"/>
  <c r="D272" i="5"/>
  <c r="T272" i="5" s="1"/>
  <c r="D264" i="5"/>
  <c r="K264" i="5" s="1"/>
  <c r="E264" i="5"/>
  <c r="E256" i="5"/>
  <c r="D256" i="5"/>
  <c r="T256" i="5" s="1"/>
  <c r="E248" i="5"/>
  <c r="D248" i="5"/>
  <c r="T248" i="5" s="1"/>
  <c r="E240" i="5"/>
  <c r="D240" i="5"/>
  <c r="T240" i="5" s="1"/>
  <c r="E228" i="5"/>
  <c r="D228" i="5"/>
  <c r="T228" i="5" s="1"/>
  <c r="E224" i="5"/>
  <c r="D224" i="5"/>
  <c r="T224" i="5" s="1"/>
  <c r="D220" i="5"/>
  <c r="K220" i="5" s="1"/>
  <c r="E220" i="5"/>
  <c r="D216" i="5"/>
  <c r="T216" i="5" s="1"/>
  <c r="E216" i="5"/>
  <c r="E208" i="5"/>
  <c r="D208" i="5"/>
  <c r="T208" i="5" s="1"/>
  <c r="E204" i="5"/>
  <c r="D204" i="5"/>
  <c r="T204" i="5" s="1"/>
  <c r="D200" i="5"/>
  <c r="T200" i="5" s="1"/>
  <c r="E200" i="5"/>
  <c r="E196" i="5"/>
  <c r="D196" i="5"/>
  <c r="K196" i="5" s="1"/>
  <c r="E192" i="5"/>
  <c r="D192" i="5"/>
  <c r="K192" i="5" s="1"/>
  <c r="E188" i="5"/>
  <c r="D188" i="5"/>
  <c r="T188" i="5" s="1"/>
  <c r="E181" i="5"/>
  <c r="D181" i="5"/>
  <c r="T181" i="5" s="1"/>
  <c r="E177" i="5"/>
  <c r="D177" i="5"/>
  <c r="T177" i="5" s="1"/>
  <c r="E173" i="5"/>
  <c r="D173" i="5"/>
  <c r="T173" i="5" s="1"/>
  <c r="G173" i="5"/>
  <c r="D166" i="5"/>
  <c r="T166" i="5" s="1"/>
  <c r="E166" i="5"/>
  <c r="E162" i="5"/>
  <c r="D162" i="5"/>
  <c r="T162" i="5" s="1"/>
  <c r="E158" i="5"/>
  <c r="D158" i="5"/>
  <c r="T158" i="5" s="1"/>
  <c r="D155" i="5"/>
  <c r="T155" i="5" s="1"/>
  <c r="E155" i="5"/>
  <c r="E151" i="5"/>
  <c r="D151" i="5"/>
  <c r="T151" i="5" s="1"/>
  <c r="E143" i="5"/>
  <c r="D143" i="5"/>
  <c r="T143" i="5" s="1"/>
  <c r="E136" i="5"/>
  <c r="D136" i="5"/>
  <c r="T136" i="5" s="1"/>
  <c r="D132" i="5"/>
  <c r="T132" i="5" s="1"/>
  <c r="E132" i="5"/>
  <c r="E128" i="5"/>
  <c r="D128" i="5"/>
  <c r="T128" i="5" s="1"/>
  <c r="D124" i="5"/>
  <c r="T124" i="5" s="1"/>
  <c r="E124" i="5"/>
  <c r="E121" i="5"/>
  <c r="D121" i="5"/>
  <c r="T121" i="5" s="1"/>
  <c r="E117" i="5"/>
  <c r="D117" i="5"/>
  <c r="T117" i="5" s="1"/>
  <c r="E113" i="5"/>
  <c r="D113" i="5"/>
  <c r="T113" i="5" s="1"/>
  <c r="E109" i="5"/>
  <c r="G109" i="5"/>
  <c r="E106" i="5"/>
  <c r="D106" i="5"/>
  <c r="T106" i="5" s="1"/>
  <c r="E103" i="5"/>
  <c r="D103" i="5"/>
  <c r="T103" i="5" s="1"/>
  <c r="E99" i="5"/>
  <c r="D99" i="5"/>
  <c r="T99" i="5" s="1"/>
  <c r="C99" i="5"/>
  <c r="E95" i="5"/>
  <c r="D95" i="5"/>
  <c r="T95" i="5" s="1"/>
  <c r="E91" i="5"/>
  <c r="D91" i="5"/>
  <c r="T91" i="5" s="1"/>
  <c r="E84" i="5"/>
  <c r="D84" i="5"/>
  <c r="T84" i="5" s="1"/>
  <c r="E81" i="5"/>
  <c r="D81" i="5"/>
  <c r="T81" i="5" s="1"/>
  <c r="E75" i="5"/>
  <c r="D75" i="5"/>
  <c r="T75" i="5" s="1"/>
  <c r="E68" i="5"/>
  <c r="D68" i="5"/>
  <c r="T68" i="5" s="1"/>
  <c r="E65" i="5"/>
  <c r="D65" i="5"/>
  <c r="T65" i="5" s="1"/>
  <c r="D59" i="5"/>
  <c r="T59" i="5" s="1"/>
  <c r="E59" i="5"/>
  <c r="E52" i="5"/>
  <c r="D52" i="5"/>
  <c r="T52" i="5" s="1"/>
  <c r="E49" i="5"/>
  <c r="D49" i="5"/>
  <c r="T49" i="5" s="1"/>
  <c r="D43" i="5"/>
  <c r="T43" i="5" s="1"/>
  <c r="E43" i="5"/>
  <c r="E33" i="5"/>
  <c r="D33" i="5"/>
  <c r="T33" i="5" s="1"/>
  <c r="D27" i="5"/>
  <c r="T27" i="5" s="1"/>
  <c r="E27" i="5"/>
  <c r="D17" i="5"/>
  <c r="T17" i="5" s="1"/>
  <c r="E17" i="5"/>
  <c r="I306" i="3"/>
  <c r="B306" i="3"/>
  <c r="B250" i="3"/>
  <c r="I250" i="3"/>
  <c r="I162" i="3"/>
  <c r="K162" i="3" s="1"/>
  <c r="B162" i="3"/>
  <c r="B317" i="3"/>
  <c r="B311" i="3"/>
  <c r="I332" i="3"/>
  <c r="K332" i="3" s="1"/>
  <c r="G141" i="5"/>
  <c r="D327" i="5"/>
  <c r="T327" i="5" s="1"/>
  <c r="D312" i="5"/>
  <c r="T312" i="5" s="1"/>
  <c r="D283" i="5"/>
  <c r="T283" i="5" s="1"/>
  <c r="D268" i="5"/>
  <c r="T268" i="5" s="1"/>
  <c r="D252" i="5"/>
  <c r="T252" i="5" s="1"/>
  <c r="D236" i="5"/>
  <c r="T236" i="5" s="1"/>
  <c r="D195" i="5"/>
  <c r="T195" i="5" s="1"/>
  <c r="D153" i="5"/>
  <c r="T153" i="5" s="1"/>
  <c r="D61" i="5"/>
  <c r="T61" i="5" s="1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T331" i="5" s="1"/>
  <c r="E323" i="5"/>
  <c r="D323" i="5"/>
  <c r="T323" i="5" s="1"/>
  <c r="E319" i="5"/>
  <c r="D319" i="5"/>
  <c r="T319" i="5" s="1"/>
  <c r="E311" i="5"/>
  <c r="D311" i="5"/>
  <c r="T311" i="5" s="1"/>
  <c r="E307" i="5"/>
  <c r="D307" i="5"/>
  <c r="T307" i="5" s="1"/>
  <c r="E303" i="5"/>
  <c r="D303" i="5"/>
  <c r="T303" i="5" s="1"/>
  <c r="E299" i="5"/>
  <c r="D299" i="5"/>
  <c r="T299" i="5" s="1"/>
  <c r="E287" i="5"/>
  <c r="D287" i="5"/>
  <c r="T287" i="5" s="1"/>
  <c r="E279" i="5"/>
  <c r="D279" i="5"/>
  <c r="T279" i="5" s="1"/>
  <c r="E271" i="5"/>
  <c r="D271" i="5"/>
  <c r="K271" i="5" s="1"/>
  <c r="E267" i="5"/>
  <c r="D267" i="5"/>
  <c r="T267" i="5" s="1"/>
  <c r="D263" i="5"/>
  <c r="T263" i="5" s="1"/>
  <c r="E263" i="5"/>
  <c r="E259" i="5"/>
  <c r="D259" i="5"/>
  <c r="T259" i="5" s="1"/>
  <c r="E255" i="5"/>
  <c r="D255" i="5"/>
  <c r="T255" i="5" s="1"/>
  <c r="E251" i="5"/>
  <c r="D251" i="5"/>
  <c r="T251" i="5" s="1"/>
  <c r="E247" i="5"/>
  <c r="D247" i="5"/>
  <c r="T247" i="5" s="1"/>
  <c r="D243" i="5"/>
  <c r="T243" i="5" s="1"/>
  <c r="E243" i="5"/>
  <c r="E239" i="5"/>
  <c r="D239" i="5"/>
  <c r="T239" i="5" s="1"/>
  <c r="E235" i="5"/>
  <c r="D235" i="5"/>
  <c r="T235" i="5" s="1"/>
  <c r="E223" i="5"/>
  <c r="D223" i="5"/>
  <c r="T223" i="5" s="1"/>
  <c r="E219" i="5"/>
  <c r="D219" i="5"/>
  <c r="T219" i="5" s="1"/>
  <c r="E215" i="5"/>
  <c r="D215" i="5"/>
  <c r="T215" i="5" s="1"/>
  <c r="E211" i="5"/>
  <c r="D211" i="5"/>
  <c r="T211" i="5" s="1"/>
  <c r="E203" i="5"/>
  <c r="D203" i="5"/>
  <c r="T203" i="5" s="1"/>
  <c r="E199" i="5"/>
  <c r="D199" i="5"/>
  <c r="T199" i="5" s="1"/>
  <c r="E184" i="5"/>
  <c r="D184" i="5"/>
  <c r="T184" i="5" s="1"/>
  <c r="E180" i="5"/>
  <c r="D180" i="5"/>
  <c r="T180" i="5" s="1"/>
  <c r="D176" i="5"/>
  <c r="T176" i="5" s="1"/>
  <c r="E176" i="5"/>
  <c r="E172" i="5"/>
  <c r="D172" i="5"/>
  <c r="T172" i="5" s="1"/>
  <c r="E169" i="5"/>
  <c r="D169" i="5"/>
  <c r="T169" i="5" s="1"/>
  <c r="E161" i="5"/>
  <c r="D161" i="5"/>
  <c r="T161" i="5" s="1"/>
  <c r="E157" i="5"/>
  <c r="G157" i="5"/>
  <c r="D157" i="5"/>
  <c r="T157" i="5" s="1"/>
  <c r="E150" i="5"/>
  <c r="D150" i="5"/>
  <c r="T150" i="5" s="1"/>
  <c r="E146" i="5"/>
  <c r="D146" i="5"/>
  <c r="T146" i="5" s="1"/>
  <c r="D139" i="5"/>
  <c r="T139" i="5" s="1"/>
  <c r="E139" i="5"/>
  <c r="E135" i="5"/>
  <c r="D135" i="5"/>
  <c r="T135" i="5" s="1"/>
  <c r="D131" i="5"/>
  <c r="T131" i="5" s="1"/>
  <c r="E131" i="5"/>
  <c r="E127" i="5"/>
  <c r="D127" i="5"/>
  <c r="T127" i="5" s="1"/>
  <c r="E120" i="5"/>
  <c r="D120" i="5"/>
  <c r="T120" i="5" s="1"/>
  <c r="E112" i="5"/>
  <c r="D112" i="5"/>
  <c r="K112" i="5" s="1"/>
  <c r="D108" i="5"/>
  <c r="T108" i="5" s="1"/>
  <c r="E108" i="5"/>
  <c r="E105" i="5"/>
  <c r="D105" i="5"/>
  <c r="T105" i="5" s="1"/>
  <c r="E102" i="5"/>
  <c r="D102" i="5"/>
  <c r="T102" i="5" s="1"/>
  <c r="E98" i="5"/>
  <c r="D98" i="5"/>
  <c r="T98" i="5" s="1"/>
  <c r="E90" i="5"/>
  <c r="D90" i="5"/>
  <c r="T90" i="5" s="1"/>
  <c r="G90" i="5"/>
  <c r="E87" i="5"/>
  <c r="D87" i="5"/>
  <c r="T87" i="5" s="1"/>
  <c r="E80" i="5"/>
  <c r="D80" i="5"/>
  <c r="K80" i="5" s="1"/>
  <c r="E77" i="5"/>
  <c r="G77" i="5"/>
  <c r="E74" i="5"/>
  <c r="D74" i="5"/>
  <c r="T74" i="5" s="1"/>
  <c r="E71" i="5"/>
  <c r="D71" i="5"/>
  <c r="T71" i="5" s="1"/>
  <c r="E64" i="5"/>
  <c r="D64" i="5"/>
  <c r="T64" i="5" s="1"/>
  <c r="E58" i="5"/>
  <c r="D58" i="5"/>
  <c r="T58" i="5" s="1"/>
  <c r="E48" i="5"/>
  <c r="D48" i="5"/>
  <c r="T48" i="5" s="1"/>
  <c r="E45" i="5"/>
  <c r="G45" i="5"/>
  <c r="E42" i="5"/>
  <c r="D42" i="5"/>
  <c r="T42" i="5" s="1"/>
  <c r="D39" i="5"/>
  <c r="T39" i="5" s="1"/>
  <c r="E39" i="5"/>
  <c r="E29" i="5"/>
  <c r="G29" i="5"/>
  <c r="D26" i="5"/>
  <c r="K26" i="5" s="1"/>
  <c r="G26" i="5"/>
  <c r="E23" i="5"/>
  <c r="D23" i="5"/>
  <c r="T23" i="5" s="1"/>
  <c r="E13" i="5"/>
  <c r="D13" i="5"/>
  <c r="T13" i="5" s="1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K194" i="3" s="1"/>
  <c r="I93" i="3"/>
  <c r="K93" i="3" s="1"/>
  <c r="G61" i="5"/>
  <c r="D306" i="5"/>
  <c r="T306" i="5" s="1"/>
  <c r="D291" i="5"/>
  <c r="T291" i="5" s="1"/>
  <c r="D207" i="5"/>
  <c r="T207" i="5" s="1"/>
  <c r="D165" i="5"/>
  <c r="T165" i="5" s="1"/>
  <c r="D142" i="5"/>
  <c r="T142" i="5" s="1"/>
  <c r="D78" i="5"/>
  <c r="T78" i="5" s="1"/>
  <c r="D46" i="5"/>
  <c r="T46" i="5" s="1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T330" i="5" s="1"/>
  <c r="D326" i="5"/>
  <c r="T326" i="5" s="1"/>
  <c r="E326" i="5"/>
  <c r="E322" i="5"/>
  <c r="D322" i="5"/>
  <c r="T322" i="5" s="1"/>
  <c r="E318" i="5"/>
  <c r="D318" i="5"/>
  <c r="T318" i="5" s="1"/>
  <c r="E314" i="5"/>
  <c r="D314" i="5"/>
  <c r="T314" i="5" s="1"/>
  <c r="G314" i="5"/>
  <c r="E310" i="5"/>
  <c r="D310" i="5"/>
  <c r="T310" i="5" s="1"/>
  <c r="E302" i="5"/>
  <c r="D302" i="5"/>
  <c r="T302" i="5" s="1"/>
  <c r="E298" i="5"/>
  <c r="G298" i="5"/>
  <c r="E294" i="5"/>
  <c r="D294" i="5"/>
  <c r="T294" i="5" s="1"/>
  <c r="E286" i="5"/>
  <c r="D286" i="5"/>
  <c r="K286" i="5" s="1"/>
  <c r="E282" i="5"/>
  <c r="D282" i="5"/>
  <c r="T282" i="5" s="1"/>
  <c r="E278" i="5"/>
  <c r="D278" i="5"/>
  <c r="T278" i="5" s="1"/>
  <c r="E274" i="5"/>
  <c r="D274" i="5"/>
  <c r="T274" i="5" s="1"/>
  <c r="E270" i="5"/>
  <c r="D270" i="5"/>
  <c r="T270" i="5" s="1"/>
  <c r="E266" i="5"/>
  <c r="D266" i="5"/>
  <c r="T266" i="5" s="1"/>
  <c r="G266" i="5"/>
  <c r="E262" i="5"/>
  <c r="D262" i="5"/>
  <c r="T262" i="5" s="1"/>
  <c r="E258" i="5"/>
  <c r="D258" i="5"/>
  <c r="T258" i="5" s="1"/>
  <c r="E254" i="5"/>
  <c r="D254" i="5"/>
  <c r="T254" i="5" s="1"/>
  <c r="E250" i="5"/>
  <c r="D250" i="5"/>
  <c r="T250" i="5" s="1"/>
  <c r="G250" i="5"/>
  <c r="E246" i="5"/>
  <c r="D246" i="5"/>
  <c r="T246" i="5" s="1"/>
  <c r="E242" i="5"/>
  <c r="D242" i="5"/>
  <c r="T242" i="5" s="1"/>
  <c r="E238" i="5"/>
  <c r="D238" i="5"/>
  <c r="T238" i="5" s="1"/>
  <c r="E234" i="5"/>
  <c r="D234" i="5"/>
  <c r="T234" i="5" s="1"/>
  <c r="G234" i="5"/>
  <c r="E230" i="5"/>
  <c r="D230" i="5"/>
  <c r="T230" i="5" s="1"/>
  <c r="E226" i="5"/>
  <c r="D226" i="5"/>
  <c r="T226" i="5" s="1"/>
  <c r="E222" i="5"/>
  <c r="D222" i="5"/>
  <c r="T222" i="5" s="1"/>
  <c r="E214" i="5"/>
  <c r="D214" i="5"/>
  <c r="T214" i="5" s="1"/>
  <c r="E202" i="5"/>
  <c r="G202" i="5"/>
  <c r="D202" i="5"/>
  <c r="T202" i="5" s="1"/>
  <c r="E198" i="5"/>
  <c r="D198" i="5"/>
  <c r="T198" i="5" s="1"/>
  <c r="E194" i="5"/>
  <c r="D194" i="5"/>
  <c r="T194" i="5" s="1"/>
  <c r="E187" i="5"/>
  <c r="D187" i="5"/>
  <c r="T187" i="5" s="1"/>
  <c r="E183" i="5"/>
  <c r="D183" i="5"/>
  <c r="T183" i="5" s="1"/>
  <c r="E179" i="5"/>
  <c r="D179" i="5"/>
  <c r="T179" i="5" s="1"/>
  <c r="E168" i="5"/>
  <c r="D168" i="5"/>
  <c r="T168" i="5" s="1"/>
  <c r="D164" i="5"/>
  <c r="T164" i="5" s="1"/>
  <c r="E164" i="5"/>
  <c r="D160" i="5"/>
  <c r="T160" i="5" s="1"/>
  <c r="E160" i="5"/>
  <c r="E156" i="5"/>
  <c r="D156" i="5"/>
  <c r="T156" i="5" s="1"/>
  <c r="E149" i="5"/>
  <c r="D149" i="5"/>
  <c r="T149" i="5" s="1"/>
  <c r="E145" i="5"/>
  <c r="D145" i="5"/>
  <c r="T145" i="5" s="1"/>
  <c r="E138" i="5"/>
  <c r="D138" i="5"/>
  <c r="T138" i="5" s="1"/>
  <c r="E134" i="5"/>
  <c r="D134" i="5"/>
  <c r="T134" i="5" s="1"/>
  <c r="E130" i="5"/>
  <c r="D130" i="5"/>
  <c r="T130" i="5" s="1"/>
  <c r="D123" i="5"/>
  <c r="T123" i="5" s="1"/>
  <c r="E123" i="5"/>
  <c r="E119" i="5"/>
  <c r="D119" i="5"/>
  <c r="T119" i="5" s="1"/>
  <c r="E111" i="5"/>
  <c r="D111" i="5"/>
  <c r="T111" i="5" s="1"/>
  <c r="E104" i="5"/>
  <c r="D104" i="5"/>
  <c r="T104" i="5" s="1"/>
  <c r="D101" i="5"/>
  <c r="T101" i="5" s="1"/>
  <c r="E101" i="5"/>
  <c r="E97" i="5"/>
  <c r="D97" i="5"/>
  <c r="T97" i="5" s="1"/>
  <c r="E93" i="5"/>
  <c r="G93" i="5"/>
  <c r="E89" i="5"/>
  <c r="D89" i="5"/>
  <c r="T89" i="5" s="1"/>
  <c r="E83" i="5"/>
  <c r="D83" i="5"/>
  <c r="T83" i="5" s="1"/>
  <c r="E76" i="5"/>
  <c r="D76" i="5"/>
  <c r="T76" i="5" s="1"/>
  <c r="E73" i="5"/>
  <c r="D73" i="5"/>
  <c r="T73" i="5" s="1"/>
  <c r="E70" i="5"/>
  <c r="D70" i="5"/>
  <c r="T70" i="5" s="1"/>
  <c r="D67" i="5"/>
  <c r="T67" i="5" s="1"/>
  <c r="E67" i="5"/>
  <c r="E60" i="5"/>
  <c r="D60" i="5"/>
  <c r="T60" i="5" s="1"/>
  <c r="E57" i="5"/>
  <c r="D57" i="5"/>
  <c r="T57" i="5" s="1"/>
  <c r="D51" i="5"/>
  <c r="T51" i="5" s="1"/>
  <c r="E51" i="5"/>
  <c r="E44" i="5"/>
  <c r="D44" i="5"/>
  <c r="K44" i="5" s="1"/>
  <c r="E41" i="5"/>
  <c r="D41" i="5"/>
  <c r="T41" i="5" s="1"/>
  <c r="E38" i="5"/>
  <c r="D38" i="5"/>
  <c r="T38" i="5" s="1"/>
  <c r="D35" i="5"/>
  <c r="T35" i="5" s="1"/>
  <c r="E35" i="5"/>
  <c r="D25" i="5"/>
  <c r="T25" i="5" s="1"/>
  <c r="E25" i="5"/>
  <c r="E19" i="5"/>
  <c r="D19" i="5"/>
  <c r="T19" i="5" s="1"/>
  <c r="I189" i="3"/>
  <c r="K189" i="3" s="1"/>
  <c r="G218" i="5"/>
  <c r="G58" i="5"/>
  <c r="E229" i="1"/>
  <c r="D320" i="5"/>
  <c r="T320" i="5" s="1"/>
  <c r="D290" i="5"/>
  <c r="T290" i="5" s="1"/>
  <c r="D276" i="5"/>
  <c r="T276" i="5" s="1"/>
  <c r="D260" i="5"/>
  <c r="T260" i="5" s="1"/>
  <c r="D244" i="5"/>
  <c r="K244" i="5" s="1"/>
  <c r="D227" i="5"/>
  <c r="T227" i="5" s="1"/>
  <c r="D206" i="5"/>
  <c r="T206" i="5" s="1"/>
  <c r="D185" i="5"/>
  <c r="T185" i="5" s="1"/>
  <c r="D141" i="5"/>
  <c r="T141" i="5" s="1"/>
  <c r="D109" i="5"/>
  <c r="T109" i="5" s="1"/>
  <c r="D77" i="5"/>
  <c r="T77" i="5" s="1"/>
  <c r="D45" i="5"/>
  <c r="T45" i="5" s="1"/>
  <c r="E210" i="5"/>
  <c r="E170" i="5"/>
  <c r="E115" i="5"/>
  <c r="E54" i="5"/>
  <c r="E7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K9" i="3" s="1"/>
  <c r="I25" i="3"/>
  <c r="K25" i="3" s="1"/>
  <c r="I40" i="3"/>
  <c r="K40" i="3" s="1"/>
  <c r="I53" i="3"/>
  <c r="K53" i="3" s="1"/>
  <c r="I69" i="3"/>
  <c r="K69" i="3" s="1"/>
  <c r="I81" i="3"/>
  <c r="K81" i="3" s="1"/>
  <c r="I96" i="3"/>
  <c r="K96" i="3" s="1"/>
  <c r="I112" i="3"/>
  <c r="K112" i="3" s="1"/>
  <c r="I125" i="3"/>
  <c r="K125" i="3" s="1"/>
  <c r="I137" i="3"/>
  <c r="K137" i="3" s="1"/>
  <c r="I152" i="3"/>
  <c r="K152" i="3" s="1"/>
  <c r="I157" i="3"/>
  <c r="K157" i="3" s="1"/>
  <c r="I165" i="3"/>
  <c r="K165" i="3" s="1"/>
  <c r="I177" i="3"/>
  <c r="K177" i="3" s="1"/>
  <c r="I185" i="3"/>
  <c r="K185" i="3" s="1"/>
  <c r="I191" i="3"/>
  <c r="K191" i="3" s="1"/>
  <c r="I199" i="3"/>
  <c r="K199" i="3" s="1"/>
  <c r="I204" i="3"/>
  <c r="K204" i="3" s="1"/>
  <c r="I212" i="3"/>
  <c r="K212" i="3" s="1"/>
  <c r="I218" i="3"/>
  <c r="K218" i="3" s="1"/>
  <c r="I226" i="3"/>
  <c r="K226" i="3" s="1"/>
  <c r="I233" i="3"/>
  <c r="K233" i="3" s="1"/>
  <c r="I241" i="3"/>
  <c r="K241" i="3" s="1"/>
  <c r="I247" i="3"/>
  <c r="K247" i="3" s="1"/>
  <c r="I253" i="3"/>
  <c r="K253" i="3" s="1"/>
  <c r="I261" i="3"/>
  <c r="K261" i="3" s="1"/>
  <c r="I268" i="3"/>
  <c r="K268" i="3" s="1"/>
  <c r="I276" i="3"/>
  <c r="K276" i="3" s="1"/>
  <c r="I282" i="3"/>
  <c r="K282" i="3" s="1"/>
  <c r="I290" i="3"/>
  <c r="K290" i="3" s="1"/>
  <c r="I296" i="3"/>
  <c r="K296" i="3" s="1"/>
  <c r="I304" i="3"/>
  <c r="K304" i="3" s="1"/>
  <c r="I309" i="3"/>
  <c r="K309" i="3" s="1"/>
  <c r="I316" i="3"/>
  <c r="K316" i="3" s="1"/>
  <c r="I324" i="3"/>
  <c r="K324" i="3" s="1"/>
  <c r="I329" i="3"/>
  <c r="K329" i="3" s="1"/>
  <c r="I16" i="3"/>
  <c r="K16" i="3" s="1"/>
  <c r="I29" i="3"/>
  <c r="K29" i="3" s="1"/>
  <c r="I41" i="3"/>
  <c r="K41" i="3" s="1"/>
  <c r="I57" i="3"/>
  <c r="K57" i="3" s="1"/>
  <c r="I72" i="3"/>
  <c r="K72" i="3" s="1"/>
  <c r="I85" i="3"/>
  <c r="K85" i="3" s="1"/>
  <c r="I101" i="3"/>
  <c r="K101" i="3" s="1"/>
  <c r="I113" i="3"/>
  <c r="K113" i="3" s="1"/>
  <c r="I128" i="3"/>
  <c r="K128" i="3" s="1"/>
  <c r="I144" i="3"/>
  <c r="K144" i="3" s="1"/>
  <c r="I153" i="3"/>
  <c r="K153" i="3" s="1"/>
  <c r="I159" i="3"/>
  <c r="K159" i="3" s="1"/>
  <c r="I167" i="3"/>
  <c r="K167" i="3" s="1"/>
  <c r="I172" i="3"/>
  <c r="K172" i="3" s="1"/>
  <c r="I180" i="3"/>
  <c r="K180" i="3" s="1"/>
  <c r="I186" i="3"/>
  <c r="K186" i="3" s="1"/>
  <c r="I193" i="3"/>
  <c r="K193" i="3" s="1"/>
  <c r="I200" i="3"/>
  <c r="K200" i="3" s="1"/>
  <c r="I207" i="3"/>
  <c r="K207" i="3" s="1"/>
  <c r="I213" i="3"/>
  <c r="K213" i="3" s="1"/>
  <c r="I221" i="3"/>
  <c r="K221" i="3" s="1"/>
  <c r="I228" i="3"/>
  <c r="K228" i="3" s="1"/>
  <c r="I236" i="3"/>
  <c r="K236" i="3" s="1"/>
  <c r="I242" i="3"/>
  <c r="K242" i="3" s="1"/>
  <c r="I248" i="3"/>
  <c r="K248" i="3" s="1"/>
  <c r="I256" i="3"/>
  <c r="K256" i="3" s="1"/>
  <c r="I263" i="3"/>
  <c r="K263" i="3" s="1"/>
  <c r="I271" i="3"/>
  <c r="K271" i="3" s="1"/>
  <c r="I277" i="3"/>
  <c r="K277" i="3" s="1"/>
  <c r="I285" i="3"/>
  <c r="K285" i="3" s="1"/>
  <c r="I292" i="3"/>
  <c r="K292" i="3" s="1"/>
  <c r="I297" i="3"/>
  <c r="K297" i="3" s="1"/>
  <c r="I305" i="3"/>
  <c r="K305" i="3" s="1"/>
  <c r="I311" i="3"/>
  <c r="K311" i="3" s="1"/>
  <c r="I319" i="3"/>
  <c r="K319" i="3" s="1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K308" i="3" s="1"/>
  <c r="I295" i="3"/>
  <c r="K295" i="3" s="1"/>
  <c r="I281" i="3"/>
  <c r="K281" i="3" s="1"/>
  <c r="I266" i="3"/>
  <c r="K266" i="3" s="1"/>
  <c r="I252" i="3"/>
  <c r="K252" i="3" s="1"/>
  <c r="I239" i="3"/>
  <c r="K239" i="3" s="1"/>
  <c r="I224" i="3"/>
  <c r="K224" i="3" s="1"/>
  <c r="I209" i="3"/>
  <c r="K209" i="3" s="1"/>
  <c r="I197" i="3"/>
  <c r="K197" i="3" s="1"/>
  <c r="I184" i="3"/>
  <c r="K184" i="3" s="1"/>
  <c r="I170" i="3"/>
  <c r="K170" i="3" s="1"/>
  <c r="I156" i="3"/>
  <c r="K156" i="3" s="1"/>
  <c r="I136" i="3"/>
  <c r="K136" i="3" s="1"/>
  <c r="I105" i="3"/>
  <c r="K105" i="3" s="1"/>
  <c r="I80" i="3"/>
  <c r="K80" i="3" s="1"/>
  <c r="I49" i="3"/>
  <c r="K49" i="3" s="1"/>
  <c r="I21" i="3"/>
  <c r="K21" i="3" s="1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K11" i="3" s="1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K60" i="3" s="1"/>
  <c r="I68" i="3"/>
  <c r="K68" i="3" s="1"/>
  <c r="I76" i="3"/>
  <c r="K76" i="3" s="1"/>
  <c r="I84" i="3"/>
  <c r="K84" i="3" s="1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K132" i="3" s="1"/>
  <c r="I140" i="3"/>
  <c r="K140" i="3" s="1"/>
  <c r="I148" i="3"/>
  <c r="K148" i="3" s="1"/>
  <c r="G275" i="1"/>
  <c r="I327" i="3"/>
  <c r="K327" i="3" s="1"/>
  <c r="I322" i="3"/>
  <c r="K322" i="3" s="1"/>
  <c r="I317" i="3"/>
  <c r="K317" i="3" s="1"/>
  <c r="I312" i="3"/>
  <c r="K312" i="3" s="1"/>
  <c r="I303" i="3"/>
  <c r="K303" i="3" s="1"/>
  <c r="I298" i="3"/>
  <c r="K298" i="3" s="1"/>
  <c r="I293" i="3"/>
  <c r="K293" i="3" s="1"/>
  <c r="I289" i="3"/>
  <c r="K289" i="3" s="1"/>
  <c r="I284" i="3"/>
  <c r="K284" i="3" s="1"/>
  <c r="I279" i="3"/>
  <c r="K279" i="3" s="1"/>
  <c r="I274" i="3"/>
  <c r="K274" i="3" s="1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K234" i="3" s="1"/>
  <c r="I229" i="3"/>
  <c r="K229" i="3" s="1"/>
  <c r="I225" i="3"/>
  <c r="K225" i="3" s="1"/>
  <c r="I220" i="3"/>
  <c r="K220" i="3" s="1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K178" i="3" s="1"/>
  <c r="I173" i="3"/>
  <c r="K173" i="3" s="1"/>
  <c r="I169" i="3"/>
  <c r="K169" i="3" s="1"/>
  <c r="I164" i="3"/>
  <c r="K164" i="3" s="1"/>
  <c r="I160" i="3"/>
  <c r="K160" i="3" s="1"/>
  <c r="I151" i="3"/>
  <c r="K151" i="3" s="1"/>
  <c r="I141" i="3"/>
  <c r="K141" i="3" s="1"/>
  <c r="I129" i="3"/>
  <c r="K129" i="3" s="1"/>
  <c r="I120" i="3"/>
  <c r="K120" i="3" s="1"/>
  <c r="I109" i="3"/>
  <c r="K109" i="3" s="1"/>
  <c r="I97" i="3"/>
  <c r="K97" i="3" s="1"/>
  <c r="I88" i="3"/>
  <c r="K88" i="3" s="1"/>
  <c r="I77" i="3"/>
  <c r="K77" i="3" s="1"/>
  <c r="I65" i="3"/>
  <c r="K65" i="3" s="1"/>
  <c r="I56" i="3"/>
  <c r="K56" i="3" s="1"/>
  <c r="I45" i="3"/>
  <c r="K45" i="3" s="1"/>
  <c r="I33" i="3"/>
  <c r="K33" i="3" s="1"/>
  <c r="I24" i="3"/>
  <c r="K24" i="3" s="1"/>
  <c r="I13" i="3"/>
  <c r="K13" i="3" s="1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K87" i="3" s="1"/>
  <c r="I82" i="3"/>
  <c r="K82" i="3" s="1"/>
  <c r="I79" i="3"/>
  <c r="K79" i="3" s="1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K31" i="3" s="1"/>
  <c r="I26" i="3"/>
  <c r="K26" i="3" s="1"/>
  <c r="I23" i="3"/>
  <c r="K23" i="3" s="1"/>
  <c r="I18" i="3"/>
  <c r="K18" i="3" s="1"/>
  <c r="I15" i="3"/>
  <c r="K15" i="3" s="1"/>
  <c r="I10" i="3"/>
  <c r="K10" i="3" s="1"/>
  <c r="I7" i="3"/>
  <c r="K7" i="3" s="1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K286" i="3" s="1"/>
  <c r="I283" i="3"/>
  <c r="K283" i="3" s="1"/>
  <c r="I278" i="3"/>
  <c r="K278" i="3" s="1"/>
  <c r="I275" i="3"/>
  <c r="K275" i="3" s="1"/>
  <c r="I270" i="3"/>
  <c r="K270" i="3" s="1"/>
  <c r="I267" i="3"/>
  <c r="K267" i="3" s="1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K219" i="3" s="1"/>
  <c r="I214" i="3"/>
  <c r="K214" i="3" s="1"/>
  <c r="I211" i="3"/>
  <c r="K211" i="3" s="1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K163" i="3" s="1"/>
  <c r="I158" i="3"/>
  <c r="K158" i="3" s="1"/>
  <c r="I155" i="3"/>
  <c r="K155" i="3" s="1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K99" i="3" s="1"/>
  <c r="I94" i="3"/>
  <c r="K94" i="3" s="1"/>
  <c r="I91" i="3"/>
  <c r="K91" i="3" s="1"/>
  <c r="I86" i="3"/>
  <c r="K86" i="3" s="1"/>
  <c r="I83" i="3"/>
  <c r="K83" i="3" s="1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K35" i="3" s="1"/>
  <c r="I30" i="3"/>
  <c r="K30" i="3" s="1"/>
  <c r="I27" i="3"/>
  <c r="K27" i="3" s="1"/>
  <c r="I22" i="3"/>
  <c r="K22" i="3" s="1"/>
  <c r="I19" i="3"/>
  <c r="K19" i="3" s="1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237" i="3" l="1"/>
  <c r="K250" i="3"/>
  <c r="K208" i="3"/>
  <c r="K145" i="3"/>
  <c r="K89" i="3"/>
  <c r="K280" i="3"/>
  <c r="K232" i="3"/>
  <c r="T286" i="5"/>
  <c r="K272" i="3"/>
  <c r="K149" i="3"/>
  <c r="K258" i="3"/>
  <c r="K175" i="3"/>
  <c r="K216" i="3"/>
  <c r="T20" i="5"/>
  <c r="T212" i="5"/>
  <c r="T55" i="5"/>
  <c r="T192" i="5"/>
  <c r="K288" i="3"/>
  <c r="K161" i="3"/>
  <c r="K154" i="3"/>
  <c r="K301" i="3"/>
  <c r="K121" i="3"/>
  <c r="K61" i="3"/>
  <c r="T275" i="5"/>
  <c r="T92" i="5"/>
  <c r="T220" i="5"/>
  <c r="T264" i="5"/>
  <c r="K306" i="3"/>
  <c r="K32" i="3"/>
  <c r="K181" i="3"/>
  <c r="K202" i="3"/>
  <c r="K223" i="3"/>
  <c r="K8" i="3"/>
  <c r="T80" i="5"/>
  <c r="T26" i="5"/>
  <c r="T218" i="5"/>
  <c r="K64" i="3"/>
  <c r="K17" i="3"/>
  <c r="K245" i="3"/>
  <c r="K313" i="3"/>
  <c r="K231" i="3"/>
  <c r="K300" i="3"/>
  <c r="T44" i="5"/>
  <c r="T190" i="5"/>
  <c r="T271" i="5"/>
  <c r="T88" i="5"/>
  <c r="K104" i="3"/>
  <c r="K37" i="3"/>
  <c r="K257" i="3"/>
  <c r="K320" i="3"/>
  <c r="K287" i="3"/>
  <c r="T244" i="5"/>
  <c r="T96" i="5"/>
  <c r="K168" i="3"/>
  <c r="K73" i="3"/>
  <c r="K265" i="3"/>
  <c r="K328" i="3"/>
  <c r="K325" i="3"/>
  <c r="K133" i="3"/>
  <c r="K176" i="3"/>
  <c r="T7" i="5"/>
  <c r="K188" i="3"/>
  <c r="K117" i="3"/>
  <c r="K273" i="3"/>
  <c r="K48" i="3"/>
  <c r="K314" i="3"/>
  <c r="T196" i="5"/>
  <c r="T324" i="5"/>
  <c r="T333" i="5"/>
  <c r="T112" i="5"/>
  <c r="M7" i="5"/>
  <c r="M224" i="5"/>
  <c r="M15" i="5"/>
  <c r="M104" i="5"/>
  <c r="M238" i="5"/>
  <c r="T9" i="3"/>
  <c r="G9" i="3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B19" i="10" s="1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G333" i="3" l="1"/>
  <c r="N303" i="5"/>
  <c r="H330" i="3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<sst xmlns="http://schemas.openxmlformats.org/spreadsheetml/2006/main" count="4486" uniqueCount="1165">
  <si>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</si>
  <si>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</si>
  <si>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</si>
  <si>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</si>
  <si>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</si>
  <si>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</si>
  <si>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</si>
  <si>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</si>
  <si>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</si>
  <si>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</si>
  <si>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</si>
  <si>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</si>
  <si>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</si>
  <si>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</si>
  <si>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</si>
  <si>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</si>
  <si>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</si>
  <si>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</si>
  <si>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</si>
  <si>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</si>
  <si>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</si>
  <si>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</si>
  <si>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</si>
  <si>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</si>
  <si>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</si>
  <si>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</si>
  <si>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</si>
  <si>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</si>
  <si>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</si>
  <si>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</si>
  <si>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</si>
  <si>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</si>
  <si>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</si>
  <si>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</si>
  <si>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</si>
  <si>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</si>
  <si>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</si>
  <si>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</si>
  <si>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</si>
  <si>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</si>
  <si>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</si>
  <si>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</si>
  <si>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</si>
  <si>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</si>
  <si>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</si>
  <si>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</si>
  <si>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</si>
  <si>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</si>
  <si>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</si>
  <si>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</si>
  <si>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</si>
  <si>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</si>
  <si>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</si>
  <si>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</si>
  <si>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</si>
  <si>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</si>
  <si>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</si>
  <si>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</si>
  <si>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</si>
  <si>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</si>
  <si>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</si>
  <si>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</si>
  <si>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</si>
  <si>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</si>
  <si>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</si>
  <si>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</si>
  <si>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</si>
  <si>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</si>
  <si>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</si>
  <si>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</si>
  <si>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</si>
  <si>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</si>
  <si>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</si>
  <si>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</si>
  <si>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</si>
  <si>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</si>
  <si>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</si>
  <si>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</si>
  <si>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</si>
  <si>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</si>
  <si>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</si>
  <si>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</si>
  <si>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</si>
  <si>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</si>
  <si>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</si>
  <si>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</si>
  <si>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</si>
  <si>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</si>
  <si>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</si>
  <si>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</si>
  <si>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</si>
  <si>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</si>
  <si>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</si>
  <si>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</si>
  <si>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</si>
  <si>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</si>
  <si>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</si>
  <si>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</si>
  <si>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</si>
  <si>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</si>
  <si>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</si>
  <si>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</si>
  <si>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</si>
  <si>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</si>
  <si>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</si>
  <si>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</si>
  <si>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</si>
  <si>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</si>
  <si>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</si>
  <si>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</si>
  <si>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</si>
  <si>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</si>
  <si>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</si>
  <si>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</si>
  <si>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</si>
  <si>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</si>
  <si>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</si>
  <si>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</si>
  <si>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</si>
  <si>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</si>
  <si>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</si>
  <si>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</si>
  <si>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</si>
  <si>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</si>
  <si>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</si>
  <si>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</si>
  <si>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</si>
  <si>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</si>
  <si>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</si>
  <si>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</si>
  <si>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</si>
  <si>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</si>
  <si>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</si>
  <si>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</si>
  <si>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</si>
  <si>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</si>
  <si>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</si>
  <si>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</si>
  <si>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</si>
  <si>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</si>
  <si>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</si>
  <si>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</si>
  <si>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</si>
  <si>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</si>
  <si>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</si>
  <si>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</si>
  <si>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</si>
  <si>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</si>
  <si>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</si>
  <si>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</si>
  <si>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</si>
  <si>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</si>
  <si>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</si>
  <si>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</si>
  <si>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</si>
  <si>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</si>
  <si>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</si>
  <si>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</si>
  <si>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</si>
  <si>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</si>
  <si>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</si>
  <si>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</si>
  <si>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</si>
  <si>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</si>
  <si>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</si>
  <si>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</si>
  <si>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</si>
  <si>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</si>
  <si>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</si>
  <si>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</si>
  <si>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</si>
  <si>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</si>
  <si>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</si>
  <si>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</si>
  <si>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</si>
  <si>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</si>
  <si>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</si>
  <si>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</si>
  <si>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</si>
  <si>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</si>
  <si>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</si>
  <si>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</si>
  <si>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</si>
  <si>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</si>
  <si>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</si>
  <si>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</si>
  <si>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</si>
  <si>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</si>
  <si>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</si>
  <si>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</si>
  <si>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</si>
  <si>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</si>
  <si>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</si>
  <si>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</si>
  <si>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</si>
  <si>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</si>
  <si>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</si>
  <si>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</si>
  <si>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</si>
  <si>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</si>
  <si>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</si>
  <si>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</si>
  <si>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</si>
  <si>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</si>
  <si>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</si>
  <si>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</si>
  <si>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</si>
  <si>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</si>
  <si>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</si>
  <si>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</si>
  <si>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</si>
  <si>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</si>
  <si>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</si>
  <si>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</si>
  <si>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</si>
  <si>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</si>
  <si>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</si>
  <si>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</si>
  <si>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</si>
  <si>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</si>
  <si>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</si>
  <si>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</si>
  <si>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</si>
  <si>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</si>
  <si>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</si>
  <si>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</si>
  <si>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</si>
  <si>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</si>
  <si>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</si>
  <si>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</si>
  <si>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</si>
  <si>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</si>
  <si>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</si>
  <si>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</si>
  <si>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</si>
  <si>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</si>
  <si>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</si>
  <si>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</si>
  <si>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</si>
  <si>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</si>
  <si>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</si>
  <si>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</si>
  <si>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</si>
  <si>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</si>
  <si>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</si>
  <si>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</si>
  <si>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</si>
  <si>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</si>
  <si>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</si>
  <si>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</si>
  <si>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</si>
  <si>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</si>
  <si>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</si>
  <si>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</si>
  <si>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</si>
  <si>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</si>
  <si>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</si>
  <si>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</si>
  <si>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</si>
  <si>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</si>
  <si>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</si>
  <si>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</si>
  <si>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</si>
  <si>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</si>
  <si>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</si>
  <si>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</si>
  <si>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</si>
  <si>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</si>
  <si>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</si>
  <si>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</si>
  <si>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</si>
  <si>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</si>
  <si>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</si>
  <si>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</si>
  <si>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</si>
  <si>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</si>
  <si>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</si>
  <si>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</si>
  <si>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</si>
  <si>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</si>
  <si>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</si>
  <si>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</si>
  <si>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</si>
  <si>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</si>
  <si>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</si>
  <si>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</si>
  <si>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</si>
  <si>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</si>
  <si>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</si>
  <si>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</si>
  <si>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</si>
  <si>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</si>
  <si>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</si>
  <si>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</si>
  <si>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</si>
  <si>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</si>
  <si>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</si>
  <si>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</si>
  <si>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</si>
  <si>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</si>
  <si>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</si>
  <si>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</si>
  <si>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</si>
  <si>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</si>
  <si>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</si>
  <si>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</si>
  <si>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</si>
  <si>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</si>
  <si>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</si>
  <si>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</si>
  <si>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</si>
  <si>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</si>
  <si>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</si>
  <si>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</si>
  <si>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</si>
  <si>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</si>
  <si>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</si>
  <si>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</si>
  <si>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</si>
  <si>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</si>
  <si>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</si>
  <si>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</si>
  <si>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</si>
  <si>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</si>
  <si>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</si>
  <si>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</si>
  <si>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</si>
  <si>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</si>
  <si>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</si>
  <si>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</si>
  <si>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</si>
  <si>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</si>
  <si>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</si>
  <si>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</si>
  <si>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</si>
  <si>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</si>
  <si>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</si>
  <si>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</si>
  <si>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</si>
  <si>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</si>
  <si>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</si>
  <si>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</si>
  <si>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</si>
  <si>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</si>
  <si>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</si>
  <si>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</si>
  <si>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</si>
  <si>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</si>
  <si>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</si>
  <si>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</si>
  <si>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</si>
  <si>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</si>
  <si>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</si>
  <si>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</si>
  <si>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</si>
  <si>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</si>
  <si>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</si>
  <si>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</si>
  <si>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</si>
  <si>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</si>
  <si>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</si>
  <si>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</si>
  <si>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</si>
  <si>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</si>
  <si>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</si>
  <si>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</si>
  <si>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</si>
  <si>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</si>
  <si>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</si>
  <si>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</si>
  <si>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</si>
  <si>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</si>
  <si>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</si>
  <si>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</si>
  <si>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</si>
  <si>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</si>
  <si>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</si>
  <si>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</si>
  <si>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</si>
  <si>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</si>
  <si>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</si>
  <si>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</si>
  <si>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</si>
  <si>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</si>
  <si>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</si>
  <si>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</si>
  <si>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</si>
  <si>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</si>
  <si>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</si>
  <si>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</si>
  <si>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</si>
  <si>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</si>
  <si>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</si>
  <si>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</si>
  <si>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</si>
  <si>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</si>
  <si>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</si>
  <si>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</si>
  <si>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</si>
  <si>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</si>
  <si>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</si>
  <si>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</si>
  <si>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</si>
  <si>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</si>
  <si>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</si>
  <si>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</si>
  <si>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</si>
  <si>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</si>
  <si>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</si>
  <si>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</si>
  <si>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</si>
  <si>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</si>
  <si>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</si>
  <si>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</si>
  <si>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</si>
  <si>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</si>
  <si>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</si>
  <si>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</si>
  <si>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</si>
  <si>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</si>
  <si>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</si>
  <si>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</si>
  <si>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</si>
  <si>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</si>
  <si>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</si>
  <si>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</si>
  <si>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</si>
  <si>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</si>
  <si>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</si>
  <si>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</si>
  <si>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</si>
  <si>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</si>
  <si>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</si>
  <si>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</si>
  <si>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</si>
  <si>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</si>
  <si>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</si>
  <si>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</si>
  <si>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</si>
  <si>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</si>
  <si>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</si>
  <si>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</si>
  <si>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</si>
  <si>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</si>
  <si>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</si>
  <si>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</si>
  <si>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</si>
  <si>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</si>
  <si>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</si>
  <si>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</si>
  <si>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</si>
  <si>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</si>
  <si>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</si>
  <si>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</si>
  <si>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</si>
  <si>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</si>
  <si>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</si>
  <si>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</si>
  <si>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</si>
  <si>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</si>
  <si>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</si>
  <si>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</si>
  <si>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</si>
  <si>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</si>
  <si>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</si>
  <si>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</si>
  <si>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</si>
  <si>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</si>
  <si>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</si>
  <si>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</si>
  <si>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</si>
  <si>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</si>
  <si>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</si>
  <si>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</si>
  <si>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</si>
  <si>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</si>
  <si>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</si>
  <si>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</si>
  <si>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</si>
  <si>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</si>
  <si>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</si>
  <si>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</si>
  <si>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</si>
  <si>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</si>
  <si>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</si>
  <si>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</si>
  <si>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</si>
  <si>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</si>
  <si>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</si>
  <si>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</si>
  <si>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</si>
  <si>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</si>
  <si>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</si>
  <si>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</si>
  <si>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</si>
  <si>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</si>
  <si>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</si>
  <si>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</si>
  <si>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</si>
  <si>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</si>
  <si>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</si>
  <si>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</si>
  <si>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</si>
  <si>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</si>
  <si>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</si>
  <si>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</si>
  <si>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</si>
  <si>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</si>
  <si>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</si>
  <si>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</si>
  <si>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</si>
  <si>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</si>
  <si>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</si>
  <si>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</si>
  <si>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</si>
  <si>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</si>
  <si>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</si>
  <si>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</si>
  <si>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</si>
  <si>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</si>
  <si>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</si>
  <si>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</si>
  <si>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</si>
  <si>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</si>
  <si>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</si>
  <si>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</si>
  <si>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</si>
  <si>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</si>
  <si>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</si>
  <si>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</si>
  <si>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</si>
  <si>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</si>
  <si>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</si>
  <si>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</si>
  <si>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</si>
  <si>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</si>
  <si>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</si>
  <si>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</si>
  <si>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</si>
  <si>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</si>
  <si>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</si>
  <si>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</si>
  <si>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</si>
  <si>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</si>
  <si>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</si>
  <si>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</si>
  <si>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</si>
  <si>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</si>
  <si>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</si>
  <si>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</si>
  <si>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</si>
  <si>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</si>
  <si>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</si>
  <si>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</si>
  <si>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</si>
  <si>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</si>
  <si>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</si>
  <si>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</si>
  <si>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</si>
  <si>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</si>
  <si>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</si>
  <si>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</si>
  <si>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</si>
  <si>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</si>
  <si>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</si>
  <si>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</si>
  <si>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</si>
  <si>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</si>
  <si>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</si>
  <si>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</si>
  <si>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</si>
  <si>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</si>
  <si>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</si>
  <si>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</si>
  <si>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</si>
  <si>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</si>
  <si>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</si>
  <si>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</si>
  <si>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</si>
  <si>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</si>
  <si>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</si>
  <si>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</si>
  <si>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</si>
  <si>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</si>
  <si>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</si>
  <si>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</si>
  <si>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</si>
  <si>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</si>
  <si>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</si>
  <si>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</si>
  <si>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</si>
  <si>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</si>
  <si>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</si>
  <si>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</si>
  <si>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</si>
  <si>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</si>
  <si>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</si>
  <si>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</si>
  <si>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</si>
  <si>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</si>
  <si>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</si>
  <si>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</si>
  <si>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</si>
  <si>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</si>
  <si>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</si>
  <si>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</si>
  <si>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</si>
  <si>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</si>
  <si>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</si>
  <si>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</si>
  <si>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</si>
  <si>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</si>
  <si>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</si>
  <si>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</si>
  <si>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</si>
  <si>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</si>
  <si>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</si>
  <si>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</si>
  <si>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</si>
  <si>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</si>
  <si>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</si>
  <si>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</si>
  <si>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</si>
  <si>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</si>
  <si>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</si>
  <si>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</si>
  <si>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</si>
  <si>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</si>
  <si>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</si>
  <si>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</si>
  <si>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</si>
  <si>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</si>
  <si>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</si>
  <si>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</si>
  <si>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</si>
  <si>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</si>
  <si>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</si>
  <si>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</si>
  <si>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</si>
  <si>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</si>
  <si>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</si>
  <si>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</si>
  <si>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</si>
  <si>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</si>
  <si>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</si>
  <si>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</si>
  <si>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</si>
  <si>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</si>
  <si>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</si>
  <si>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</si>
  <si>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</si>
  <si>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</si>
  <si>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</si>
  <si>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</si>
  <si>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</si>
  <si>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</si>
  <si>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</si>
  <si>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</si>
  <si>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</si>
  <si>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</si>
  <si>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</si>
  <si>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</si>
  <si>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</si>
  <si>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</si>
  <si>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</si>
  <si>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</si>
  <si>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</si>
  <si>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</si>
  <si>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</si>
  <si>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</si>
  <si>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</si>
  <si>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</si>
  <si>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</si>
  <si>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</si>
  <si>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</si>
  <si>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</si>
  <si>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</si>
  <si>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</si>
  <si>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</si>
  <si>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</si>
  <si>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</si>
  <si>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</si>
  <si>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</si>
  <si>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</si>
  <si>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</si>
  <si>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</si>
  <si>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</si>
  <si>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</si>
  <si>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</si>
  <si>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</si>
  <si>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</si>
  <si>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</si>
  <si>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</si>
  <si>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</si>
  <si>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</si>
  <si>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</si>
  <si>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</si>
  <si>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</si>
  <si>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</si>
  <si>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</si>
  <si>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</si>
  <si>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</si>
  <si>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</si>
  <si>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</si>
  <si>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</si>
  <si>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</si>
  <si>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</si>
  <si>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</si>
  <si>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</si>
  <si>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</si>
  <si>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</si>
  <si>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</si>
  <si>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</si>
  <si>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</si>
  <si>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</si>
  <si>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</si>
  <si>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</si>
  <si>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</si>
  <si>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</si>
  <si>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</si>
  <si>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</si>
  <si>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</si>
  <si>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</si>
  <si>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</si>
  <si>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</si>
  <si>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</si>
  <si>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</si>
  <si>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</si>
  <si>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</si>
  <si>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</si>
  <si>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</si>
  <si>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</si>
  <si>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</si>
  <si>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</si>
  <si>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</si>
  <si>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</si>
  <si>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</si>
  <si>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</si>
  <si>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</si>
  <si>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</si>
  <si>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</si>
  <si>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</si>
  <si>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</si>
  <si>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</si>
  <si>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</si>
  <si>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</si>
  <si>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</si>
  <si>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</si>
  <si>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</si>
  <si>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</si>
  <si>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</si>
  <si>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</si>
  <si>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</si>
  <si>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</si>
  <si>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</si>
  <si>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</si>
  <si>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</si>
  <si>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</si>
  <si>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</si>
  <si>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</si>
  <si>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</si>
  <si>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</si>
  <si>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</si>
  <si>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</si>
  <si>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</si>
  <si>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</si>
  <si>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</si>
  <si>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</si>
  <si>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</si>
  <si>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</si>
  <si>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</si>
  <si>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</si>
  <si>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</si>
  <si>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</si>
  <si>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</si>
  <si>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</si>
  <si>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</si>
  <si>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</si>
  <si>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</si>
  <si>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</si>
  <si>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</si>
  <si>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</si>
  <si>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</si>
  <si>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</si>
  <si>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</si>
  <si>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</si>
  <si>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</si>
  <si>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</si>
  <si>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</si>
  <si>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</si>
  <si>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</si>
  <si>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</si>
  <si>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</si>
  <si>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</si>
  <si>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</si>
  <si>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</si>
  <si>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</si>
  <si>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</si>
  <si>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</si>
  <si>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</si>
  <si>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</si>
  <si>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</si>
  <si>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</si>
  <si>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</si>
  <si>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</si>
  <si>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</si>
  <si>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</si>
  <si>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</si>
  <si>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</si>
  <si>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</si>
  <si>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</si>
  <si>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</si>
  <si>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</si>
  <si>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</si>
  <si>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</si>
  <si>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</si>
  <si>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</si>
  <si>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</si>
  <si>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</si>
  <si>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</si>
  <si>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</si>
  <si>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</si>
  <si>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</si>
  <si>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</si>
  <si>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</si>
  <si>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</si>
  <si>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</si>
  <si>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</si>
  <si>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</si>
  <si>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</si>
  <si>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</si>
  <si>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</si>
  <si>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</si>
  <si>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</si>
  <si>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</si>
  <si>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</si>
  <si>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</si>
  <si>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</si>
  <si>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</si>
  <si>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</si>
  <si>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</si>
  <si>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</si>
  <si>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</si>
  <si>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</si>
  <si>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</si>
  <si>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</si>
  <si>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</si>
  <si>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</si>
  <si>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</si>
  <si>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</si>
  <si>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</si>
  <si>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</si>
  <si>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</si>
  <si>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</si>
  <si>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</si>
  <si>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</si>
  <si>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</si>
  <si>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</si>
  <si>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</si>
  <si>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</si>
  <si>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</si>
  <si>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</si>
  <si>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</si>
  <si>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</si>
  <si>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</si>
  <si>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</si>
  <si>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</si>
  <si>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</si>
  <si>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</si>
  <si>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</si>
  <si>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</si>
  <si>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</si>
  <si>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</si>
  <si>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</si>
  <si>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</si>
  <si>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</si>
  <si>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</si>
  <si>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</si>
  <si>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</si>
  <si>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</si>
  <si>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</si>
  <si>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</si>
  <si>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</si>
  <si>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</si>
  <si>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</si>
  <si>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</si>
  <si>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</si>
  <si>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</si>
  <si>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</si>
  <si>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</si>
  <si>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</si>
  <si>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</si>
  <si>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</si>
  <si>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</si>
  <si>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</si>
  <si>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</si>
  <si>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</si>
  <si>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</si>
  <si>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</si>
  <si>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</si>
  <si>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</si>
  <si>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</si>
  <si>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</si>
  <si>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</si>
  <si>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</si>
  <si>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</si>
  <si>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</si>
  <si>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</si>
  <si>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</si>
  <si>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</si>
  <si>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</si>
  <si>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</si>
  <si>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</si>
  <si>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</si>
  <si>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</si>
  <si>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</si>
  <si>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</si>
  <si>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</si>
  <si>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</si>
  <si>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</si>
  <si>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</si>
  <si>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</si>
  <si>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</si>
  <si>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</si>
  <si>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</si>
  <si>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</si>
  <si>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</si>
  <si>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</si>
  <si>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</si>
  <si>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</si>
  <si>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</si>
  <si>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</si>
  <si>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</si>
  <si>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</si>
  <si>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</si>
  <si>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</si>
  <si>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</si>
  <si>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</si>
  <si>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</si>
  <si>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</si>
  <si>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</si>
  <si>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</si>
  <si>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</si>
  <si>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</si>
  <si>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</si>
  <si>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</si>
  <si>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</si>
  <si>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</si>
  <si>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</si>
  <si>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</si>
  <si>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</si>
  <si>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</si>
  <si>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</si>
  <si>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</si>
  <si>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</si>
  <si>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</si>
  <si>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</si>
  <si>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</si>
  <si>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</si>
  <si>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</si>
  <si>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</si>
  <si>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</si>
  <si>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</si>
  <si>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</si>
  <si>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</si>
  <si>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</si>
  <si>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</si>
  <si>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</si>
  <si>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</si>
  <si>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</si>
  <si>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</si>
  <si>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</si>
  <si>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</si>
  <si>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</si>
  <si>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</si>
  <si>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</si>
  <si>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</si>
  <si>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</si>
  <si>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</si>
  <si>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</si>
  <si>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</si>
  <si>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</si>
  <si>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</si>
  <si>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</si>
  <si>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</si>
  <si>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</si>
  <si>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</si>
  <si>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</si>
  <si>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</si>
  <si>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</si>
  <si>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</si>
  <si>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</si>
  <si>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</si>
  <si>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</si>
  <si>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</si>
  <si>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</si>
  <si>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</si>
  <si>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</si>
  <si>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</si>
  <si>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</si>
  <si>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</si>
  <si>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</si>
  <si>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</si>
  <si>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</si>
  <si>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</si>
  <si>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</si>
  <si>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</si>
  <si>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</si>
  <si>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</si>
  <si>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</si>
  <si>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</si>
  <si>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</si>
  <si>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</si>
  <si>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</si>
  <si>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</si>
  <si>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</si>
  <si>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</si>
  <si>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</si>
  <si>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</si>
  <si>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</si>
  <si>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</si>
  <si>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</si>
  <si>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</si>
  <si>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</si>
  <si>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</si>
  <si>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</si>
  <si>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</si>
  <si>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</si>
  <si>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</si>
  <si>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</si>
  <si>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</si>
  <si>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</si>
  <si>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</si>
  <si>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</si>
  <si>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</si>
  <si>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</si>
  <si>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</si>
  <si>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</si>
  <si>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</si>
  <si>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</si>
  <si>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</si>
  <si>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</si>
  <si>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</si>
  <si>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</si>
  <si>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</si>
  <si>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</si>
  <si>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</si>
  <si>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</si>
  <si>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</si>
  <si>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</si>
  <si>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</si>
  <si>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</si>
  <si>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</si>
  <si>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</si>
  <si>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</si>
  <si>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</si>
  <si>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</si>
  <si>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</si>
  <si>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</si>
  <si>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</si>
  <si>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</si>
  <si>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</si>
  <si>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</si>
  <si>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</si>
  <si>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</si>
  <si>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</si>
  <si>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</si>
  <si>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</si>
  <si>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</si>
  <si>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</si>
  <si>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</si>
  <si>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</si>
  <si>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</si>
  <si>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</si>
  <si>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</si>
  <si>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</si>
  <si>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</si>
  <si>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</si>
  <si>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</si>
  <si>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</si>
  <si>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</si>
  <si>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</si>
  <si>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</si>
  <si>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</si>
  <si>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</si>
  <si>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</si>
  <si>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</si>
  <si>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</si>
  <si>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</si>
  <si>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</si>
  <si>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</si>
  <si>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</si>
  <si>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</si>
  <si>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</si>
  <si>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</si>
  <si>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</si>
  <si>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</si>
  <si>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</si>
  <si>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</si>
  <si>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</si>
  <si>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</si>
  <si>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</si>
  <si>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</si>
  <si>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</si>
  <si>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</si>
  <si>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</si>
  <si>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</si>
  <si>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</si>
  <si>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</si>
  <si>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</si>
  <si>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</si>
  <si>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</si>
  <si>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</si>
  <si>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</si>
  <si>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</si>
  <si>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</si>
  <si>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</si>
  <si>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</si>
  <si>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</si>
  <si>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</si>
  <si>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</si>
  <si>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</si>
  <si>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</si>
  <si>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</si>
  <si>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</si>
  <si>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</si>
  <si>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</si>
  <si>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</si>
  <si>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</si>
  <si>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</si>
  <si>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</si>
  <si>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</si>
  <si>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</si>
  <si>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</si>
  <si>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</si>
  <si>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</si>
  <si>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</si>
  <si>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</si>
  <si>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</si>
  <si>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</si>
  <si>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</si>
  <si>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</si>
  <si>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</si>
  <si>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</si>
  <si>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</si>
  <si>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</si>
  <si>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</si>
  <si>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</si>
  <si>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</si>
  <si>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</si>
  <si>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</si>
  <si>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</si>
  <si>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</si>
  <si>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</si>
  <si>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</si>
  <si>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</si>
  <si>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</si>
  <si>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</si>
  <si>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</si>
  <si>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</si>
  <si>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</si>
  <si>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</si>
  <si>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</si>
  <si>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</si>
  <si>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NOT UPDATED 9/8-2022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</si>
</sst>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2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15622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3597101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7118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1859166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47199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14591204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12771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3947484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4486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921593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26248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8330676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11917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3137003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6450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1661483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29850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7941142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24089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6456980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13061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3549449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19665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4844684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103007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23024955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29135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8699372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5122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1499005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287406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81378870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18716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5615563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9234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1553443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6413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1065371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31588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9946842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12032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3284212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17579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3822249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39049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12527882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8251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2629951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11184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2673110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11180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3127187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10826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3092952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14313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3801424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17365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4931173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4252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1058031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34701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9100867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92898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26490729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19862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4734615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55672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17463154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46404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15379942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13143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3875257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12946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3213523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12215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3249762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10194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2138953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89969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31668161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10711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1677449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6193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1774106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8827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2485140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19412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5452828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13348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4624334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45439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15503748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38374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9562091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127847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37449754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369501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112933818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28825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9301471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30444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10494134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17868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4859211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10045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2763824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33550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9944735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10672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3260557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14788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5283614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17448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4925356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28765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9245571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35707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10950334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6335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1555217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23822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7438434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22240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6681000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22625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6078520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32330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10709792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6574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2044013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6753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1168710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64266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17784200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27268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5558708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82977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30070320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16688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5039251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117857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32188203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10704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3061891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11072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2483477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17384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5594880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9808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2785340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9473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2175190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199566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71910049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32204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9944383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77963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22532040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10771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3201787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331058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105269327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27162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7868051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35156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8921876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4364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1289760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46969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17133461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19837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6242078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712618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253801472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2504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876596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20115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6064565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232464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72237839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8754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2511127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9112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2244197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12197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3274261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22818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6342695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22327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7453830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13341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3805835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12691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3816133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12838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3748012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11072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3575994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7587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1913554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8526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2059403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9165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2535726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12222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3872372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14917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3950299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11058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3179791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4213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1253589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28072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8609716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9349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2441358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36922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9920349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24302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7112522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83974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27811283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47006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14078951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10015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2942989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10842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2630595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19212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4048528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10467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2708992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35895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9449531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3767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1009309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14168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3770394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44413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12937301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6409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1547365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8848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1974227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14138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3891214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5862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1293713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34958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9940798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10490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2681910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15349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4506777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9101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2455525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13823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3203085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7497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1981340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5214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1389852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25458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7789954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31046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8790545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6730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1093828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14765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3361746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13509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3413177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12799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3568273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26530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7209047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9397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1833310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15578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4878417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28400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8112533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32312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9813550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79809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25492045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19463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5896496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330654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87473015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23317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6849319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11393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3524194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15666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3821124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10059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2979236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27275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7461405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20979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6300680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160489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46621523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43124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15689226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7964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2093890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10647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2978910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40292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13124712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13192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3440731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7199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2605966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6381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1711407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14152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3885706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13029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3385786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51356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14772873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10343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3163717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60345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14665447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16492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4548480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174097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52117377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15130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4726926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13201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3816033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7704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2038853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15907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4610909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3446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282317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10355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2775892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14997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4907756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12108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3049403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14940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3337635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14051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3255826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28602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9806866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15565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3656095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10387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2013790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42894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14472503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121452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43948121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11646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3120933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78185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23460644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35254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9506866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19676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5214467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7350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2514910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11818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3259147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28908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8096517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17740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5115636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18440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5555468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11336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2220457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21996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6232344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7773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2355872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5037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1553277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4116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1327619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4256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1199970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13686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3580722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42035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12812516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25715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7695332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5166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1695866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105766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34322012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13683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3861319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32257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9638805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10938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2561090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21183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5239461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12243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4063227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67530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22212698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18326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4982643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11816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3441267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25570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7475220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11444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3061064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12601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3346928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5876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988187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44700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13463843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71494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19911103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10451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2733021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11554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3056428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76961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26513370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15946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4150123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21245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5386757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30784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10775470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13826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3344789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23962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560384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4916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1409254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4063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843018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20724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5753301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50732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15958914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111905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41189601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15771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3651997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4204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936801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12562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1755916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13215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3383077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49941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13239405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42056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15141329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124580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34504146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15514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5085364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15427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2590827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15519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5374311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23496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6993699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13176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2609692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24649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7578683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7580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1399046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7638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1475676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19614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5939144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22669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6456073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9050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2410164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4594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1251049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12888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2994368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24516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3318045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8545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2033345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5191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1023226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32335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8359845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5848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1600014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17225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4471043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25644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7722795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23822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7030831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16309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4441298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8517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2465862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12372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3721356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33961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10400230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341532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125815555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9877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2477186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20572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4738811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32843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8863154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12209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3905637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14501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3538744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12064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2861025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4665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1305744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33385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11626720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11650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3436938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161344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50829153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45995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14819631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26321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2669600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9213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2724230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4468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1448726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13888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4094777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59038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21805822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2903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789189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21470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5328146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18167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5047763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19490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5710310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13580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3436100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15323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4494876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6165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1798680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8784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2771190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8182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2122038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7300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2408854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3698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763578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17577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4983038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8575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1491969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78661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22528289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22122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6405365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19720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5758601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6455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1717245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37147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11184118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10957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3539819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18592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4604066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12498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3600536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15473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4642681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37147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11932840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245318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88491286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289785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77208646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49804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14671189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13240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3628922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40505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12646391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7304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1639965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17673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4488182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9785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2916549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5862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1415103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32020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8804368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201551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49416962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73424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19638222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8053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1870102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28370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9627929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21463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5283431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18688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5242543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14122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4006734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18601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6413751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11979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2531382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4433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1094134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26032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7239611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19371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6006214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7238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2118401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39104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11551759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10989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3171377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12073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3615977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23825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7019897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11154954</v>
      </c>
      <c r="F333" s="24">
        <f>SUM(F6:F332)</f>
        <v>0</v>
      </c>
      <c r="G333" s="24">
        <f>SUM(G6:G332)</f>
        <v>3339028325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2 State Foundation Aid (Code 3111)</v>
      </c>
      <c r="I4" s="18" t="str">
        <f>Notes!B3</f>
        <v>Pay 2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2680879</v>
      </c>
      <c r="I6" s="22">
        <f>INDEX(Data[],MATCH($A6,Data[Dist],0),MATCH(I$4,Data[#Headers],0))</f>
        <v>3597101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1445521</v>
      </c>
      <c r="I7" s="22">
        <f>INDEX(Data[],MATCH($A7,Data[Dist],0),MATCH(I$4,Data[#Headers],0))</f>
        <v>1859166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12231554</v>
      </c>
      <c r="I8" s="22">
        <f>INDEX(Data[],MATCH($A8,Data[Dist],0),MATCH(I$4,Data[#Headers],0))</f>
        <v>14591204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3187228</v>
      </c>
      <c r="I9" s="22">
        <f>INDEX(Data[],MATCH($A9,Data[Dist],0),MATCH(I$4,Data[#Headers],0))</f>
        <v>3947484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668617</v>
      </c>
      <c r="I10" s="22">
        <f>INDEX(Data[],MATCH($A10,Data[Dist],0),MATCH(I$4,Data[#Headers],0))</f>
        <v>921593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6868081</v>
      </c>
      <c r="I11" s="22">
        <f>INDEX(Data[],MATCH($A11,Data[Dist],0),MATCH(I$4,Data[#Headers],0))</f>
        <v>8330676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2450546</v>
      </c>
      <c r="I12" s="22">
        <f>INDEX(Data[],MATCH($A12,Data[Dist],0),MATCH(I$4,Data[#Headers],0))</f>
        <v>3137003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1269138</v>
      </c>
      <c r="I13" s="22">
        <f>INDEX(Data[],MATCH($A13,Data[Dist],0),MATCH(I$4,Data[#Headers],0))</f>
        <v>1661483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6028563</v>
      </c>
      <c r="I14" s="22">
        <f>INDEX(Data[],MATCH($A14,Data[Dist],0),MATCH(I$4,Data[#Headers],0))</f>
        <v>7941142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5037850</v>
      </c>
      <c r="I15" s="22">
        <f>INDEX(Data[],MATCH($A15,Data[Dist],0),MATCH(I$4,Data[#Headers],0))</f>
        <v>6456980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2768386</v>
      </c>
      <c r="I16" s="22">
        <f>INDEX(Data[],MATCH($A16,Data[Dist],0),MATCH(I$4,Data[#Headers],0))</f>
        <v>3549449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3601040</v>
      </c>
      <c r="I17" s="22">
        <f>INDEX(Data[],MATCH($A17,Data[Dist],0),MATCH(I$4,Data[#Headers],0))</f>
        <v>4844684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16847827</v>
      </c>
      <c r="I18" s="22">
        <f>INDEX(Data[],MATCH($A18,Data[Dist],0),MATCH(I$4,Data[#Headers],0))</f>
        <v>23024955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6970908</v>
      </c>
      <c r="I19" s="22">
        <f>INDEX(Data[],MATCH($A19,Data[Dist],0),MATCH(I$4,Data[#Headers],0))</f>
        <v>8699372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1183754</v>
      </c>
      <c r="I20" s="22">
        <f>INDEX(Data[],MATCH($A20,Data[Dist],0),MATCH(I$4,Data[#Headers],0))</f>
        <v>1499005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66897519</v>
      </c>
      <c r="I21" s="22">
        <f>INDEX(Data[],MATCH($A21,Data[Dist],0),MATCH(I$4,Data[#Headers],0))</f>
        <v>81378870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4506315</v>
      </c>
      <c r="I22" s="22">
        <f>INDEX(Data[],MATCH($A22,Data[Dist],0),MATCH(I$4,Data[#Headers],0))</f>
        <v>5615563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1005287</v>
      </c>
      <c r="I23" s="22">
        <f>INDEX(Data[],MATCH($A23,Data[Dist],0),MATCH(I$4,Data[#Headers],0))</f>
        <v>1553443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687283</v>
      </c>
      <c r="I24" s="22">
        <f>INDEX(Data[],MATCH($A24,Data[Dist],0),MATCH(I$4,Data[#Headers],0))</f>
        <v>1065371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7994103</v>
      </c>
      <c r="I25" s="22">
        <f>INDEX(Data[],MATCH($A25,Data[Dist],0),MATCH(I$4,Data[#Headers],0))</f>
        <v>9946842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2567339</v>
      </c>
      <c r="I26" s="22">
        <f>INDEX(Data[],MATCH($A26,Data[Dist],0),MATCH(I$4,Data[#Headers],0))</f>
        <v>3284212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2791795</v>
      </c>
      <c r="I27" s="22">
        <f>INDEX(Data[],MATCH($A27,Data[Dist],0),MATCH(I$4,Data[#Headers],0))</f>
        <v>3822249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10211991</v>
      </c>
      <c r="I28" s="22">
        <f>INDEX(Data[],MATCH($A28,Data[Dist],0),MATCH(I$4,Data[#Headers],0))</f>
        <v>12527882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2116031</v>
      </c>
      <c r="I29" s="22">
        <f>INDEX(Data[],MATCH($A29,Data[Dist],0),MATCH(I$4,Data[#Headers],0))</f>
        <v>2629951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2042663</v>
      </c>
      <c r="I30" s="22">
        <f>INDEX(Data[],MATCH($A30,Data[Dist],0),MATCH(I$4,Data[#Headers],0))</f>
        <v>2673110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2450007</v>
      </c>
      <c r="I31" s="22">
        <f>INDEX(Data[],MATCH($A31,Data[Dist],0),MATCH(I$4,Data[#Headers],0))</f>
        <v>3127187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2487783</v>
      </c>
      <c r="I32" s="22">
        <f>INDEX(Data[],MATCH($A32,Data[Dist],0),MATCH(I$4,Data[#Headers],0))</f>
        <v>3092952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2856347</v>
      </c>
      <c r="I33" s="22">
        <f>INDEX(Data[],MATCH($A33,Data[Dist],0),MATCH(I$4,Data[#Headers],0))</f>
        <v>3801424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3975435</v>
      </c>
      <c r="I34" s="22">
        <f>INDEX(Data[],MATCH($A34,Data[Dist],0),MATCH(I$4,Data[#Headers],0))</f>
        <v>4931173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820396</v>
      </c>
      <c r="I35" s="22">
        <f>INDEX(Data[],MATCH($A35,Data[Dist],0),MATCH(I$4,Data[#Headers],0))</f>
        <v>1058031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7046501</v>
      </c>
      <c r="I36" s="22">
        <f>INDEX(Data[],MATCH($A36,Data[Dist],0),MATCH(I$4,Data[#Headers],0))</f>
        <v>9100867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21063290</v>
      </c>
      <c r="I37" s="22">
        <f>INDEX(Data[],MATCH($A37,Data[Dist],0),MATCH(I$4,Data[#Headers],0))</f>
        <v>26490729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3539461</v>
      </c>
      <c r="I38" s="22">
        <f>INDEX(Data[],MATCH($A38,Data[Dist],0),MATCH(I$4,Data[#Headers],0))</f>
        <v>4734615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14404527</v>
      </c>
      <c r="I39" s="22">
        <f>INDEX(Data[],MATCH($A39,Data[Dist],0),MATCH(I$4,Data[#Headers],0))</f>
        <v>17463154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12707716</v>
      </c>
      <c r="I40" s="22">
        <f>INDEX(Data[],MATCH($A40,Data[Dist],0),MATCH(I$4,Data[#Headers],0))</f>
        <v>15379942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2981533</v>
      </c>
      <c r="I41" s="22">
        <f>INDEX(Data[],MATCH($A41,Data[Dist],0),MATCH(I$4,Data[#Headers],0))</f>
        <v>3875257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2453410</v>
      </c>
      <c r="I42" s="22">
        <f>INDEX(Data[],MATCH($A42,Data[Dist],0),MATCH(I$4,Data[#Headers],0))</f>
        <v>3213523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2542842</v>
      </c>
      <c r="I43" s="22">
        <f>INDEX(Data[],MATCH($A43,Data[Dist],0),MATCH(I$4,Data[#Headers],0))</f>
        <v>3249762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1506791</v>
      </c>
      <c r="I44" s="22">
        <f>INDEX(Data[],MATCH($A44,Data[Dist],0),MATCH(I$4,Data[#Headers],0))</f>
        <v>2138953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26618489</v>
      </c>
      <c r="I45" s="22">
        <f>INDEX(Data[],MATCH($A45,Data[Dist],0),MATCH(I$4,Data[#Headers],0))</f>
        <v>31668161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1058121</v>
      </c>
      <c r="I46" s="22">
        <f>INDEX(Data[],MATCH($A46,Data[Dist],0),MATCH(I$4,Data[#Headers],0))</f>
        <v>1677449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1376403</v>
      </c>
      <c r="I47" s="22">
        <f>INDEX(Data[],MATCH($A47,Data[Dist],0),MATCH(I$4,Data[#Headers],0))</f>
        <v>1774106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1923652</v>
      </c>
      <c r="I48" s="22">
        <f>INDEX(Data[],MATCH($A48,Data[Dist],0),MATCH(I$4,Data[#Headers],0))</f>
        <v>2485140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4299672</v>
      </c>
      <c r="I49" s="22">
        <f>INDEX(Data[],MATCH($A49,Data[Dist],0),MATCH(I$4,Data[#Headers],0))</f>
        <v>5452828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3716770</v>
      </c>
      <c r="I50" s="22">
        <f>INDEX(Data[],MATCH($A50,Data[Dist],0),MATCH(I$4,Data[#Headers],0))</f>
        <v>4624334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12902839</v>
      </c>
      <c r="I51" s="22">
        <f>INDEX(Data[],MATCH($A51,Data[Dist],0),MATCH(I$4,Data[#Headers],0))</f>
        <v>15503748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6996215</v>
      </c>
      <c r="I52" s="22">
        <f>INDEX(Data[],MATCH($A52,Data[Dist],0),MATCH(I$4,Data[#Headers],0))</f>
        <v>9562091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30542904</v>
      </c>
      <c r="I53" s="22">
        <f>INDEX(Data[],MATCH($A53,Data[Dist],0),MATCH(I$4,Data[#Headers],0))</f>
        <v>37449754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92101024</v>
      </c>
      <c r="I54" s="22">
        <f>INDEX(Data[],MATCH($A54,Data[Dist],0),MATCH(I$4,Data[#Headers],0))</f>
        <v>112933818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7583734</v>
      </c>
      <c r="I55" s="22">
        <f>INDEX(Data[],MATCH($A55,Data[Dist],0),MATCH(I$4,Data[#Headers],0))</f>
        <v>9301471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8704995</v>
      </c>
      <c r="I56" s="22">
        <f>INDEX(Data[],MATCH($A56,Data[Dist],0),MATCH(I$4,Data[#Headers],0))</f>
        <v>10494134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3680892</v>
      </c>
      <c r="I57" s="22">
        <f>INDEX(Data[],MATCH($A57,Data[Dist],0),MATCH(I$4,Data[#Headers],0))</f>
        <v>4859211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2178330</v>
      </c>
      <c r="I58" s="22">
        <f>INDEX(Data[],MATCH($A58,Data[Dist],0),MATCH(I$4,Data[#Headers],0))</f>
        <v>2763824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7941506</v>
      </c>
      <c r="I59" s="22">
        <f>INDEX(Data[],MATCH($A59,Data[Dist],0),MATCH(I$4,Data[#Headers],0))</f>
        <v>9944735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2635138</v>
      </c>
      <c r="I60" s="22">
        <f>INDEX(Data[],MATCH($A60,Data[Dist],0),MATCH(I$4,Data[#Headers],0))</f>
        <v>3260557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4372398</v>
      </c>
      <c r="I61" s="22">
        <f>INDEX(Data[],MATCH($A61,Data[Dist],0),MATCH(I$4,Data[#Headers],0))</f>
        <v>5283614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3915507</v>
      </c>
      <c r="I62" s="22">
        <f>INDEX(Data[],MATCH($A62,Data[Dist],0),MATCH(I$4,Data[#Headers],0))</f>
        <v>4925356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7574844</v>
      </c>
      <c r="I63" s="22">
        <f>INDEX(Data[],MATCH($A63,Data[Dist],0),MATCH(I$4,Data[#Headers],0))</f>
        <v>9245571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8907705</v>
      </c>
      <c r="I64" s="22">
        <f>INDEX(Data[],MATCH($A64,Data[Dist],0),MATCH(I$4,Data[#Headers],0))</f>
        <v>10950334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1175629</v>
      </c>
      <c r="I65" s="22">
        <f>INDEX(Data[],MATCH($A65,Data[Dist],0),MATCH(I$4,Data[#Headers],0))</f>
        <v>1555217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6127190</v>
      </c>
      <c r="I66" s="22">
        <f>INDEX(Data[],MATCH($A66,Data[Dist],0),MATCH(I$4,Data[#Headers],0))</f>
        <v>7438434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5489051</v>
      </c>
      <c r="I67" s="22">
        <f>INDEX(Data[],MATCH($A67,Data[Dist],0),MATCH(I$4,Data[#Headers],0))</f>
        <v>6681000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4711292</v>
      </c>
      <c r="I68" s="22">
        <f>INDEX(Data[],MATCH($A68,Data[Dist],0),MATCH(I$4,Data[#Headers],0))</f>
        <v>6078520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8873314</v>
      </c>
      <c r="I69" s="22">
        <f>INDEX(Data[],MATCH($A69,Data[Dist],0),MATCH(I$4,Data[#Headers],0))</f>
        <v>10709792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1643792</v>
      </c>
      <c r="I70" s="22">
        <f>INDEX(Data[],MATCH($A70,Data[Dist],0),MATCH(I$4,Data[#Headers],0))</f>
        <v>2044013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760863</v>
      </c>
      <c r="I71" s="22">
        <f>INDEX(Data[],MATCH($A71,Data[Dist],0),MATCH(I$4,Data[#Headers],0))</f>
        <v>1168710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13963002</v>
      </c>
      <c r="I72" s="22">
        <f>INDEX(Data[],MATCH($A72,Data[Dist],0),MATCH(I$4,Data[#Headers],0))</f>
        <v>17784200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4007862</v>
      </c>
      <c r="I73" s="22">
        <f>INDEX(Data[],MATCH($A73,Data[Dist],0),MATCH(I$4,Data[#Headers],0))</f>
        <v>5558708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25233585</v>
      </c>
      <c r="I74" s="22">
        <f>INDEX(Data[],MATCH($A74,Data[Dist],0),MATCH(I$4,Data[#Headers],0))</f>
        <v>30070320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4045235</v>
      </c>
      <c r="I75" s="22">
        <f>INDEX(Data[],MATCH($A75,Data[Dist],0),MATCH(I$4,Data[#Headers],0))</f>
        <v>5039251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25445899</v>
      </c>
      <c r="I76" s="22">
        <f>INDEX(Data[],MATCH($A76,Data[Dist],0),MATCH(I$4,Data[#Headers],0))</f>
        <v>32188203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2472831</v>
      </c>
      <c r="I77" s="22">
        <f>INDEX(Data[],MATCH($A77,Data[Dist],0),MATCH(I$4,Data[#Headers],0))</f>
        <v>3061891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1827279</v>
      </c>
      <c r="I78" s="22">
        <f>INDEX(Data[],MATCH($A78,Data[Dist],0),MATCH(I$4,Data[#Headers],0))</f>
        <v>2483477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4575507</v>
      </c>
      <c r="I79" s="22">
        <f>INDEX(Data[],MATCH($A79,Data[Dist],0),MATCH(I$4,Data[#Headers],0))</f>
        <v>5594880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2161023</v>
      </c>
      <c r="I80" s="22">
        <f>INDEX(Data[],MATCH($A80,Data[Dist],0),MATCH(I$4,Data[#Headers],0))</f>
        <v>2785340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1532766</v>
      </c>
      <c r="I81" s="22">
        <f>INDEX(Data[],MATCH($A81,Data[Dist],0),MATCH(I$4,Data[#Headers],0))</f>
        <v>2175190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60657103</v>
      </c>
      <c r="I82" s="22">
        <f>INDEX(Data[],MATCH($A82,Data[Dist],0),MATCH(I$4,Data[#Headers],0))</f>
        <v>71910049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7995361</v>
      </c>
      <c r="I83" s="22">
        <f>INDEX(Data[],MATCH($A83,Data[Dist],0),MATCH(I$4,Data[#Headers],0))</f>
        <v>9944383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18185864</v>
      </c>
      <c r="I84" s="22">
        <f>INDEX(Data[],MATCH($A84,Data[Dist],0),MATCH(I$4,Data[#Headers],0))</f>
        <v>22532040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2581090</v>
      </c>
      <c r="I85" s="22">
        <f>INDEX(Data[],MATCH($A85,Data[Dist],0),MATCH(I$4,Data[#Headers],0))</f>
        <v>3201787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86284082</v>
      </c>
      <c r="I86" s="22">
        <f>INDEX(Data[],MATCH($A86,Data[Dist],0),MATCH(I$4,Data[#Headers],0))</f>
        <v>105269327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6313294</v>
      </c>
      <c r="I87" s="22">
        <f>INDEX(Data[],MATCH($A87,Data[Dist],0),MATCH(I$4,Data[#Headers],0))</f>
        <v>7868051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6855471</v>
      </c>
      <c r="I88" s="22">
        <f>INDEX(Data[],MATCH($A88,Data[Dist],0),MATCH(I$4,Data[#Headers],0))</f>
        <v>8921876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999306</v>
      </c>
      <c r="I89" s="22">
        <f>INDEX(Data[],MATCH($A89,Data[Dist],0),MATCH(I$4,Data[#Headers],0))</f>
        <v>1289760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14395426</v>
      </c>
      <c r="I90" s="22">
        <f>INDEX(Data[],MATCH($A90,Data[Dist],0),MATCH(I$4,Data[#Headers],0))</f>
        <v>17133461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5086030</v>
      </c>
      <c r="I91" s="22">
        <f>INDEX(Data[],MATCH($A91,Data[Dist],0),MATCH(I$4,Data[#Headers],0))</f>
        <v>6242078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211142958</v>
      </c>
      <c r="I92" s="22">
        <f>INDEX(Data[],MATCH($A92,Data[Dist],0),MATCH(I$4,Data[#Headers],0))</f>
        <v>253801472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679676</v>
      </c>
      <c r="I93" s="22">
        <f>INDEX(Data[],MATCH($A93,Data[Dist],0),MATCH(I$4,Data[#Headers],0))</f>
        <v>876596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4874200</v>
      </c>
      <c r="I94" s="22">
        <f>INDEX(Data[],MATCH($A94,Data[Dist],0),MATCH(I$4,Data[#Headers],0))</f>
        <v>6064565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58073913</v>
      </c>
      <c r="I95" s="22">
        <f>INDEX(Data[],MATCH($A95,Data[Dist],0),MATCH(I$4,Data[#Headers],0))</f>
        <v>72237839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1973776</v>
      </c>
      <c r="I96" s="22">
        <f>INDEX(Data[],MATCH($A96,Data[Dist],0),MATCH(I$4,Data[#Headers],0))</f>
        <v>2511127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1674475</v>
      </c>
      <c r="I97" s="22">
        <f>INDEX(Data[],MATCH($A97,Data[Dist],0),MATCH(I$4,Data[#Headers],0))</f>
        <v>2244197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2544570</v>
      </c>
      <c r="I98" s="22">
        <f>INDEX(Data[],MATCH($A98,Data[Dist],0),MATCH(I$4,Data[#Headers],0))</f>
        <v>3274261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5039718</v>
      </c>
      <c r="I99" s="22">
        <f>INDEX(Data[],MATCH($A99,Data[Dist],0),MATCH(I$4,Data[#Headers],0))</f>
        <v>6342695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6093932</v>
      </c>
      <c r="I100" s="22">
        <f>INDEX(Data[],MATCH($A100,Data[Dist],0),MATCH(I$4,Data[#Headers],0))</f>
        <v>7453830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3009721</v>
      </c>
      <c r="I101" s="22">
        <f>INDEX(Data[],MATCH($A101,Data[Dist],0),MATCH(I$4,Data[#Headers],0))</f>
        <v>3805835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3044226</v>
      </c>
      <c r="I102" s="22">
        <f>INDEX(Data[],MATCH($A102,Data[Dist],0),MATCH(I$4,Data[#Headers],0))</f>
        <v>3816133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3027950</v>
      </c>
      <c r="I103" s="22">
        <f>INDEX(Data[],MATCH($A103,Data[Dist],0),MATCH(I$4,Data[#Headers],0))</f>
        <v>3748012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2919986</v>
      </c>
      <c r="I104" s="22">
        <f>INDEX(Data[],MATCH($A104,Data[Dist],0),MATCH(I$4,Data[#Headers],0))</f>
        <v>3575994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1393075</v>
      </c>
      <c r="I105" s="22">
        <f>INDEX(Data[],MATCH($A105,Data[Dist],0),MATCH(I$4,Data[#Headers],0))</f>
        <v>1913554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1517856</v>
      </c>
      <c r="I106" s="22">
        <f>INDEX(Data[],MATCH($A106,Data[Dist],0),MATCH(I$4,Data[#Headers],0))</f>
        <v>2059403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1931124</v>
      </c>
      <c r="I107" s="22">
        <f>INDEX(Data[],MATCH($A107,Data[Dist],0),MATCH(I$4,Data[#Headers],0))</f>
        <v>2535726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3074164</v>
      </c>
      <c r="I108" s="22">
        <f>INDEX(Data[],MATCH($A108,Data[Dist],0),MATCH(I$4,Data[#Headers],0))</f>
        <v>3872372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2992929</v>
      </c>
      <c r="I109" s="22">
        <f>INDEX(Data[],MATCH($A109,Data[Dist],0),MATCH(I$4,Data[#Headers],0))</f>
        <v>3950299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2455449</v>
      </c>
      <c r="I110" s="22">
        <f>INDEX(Data[],MATCH($A110,Data[Dist],0),MATCH(I$4,Data[#Headers],0))</f>
        <v>3179791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956220</v>
      </c>
      <c r="I111" s="22">
        <f>INDEX(Data[],MATCH($A111,Data[Dist],0),MATCH(I$4,Data[#Headers],0))</f>
        <v>1253589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6963942</v>
      </c>
      <c r="I112" s="22">
        <f>INDEX(Data[],MATCH($A112,Data[Dist],0),MATCH(I$4,Data[#Headers],0))</f>
        <v>8609716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1855379</v>
      </c>
      <c r="I113" s="22">
        <f>INDEX(Data[],MATCH($A113,Data[Dist],0),MATCH(I$4,Data[#Headers],0))</f>
        <v>2441358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7843355</v>
      </c>
      <c r="I114" s="22">
        <f>INDEX(Data[],MATCH($A114,Data[Dist],0),MATCH(I$4,Data[#Headers],0))</f>
        <v>9920349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5604392</v>
      </c>
      <c r="I115" s="22">
        <f>INDEX(Data[],MATCH($A115,Data[Dist],0),MATCH(I$4,Data[#Headers],0))</f>
        <v>7112522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22753499</v>
      </c>
      <c r="I116" s="22">
        <f>INDEX(Data[],MATCH($A116,Data[Dist],0),MATCH(I$4,Data[#Headers],0))</f>
        <v>27811283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11520206</v>
      </c>
      <c r="I117" s="22">
        <f>INDEX(Data[],MATCH($A117,Data[Dist],0),MATCH(I$4,Data[#Headers],0))</f>
        <v>14078951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2357822</v>
      </c>
      <c r="I118" s="22">
        <f>INDEX(Data[],MATCH($A118,Data[Dist],0),MATCH(I$4,Data[#Headers],0))</f>
        <v>2942989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1970311</v>
      </c>
      <c r="I119" s="22">
        <f>INDEX(Data[],MATCH($A119,Data[Dist],0),MATCH(I$4,Data[#Headers],0))</f>
        <v>2630595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2794814</v>
      </c>
      <c r="I120" s="22">
        <f>INDEX(Data[],MATCH($A120,Data[Dist],0),MATCH(I$4,Data[#Headers],0))</f>
        <v>4048528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2085056</v>
      </c>
      <c r="I121" s="22">
        <f>INDEX(Data[],MATCH($A121,Data[Dist],0),MATCH(I$4,Data[#Headers],0))</f>
        <v>2708992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7562286</v>
      </c>
      <c r="I122" s="22">
        <f>INDEX(Data[],MATCH($A122,Data[Dist],0),MATCH(I$4,Data[#Headers],0))</f>
        <v>9449531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751620</v>
      </c>
      <c r="I123" s="22">
        <f>INDEX(Data[],MATCH($A123,Data[Dist],0),MATCH(I$4,Data[#Headers],0))</f>
        <v>1009309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2948796</v>
      </c>
      <c r="I124" s="22">
        <f>INDEX(Data[],MATCH($A124,Data[Dist],0),MATCH(I$4,Data[#Headers],0))</f>
        <v>3770394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10549087</v>
      </c>
      <c r="I125" s="22">
        <f>INDEX(Data[],MATCH($A125,Data[Dist],0),MATCH(I$4,Data[#Headers],0))</f>
        <v>12937301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1133081</v>
      </c>
      <c r="I126" s="22">
        <f>INDEX(Data[],MATCH($A126,Data[Dist],0),MATCH(I$4,Data[#Headers],0))</f>
        <v>1547365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1460182</v>
      </c>
      <c r="I127" s="22">
        <f>INDEX(Data[],MATCH($A127,Data[Dist],0),MATCH(I$4,Data[#Headers],0))</f>
        <v>1974227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3061960</v>
      </c>
      <c r="I128" s="22">
        <f>INDEX(Data[],MATCH($A128,Data[Dist],0),MATCH(I$4,Data[#Headers],0))</f>
        <v>3891214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852749</v>
      </c>
      <c r="I129" s="22">
        <f>INDEX(Data[],MATCH($A129,Data[Dist],0),MATCH(I$4,Data[#Headers],0))</f>
        <v>1293713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7911141</v>
      </c>
      <c r="I130" s="22">
        <f>INDEX(Data[],MATCH($A130,Data[Dist],0),MATCH(I$4,Data[#Headers],0))</f>
        <v>9940798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2113984</v>
      </c>
      <c r="I131" s="22">
        <f>INDEX(Data[],MATCH($A131,Data[Dist],0),MATCH(I$4,Data[#Headers],0))</f>
        <v>2681910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3591208</v>
      </c>
      <c r="I132" s="22">
        <f>INDEX(Data[],MATCH($A132,Data[Dist],0),MATCH(I$4,Data[#Headers],0))</f>
        <v>4506777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1891888</v>
      </c>
      <c r="I133" s="22">
        <f>INDEX(Data[],MATCH($A133,Data[Dist],0),MATCH(I$4,Data[#Headers],0))</f>
        <v>2455525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2378995</v>
      </c>
      <c r="I134" s="22">
        <f>INDEX(Data[],MATCH($A134,Data[Dist],0),MATCH(I$4,Data[#Headers],0))</f>
        <v>3203085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1576252</v>
      </c>
      <c r="I135" s="22">
        <f>INDEX(Data[],MATCH($A135,Data[Dist],0),MATCH(I$4,Data[#Headers],0))</f>
        <v>1981340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1095423</v>
      </c>
      <c r="I136" s="22">
        <f>INDEX(Data[],MATCH($A136,Data[Dist],0),MATCH(I$4,Data[#Headers],0))</f>
        <v>1389852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6285010</v>
      </c>
      <c r="I137" s="22">
        <f>INDEX(Data[],MATCH($A137,Data[Dist],0),MATCH(I$4,Data[#Headers],0))</f>
        <v>7789954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6958705</v>
      </c>
      <c r="I138" s="22">
        <f>INDEX(Data[],MATCH($A138,Data[Dist],0),MATCH(I$4,Data[#Headers],0))</f>
        <v>8790545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681872</v>
      </c>
      <c r="I139" s="22">
        <f>INDEX(Data[],MATCH($A139,Data[Dist],0),MATCH(I$4,Data[#Headers],0))</f>
        <v>1093828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2485068</v>
      </c>
      <c r="I140" s="22">
        <f>INDEX(Data[],MATCH($A140,Data[Dist],0),MATCH(I$4,Data[#Headers],0))</f>
        <v>3361746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2614186</v>
      </c>
      <c r="I141" s="22">
        <f>INDEX(Data[],MATCH($A141,Data[Dist],0),MATCH(I$4,Data[#Headers],0))</f>
        <v>3413177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2783206</v>
      </c>
      <c r="I142" s="22">
        <f>INDEX(Data[],MATCH($A142,Data[Dist],0),MATCH(I$4,Data[#Headers],0))</f>
        <v>3568273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5665627</v>
      </c>
      <c r="I143" s="22">
        <f>INDEX(Data[],MATCH($A143,Data[Dist],0),MATCH(I$4,Data[#Headers],0))</f>
        <v>7209047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1313487</v>
      </c>
      <c r="I144" s="22">
        <f>INDEX(Data[],MATCH($A144,Data[Dist],0),MATCH(I$4,Data[#Headers],0))</f>
        <v>1833310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3953044</v>
      </c>
      <c r="I145" s="22">
        <f>INDEX(Data[],MATCH($A145,Data[Dist],0),MATCH(I$4,Data[#Headers],0))</f>
        <v>4878417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6376775</v>
      </c>
      <c r="I146" s="22">
        <f>INDEX(Data[],MATCH($A146,Data[Dist],0),MATCH(I$4,Data[#Headers],0))</f>
        <v>8112533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7817567</v>
      </c>
      <c r="I147" s="22">
        <f>INDEX(Data[],MATCH($A147,Data[Dist],0),MATCH(I$4,Data[#Headers],0))</f>
        <v>9813550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21247847</v>
      </c>
      <c r="I148" s="22">
        <f>INDEX(Data[],MATCH($A148,Data[Dist],0),MATCH(I$4,Data[#Headers],0))</f>
        <v>25492045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4773513</v>
      </c>
      <c r="I149" s="22">
        <f>INDEX(Data[],MATCH($A149,Data[Dist],0),MATCH(I$4,Data[#Headers],0))</f>
        <v>5896496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69371964</v>
      </c>
      <c r="I150" s="22">
        <f>INDEX(Data[],MATCH($A150,Data[Dist],0),MATCH(I$4,Data[#Headers],0))</f>
        <v>87473015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5451626</v>
      </c>
      <c r="I151" s="22">
        <f>INDEX(Data[],MATCH($A151,Data[Dist],0),MATCH(I$4,Data[#Headers],0))</f>
        <v>6849319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2864811</v>
      </c>
      <c r="I152" s="22">
        <f>INDEX(Data[],MATCH($A152,Data[Dist],0),MATCH(I$4,Data[#Headers],0))</f>
        <v>3524194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2825007</v>
      </c>
      <c r="I153" s="22">
        <f>INDEX(Data[],MATCH($A153,Data[Dist],0),MATCH(I$4,Data[#Headers],0))</f>
        <v>3821124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2416674</v>
      </c>
      <c r="I154" s="22">
        <f>INDEX(Data[],MATCH($A154,Data[Dist],0),MATCH(I$4,Data[#Headers],0))</f>
        <v>2979236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5793507</v>
      </c>
      <c r="I155" s="22">
        <f>INDEX(Data[],MATCH($A155,Data[Dist],0),MATCH(I$4,Data[#Headers],0))</f>
        <v>7461405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5084984</v>
      </c>
      <c r="I156" s="22">
        <f>INDEX(Data[],MATCH($A156,Data[Dist],0),MATCH(I$4,Data[#Headers],0))</f>
        <v>6300680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38024472</v>
      </c>
      <c r="I157" s="22">
        <f>INDEX(Data[],MATCH($A157,Data[Dist],0),MATCH(I$4,Data[#Headers],0))</f>
        <v>46621523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13218915</v>
      </c>
      <c r="I158" s="22">
        <f>INDEX(Data[],MATCH($A158,Data[Dist],0),MATCH(I$4,Data[#Headers],0))</f>
        <v>15689226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1620418</v>
      </c>
      <c r="I159" s="22">
        <f>INDEX(Data[],MATCH($A159,Data[Dist],0),MATCH(I$4,Data[#Headers],0))</f>
        <v>2093890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2424476</v>
      </c>
      <c r="I160" s="22">
        <f>INDEX(Data[],MATCH($A160,Data[Dist],0),MATCH(I$4,Data[#Headers],0))</f>
        <v>2978910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10757894</v>
      </c>
      <c r="I161" s="22">
        <f>INDEX(Data[],MATCH($A161,Data[Dist],0),MATCH(I$4,Data[#Headers],0))</f>
        <v>13124712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2667842</v>
      </c>
      <c r="I162" s="22">
        <f>INDEX(Data[],MATCH($A162,Data[Dist],0),MATCH(I$4,Data[#Headers],0))</f>
        <v>3440731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2128280</v>
      </c>
      <c r="I163" s="22">
        <f>INDEX(Data[],MATCH($A163,Data[Dist],0),MATCH(I$4,Data[#Headers],0))</f>
        <v>2605966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1301187</v>
      </c>
      <c r="I164" s="22">
        <f>INDEX(Data[],MATCH($A164,Data[Dist],0),MATCH(I$4,Data[#Headers],0))</f>
        <v>1711407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3039151</v>
      </c>
      <c r="I165" s="22">
        <f>INDEX(Data[],MATCH($A165,Data[Dist],0),MATCH(I$4,Data[#Headers],0))</f>
        <v>3885706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2587761</v>
      </c>
      <c r="I166" s="22">
        <f>INDEX(Data[],MATCH($A166,Data[Dist],0),MATCH(I$4,Data[#Headers],0))</f>
        <v>3385786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11946251</v>
      </c>
      <c r="I167" s="22">
        <f>INDEX(Data[],MATCH($A167,Data[Dist],0),MATCH(I$4,Data[#Headers],0))</f>
        <v>14772873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2482222</v>
      </c>
      <c r="I168" s="22">
        <f>INDEX(Data[],MATCH($A168,Data[Dist],0),MATCH(I$4,Data[#Headers],0))</f>
        <v>3163717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11429593</v>
      </c>
      <c r="I169" s="22">
        <f>INDEX(Data[],MATCH($A169,Data[Dist],0),MATCH(I$4,Data[#Headers],0))</f>
        <v>14665447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3591597</v>
      </c>
      <c r="I170" s="22">
        <f>INDEX(Data[],MATCH($A170,Data[Dist],0),MATCH(I$4,Data[#Headers],0))</f>
        <v>4548480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42968413</v>
      </c>
      <c r="I171" s="22">
        <f>INDEX(Data[],MATCH($A171,Data[Dist],0),MATCH(I$4,Data[#Headers],0))</f>
        <v>52117377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3822125</v>
      </c>
      <c r="I172" s="22">
        <f>INDEX(Data[],MATCH($A172,Data[Dist],0),MATCH(I$4,Data[#Headers],0))</f>
        <v>4726926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2986281</v>
      </c>
      <c r="I173" s="22">
        <f>INDEX(Data[],MATCH($A173,Data[Dist],0),MATCH(I$4,Data[#Headers],0))</f>
        <v>3816033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1494206</v>
      </c>
      <c r="I174" s="22">
        <f>INDEX(Data[],MATCH($A174,Data[Dist],0),MATCH(I$4,Data[#Headers],0))</f>
        <v>2038853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3609778</v>
      </c>
      <c r="I175" s="22">
        <f>INDEX(Data[],MATCH($A175,Data[Dist],0),MATCH(I$4,Data[#Headers],0))</f>
        <v>4610909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97808</v>
      </c>
      <c r="I176" s="22">
        <f>INDEX(Data[],MATCH($A176,Data[Dist],0),MATCH(I$4,Data[#Headers],0))</f>
        <v>282317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2122767</v>
      </c>
      <c r="I177" s="22">
        <f>INDEX(Data[],MATCH($A177,Data[Dist],0),MATCH(I$4,Data[#Headers],0))</f>
        <v>2775892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4045301</v>
      </c>
      <c r="I178" s="22">
        <f>INDEX(Data[],MATCH($A178,Data[Dist],0),MATCH(I$4,Data[#Headers],0))</f>
        <v>4907756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2337231</v>
      </c>
      <c r="I179" s="22">
        <f>INDEX(Data[],MATCH($A179,Data[Dist],0),MATCH(I$4,Data[#Headers],0))</f>
        <v>3049403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2447379</v>
      </c>
      <c r="I180" s="22">
        <f>INDEX(Data[],MATCH($A180,Data[Dist],0),MATCH(I$4,Data[#Headers],0))</f>
        <v>3337635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2419066</v>
      </c>
      <c r="I181" s="22">
        <f>INDEX(Data[],MATCH($A181,Data[Dist],0),MATCH(I$4,Data[#Headers],0))</f>
        <v>3255826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8057324</v>
      </c>
      <c r="I182" s="22">
        <f>INDEX(Data[],MATCH($A182,Data[Dist],0),MATCH(I$4,Data[#Headers],0))</f>
        <v>9806866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2759842</v>
      </c>
      <c r="I183" s="22">
        <f>INDEX(Data[],MATCH($A183,Data[Dist],0),MATCH(I$4,Data[#Headers],0))</f>
        <v>3656095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1389230</v>
      </c>
      <c r="I184" s="22">
        <f>INDEX(Data[],MATCH($A184,Data[Dist],0),MATCH(I$4,Data[#Headers],0))</f>
        <v>2013790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11908222</v>
      </c>
      <c r="I185" s="22">
        <f>INDEX(Data[],MATCH($A185,Data[Dist],0),MATCH(I$4,Data[#Headers],0))</f>
        <v>14472503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36952069</v>
      </c>
      <c r="I186" s="22">
        <f>INDEX(Data[],MATCH($A186,Data[Dist],0),MATCH(I$4,Data[#Headers],0))</f>
        <v>43948121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2470516</v>
      </c>
      <c r="I187" s="22">
        <f>INDEX(Data[],MATCH($A187,Data[Dist],0),MATCH(I$4,Data[#Headers],0))</f>
        <v>3120933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18964744</v>
      </c>
      <c r="I188" s="22">
        <f>INDEX(Data[],MATCH($A188,Data[Dist],0),MATCH(I$4,Data[#Headers],0))</f>
        <v>23460644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7530409</v>
      </c>
      <c r="I189" s="22">
        <f>INDEX(Data[],MATCH($A189,Data[Dist],0),MATCH(I$4,Data[#Headers],0))</f>
        <v>9506866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4243392</v>
      </c>
      <c r="I190" s="22">
        <f>INDEX(Data[],MATCH($A190,Data[Dist],0),MATCH(I$4,Data[#Headers],0))</f>
        <v>5214467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2055179</v>
      </c>
      <c r="I191" s="22">
        <f>INDEX(Data[],MATCH($A191,Data[Dist],0),MATCH(I$4,Data[#Headers],0))</f>
        <v>2514910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2544401</v>
      </c>
      <c r="I192" s="22">
        <f>INDEX(Data[],MATCH($A192,Data[Dist],0),MATCH(I$4,Data[#Headers],0))</f>
        <v>3259147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6417311</v>
      </c>
      <c r="I193" s="22">
        <f>INDEX(Data[],MATCH($A193,Data[Dist],0),MATCH(I$4,Data[#Headers],0))</f>
        <v>8096517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4119450</v>
      </c>
      <c r="I194" s="22">
        <f>INDEX(Data[],MATCH($A194,Data[Dist],0),MATCH(I$4,Data[#Headers],0))</f>
        <v>5115636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4429090</v>
      </c>
      <c r="I195" s="22">
        <f>INDEX(Data[],MATCH($A195,Data[Dist],0),MATCH(I$4,Data[#Headers],0))</f>
        <v>5555468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1592556</v>
      </c>
      <c r="I196" s="22">
        <f>INDEX(Data[],MATCH($A196,Data[Dist],0),MATCH(I$4,Data[#Headers],0))</f>
        <v>2220457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4967727</v>
      </c>
      <c r="I197" s="22">
        <f>INDEX(Data[],MATCH($A197,Data[Dist],0),MATCH(I$4,Data[#Headers],0))</f>
        <v>6232344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1868748</v>
      </c>
      <c r="I198" s="22">
        <f>INDEX(Data[],MATCH($A198,Data[Dist],0),MATCH(I$4,Data[#Headers],0))</f>
        <v>2355872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1283294</v>
      </c>
      <c r="I199" s="22">
        <f>INDEX(Data[],MATCH($A199,Data[Dist],0),MATCH(I$4,Data[#Headers],0))</f>
        <v>1553277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1043009</v>
      </c>
      <c r="I200" s="22">
        <f>INDEX(Data[],MATCH($A200,Data[Dist],0),MATCH(I$4,Data[#Headers],0))</f>
        <v>1327619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932676</v>
      </c>
      <c r="I201" s="22">
        <f>INDEX(Data[],MATCH($A201,Data[Dist],0),MATCH(I$4,Data[#Headers],0))</f>
        <v>1199970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2721446</v>
      </c>
      <c r="I202" s="22">
        <f>INDEX(Data[],MATCH($A202,Data[Dist],0),MATCH(I$4,Data[#Headers],0))</f>
        <v>3580722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10466009</v>
      </c>
      <c r="I203" s="22">
        <f>INDEX(Data[],MATCH($A203,Data[Dist],0),MATCH(I$4,Data[#Headers],0))</f>
        <v>12812516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6197010</v>
      </c>
      <c r="I204" s="22">
        <f>INDEX(Data[],MATCH($A204,Data[Dist],0),MATCH(I$4,Data[#Headers],0))</f>
        <v>7695332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1330414</v>
      </c>
      <c r="I205" s="22">
        <f>INDEX(Data[],MATCH($A205,Data[Dist],0),MATCH(I$4,Data[#Headers],0))</f>
        <v>1695866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28196973</v>
      </c>
      <c r="I206" s="22">
        <f>INDEX(Data[],MATCH($A206,Data[Dist],0),MATCH(I$4,Data[#Headers],0))</f>
        <v>34322012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3060760</v>
      </c>
      <c r="I207" s="22">
        <f>INDEX(Data[],MATCH($A207,Data[Dist],0),MATCH(I$4,Data[#Headers],0))</f>
        <v>3861319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7675531</v>
      </c>
      <c r="I208" s="22">
        <f>INDEX(Data[],MATCH($A208,Data[Dist],0),MATCH(I$4,Data[#Headers],0))</f>
        <v>9638805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1907423</v>
      </c>
      <c r="I209" s="22">
        <f>INDEX(Data[],MATCH($A209,Data[Dist],0),MATCH(I$4,Data[#Headers],0))</f>
        <v>2561090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3961635</v>
      </c>
      <c r="I210" s="22">
        <f>INDEX(Data[],MATCH($A210,Data[Dist],0),MATCH(I$4,Data[#Headers],0))</f>
        <v>5239461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3366084</v>
      </c>
      <c r="I211" s="22">
        <f>INDEX(Data[],MATCH($A211,Data[Dist],0),MATCH(I$4,Data[#Headers],0))</f>
        <v>4063227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18582231</v>
      </c>
      <c r="I212" s="22">
        <f>INDEX(Data[],MATCH($A212,Data[Dist],0),MATCH(I$4,Data[#Headers],0))</f>
        <v>22212698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3902825</v>
      </c>
      <c r="I213" s="22">
        <f>INDEX(Data[],MATCH($A213,Data[Dist],0),MATCH(I$4,Data[#Headers],0))</f>
        <v>4982643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2656876</v>
      </c>
      <c r="I214" s="22">
        <f>INDEX(Data[],MATCH($A214,Data[Dist],0),MATCH(I$4,Data[#Headers],0))</f>
        <v>3441267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6003927</v>
      </c>
      <c r="I215" s="22">
        <f>INDEX(Data[],MATCH($A215,Data[Dist],0),MATCH(I$4,Data[#Headers],0))</f>
        <v>7475220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2374531</v>
      </c>
      <c r="I216" s="22">
        <f>INDEX(Data[],MATCH($A216,Data[Dist],0),MATCH(I$4,Data[#Headers],0))</f>
        <v>3061064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2584342</v>
      </c>
      <c r="I217" s="22">
        <f>INDEX(Data[],MATCH($A217,Data[Dist],0),MATCH(I$4,Data[#Headers],0))</f>
        <v>3346928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615818</v>
      </c>
      <c r="I218" s="22">
        <f>INDEX(Data[],MATCH($A218,Data[Dist],0),MATCH(I$4,Data[#Headers],0))</f>
        <v>988187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10927208</v>
      </c>
      <c r="I219" s="22">
        <f>INDEX(Data[],MATCH($A219,Data[Dist],0),MATCH(I$4,Data[#Headers],0))</f>
        <v>13463843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15862387</v>
      </c>
      <c r="I220" s="22">
        <f>INDEX(Data[],MATCH($A220,Data[Dist],0),MATCH(I$4,Data[#Headers],0))</f>
        <v>19911103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2075081</v>
      </c>
      <c r="I221" s="22">
        <f>INDEX(Data[],MATCH($A221,Data[Dist],0),MATCH(I$4,Data[#Headers],0))</f>
        <v>2733021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2361809</v>
      </c>
      <c r="I222" s="22">
        <f>INDEX(Data[],MATCH($A222,Data[Dist],0),MATCH(I$4,Data[#Headers],0))</f>
        <v>3056428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22110134</v>
      </c>
      <c r="I223" s="22">
        <f>INDEX(Data[],MATCH($A223,Data[Dist],0),MATCH(I$4,Data[#Headers],0))</f>
        <v>26513370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3206329</v>
      </c>
      <c r="I224" s="22">
        <f>INDEX(Data[],MATCH($A224,Data[Dist],0),MATCH(I$4,Data[#Headers],0))</f>
        <v>4150123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4043209</v>
      </c>
      <c r="I225" s="22">
        <f>INDEX(Data[],MATCH($A225,Data[Dist],0),MATCH(I$4,Data[#Headers],0))</f>
        <v>5386757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9103416</v>
      </c>
      <c r="I226" s="22">
        <f>INDEX(Data[],MATCH($A226,Data[Dist],0),MATCH(I$4,Data[#Headers],0))</f>
        <v>10775470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2517574</v>
      </c>
      <c r="I227" s="22">
        <f>INDEX(Data[],MATCH($A227,Data[Dist],0),MATCH(I$4,Data[#Headers],0))</f>
        <v>3344789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-886772</v>
      </c>
      <c r="I228" s="22">
        <f>INDEX(Data[],MATCH($A228,Data[Dist],0),MATCH(I$4,Data[#Headers],0))</f>
        <v>560384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1100648</v>
      </c>
      <c r="I229" s="22">
        <f>INDEX(Data[],MATCH($A229,Data[Dist],0),MATCH(I$4,Data[#Headers],0))</f>
        <v>1409254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574086</v>
      </c>
      <c r="I230" s="22">
        <f>INDEX(Data[],MATCH($A230,Data[Dist],0),MATCH(I$4,Data[#Headers],0))</f>
        <v>843018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4537600</v>
      </c>
      <c r="I231" s="22">
        <f>INDEX(Data[],MATCH($A231,Data[Dist],0),MATCH(I$4,Data[#Headers],0))</f>
        <v>5753301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12870493</v>
      </c>
      <c r="I232" s="22">
        <f>INDEX(Data[],MATCH($A232,Data[Dist],0),MATCH(I$4,Data[#Headers],0))</f>
        <v>15958914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34659681</v>
      </c>
      <c r="I233" s="22">
        <f>INDEX(Data[],MATCH($A233,Data[Dist],0),MATCH(I$4,Data[#Headers],0))</f>
        <v>41189601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2761664</v>
      </c>
      <c r="I234" s="22">
        <f>INDEX(Data[],MATCH($A234,Data[Dist],0),MATCH(I$4,Data[#Headers],0))</f>
        <v>3651997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674712</v>
      </c>
      <c r="I235" s="22">
        <f>INDEX(Data[],MATCH($A235,Data[Dist],0),MATCH(I$4,Data[#Headers],0))</f>
        <v>936801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998521</v>
      </c>
      <c r="I236" s="22">
        <f>INDEX(Data[],MATCH($A236,Data[Dist],0),MATCH(I$4,Data[#Headers],0))</f>
        <v>1755916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2599591</v>
      </c>
      <c r="I237" s="22">
        <f>INDEX(Data[],MATCH($A237,Data[Dist],0),MATCH(I$4,Data[#Headers],0))</f>
        <v>3383077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10387823</v>
      </c>
      <c r="I238" s="22">
        <f>INDEX(Data[],MATCH($A238,Data[Dist],0),MATCH(I$4,Data[#Headers],0))</f>
        <v>13239405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12640100</v>
      </c>
      <c r="I239" s="22">
        <f>INDEX(Data[],MATCH($A239,Data[Dist],0),MATCH(I$4,Data[#Headers],0))</f>
        <v>15141329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27930505</v>
      </c>
      <c r="I240" s="22">
        <f>INDEX(Data[],MATCH($A240,Data[Dist],0),MATCH(I$4,Data[#Headers],0))</f>
        <v>34504146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4132387</v>
      </c>
      <c r="I241" s="22">
        <f>INDEX(Data[],MATCH($A241,Data[Dist],0),MATCH(I$4,Data[#Headers],0))</f>
        <v>5085364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1602740</v>
      </c>
      <c r="I242" s="22">
        <f>INDEX(Data[],MATCH($A242,Data[Dist],0),MATCH(I$4,Data[#Headers],0))</f>
        <v>2590827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4449904</v>
      </c>
      <c r="I243" s="22">
        <f>INDEX(Data[],MATCH($A243,Data[Dist],0),MATCH(I$4,Data[#Headers],0))</f>
        <v>5374311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5642450</v>
      </c>
      <c r="I244" s="22">
        <f>INDEX(Data[],MATCH($A244,Data[Dist],0),MATCH(I$4,Data[#Headers],0))</f>
        <v>6993699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1821844</v>
      </c>
      <c r="I245" s="22">
        <f>INDEX(Data[],MATCH($A245,Data[Dist],0),MATCH(I$4,Data[#Headers],0))</f>
        <v>2609692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6080706</v>
      </c>
      <c r="I246" s="22">
        <f>INDEX(Data[],MATCH($A246,Data[Dist],0),MATCH(I$4,Data[#Headers],0))</f>
        <v>7578683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967597</v>
      </c>
      <c r="I247" s="22">
        <f>INDEX(Data[],MATCH($A247,Data[Dist],0),MATCH(I$4,Data[#Headers],0))</f>
        <v>1399046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912806</v>
      </c>
      <c r="I248" s="22">
        <f>INDEX(Data[],MATCH($A248,Data[Dist],0),MATCH(I$4,Data[#Headers],0))</f>
        <v>1475676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4681778</v>
      </c>
      <c r="I249" s="22">
        <f>INDEX(Data[],MATCH($A249,Data[Dist],0),MATCH(I$4,Data[#Headers],0))</f>
        <v>5939144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5110099</v>
      </c>
      <c r="I250" s="22">
        <f>INDEX(Data[],MATCH($A250,Data[Dist],0),MATCH(I$4,Data[#Headers],0))</f>
        <v>6456073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1836801</v>
      </c>
      <c r="I251" s="22">
        <f>INDEX(Data[],MATCH($A251,Data[Dist],0),MATCH(I$4,Data[#Headers],0))</f>
        <v>2410164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965804</v>
      </c>
      <c r="I252" s="22">
        <f>INDEX(Data[],MATCH($A252,Data[Dist],0),MATCH(I$4,Data[#Headers],0))</f>
        <v>1251049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2225951</v>
      </c>
      <c r="I253" s="22">
        <f>INDEX(Data[],MATCH($A253,Data[Dist],0),MATCH(I$4,Data[#Headers],0))</f>
        <v>2994368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1819946</v>
      </c>
      <c r="I254" s="22">
        <f>INDEX(Data[],MATCH($A254,Data[Dist],0),MATCH(I$4,Data[#Headers],0))</f>
        <v>3318045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1507251</v>
      </c>
      <c r="I255" s="22">
        <f>INDEX(Data[],MATCH($A255,Data[Dist],0),MATCH(I$4,Data[#Headers],0))</f>
        <v>2033345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740131</v>
      </c>
      <c r="I256" s="22">
        <f>INDEX(Data[],MATCH($A256,Data[Dist],0),MATCH(I$4,Data[#Headers],0))</f>
        <v>1023226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6475813</v>
      </c>
      <c r="I257" s="22">
        <f>INDEX(Data[],MATCH($A257,Data[Dist],0),MATCH(I$4,Data[#Headers],0))</f>
        <v>8359845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1224363</v>
      </c>
      <c r="I258" s="22">
        <f>INDEX(Data[],MATCH($A258,Data[Dist],0),MATCH(I$4,Data[#Headers],0))</f>
        <v>1600014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3397414</v>
      </c>
      <c r="I259" s="22">
        <f>INDEX(Data[],MATCH($A259,Data[Dist],0),MATCH(I$4,Data[#Headers],0))</f>
        <v>4471043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6212569</v>
      </c>
      <c r="I260" s="22">
        <f>INDEX(Data[],MATCH($A260,Data[Dist],0),MATCH(I$4,Data[#Headers],0))</f>
        <v>7722795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5606045</v>
      </c>
      <c r="I261" s="22">
        <f>INDEX(Data[],MATCH($A261,Data[Dist],0),MATCH(I$4,Data[#Headers],0))</f>
        <v>7030831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3494566</v>
      </c>
      <c r="I262" s="22">
        <f>INDEX(Data[],MATCH($A262,Data[Dist],0),MATCH(I$4,Data[#Headers],0))</f>
        <v>4441298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1914044</v>
      </c>
      <c r="I263" s="22">
        <f>INDEX(Data[],MATCH($A263,Data[Dist],0),MATCH(I$4,Data[#Headers],0))</f>
        <v>2465862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2981262</v>
      </c>
      <c r="I264" s="22">
        <f>INDEX(Data[],MATCH($A264,Data[Dist],0),MATCH(I$4,Data[#Headers],0))</f>
        <v>3721356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8155193</v>
      </c>
      <c r="I265" s="22">
        <f>INDEX(Data[],MATCH($A265,Data[Dist],0),MATCH(I$4,Data[#Headers],0))</f>
        <v>10400230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106407731</v>
      </c>
      <c r="I266" s="22">
        <f>INDEX(Data[],MATCH($A266,Data[Dist],0),MATCH(I$4,Data[#Headers],0))</f>
        <v>125815555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1808721</v>
      </c>
      <c r="I267" s="22">
        <f>INDEX(Data[],MATCH($A267,Data[Dist],0),MATCH(I$4,Data[#Headers],0))</f>
        <v>2477186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3468989</v>
      </c>
      <c r="I268" s="22">
        <f>INDEX(Data[],MATCH($A268,Data[Dist],0),MATCH(I$4,Data[#Headers],0))</f>
        <v>4738811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7114771</v>
      </c>
      <c r="I269" s="22">
        <f>INDEX(Data[],MATCH($A269,Data[Dist],0),MATCH(I$4,Data[#Headers],0))</f>
        <v>8863154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3232799</v>
      </c>
      <c r="I270" s="22">
        <f>INDEX(Data[],MATCH($A270,Data[Dist],0),MATCH(I$4,Data[#Headers],0))</f>
        <v>3905637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2642645</v>
      </c>
      <c r="I271" s="22">
        <f>INDEX(Data[],MATCH($A271,Data[Dist],0),MATCH(I$4,Data[#Headers],0))</f>
        <v>3538744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2138746</v>
      </c>
      <c r="I272" s="22">
        <f>INDEX(Data[],MATCH($A272,Data[Dist],0),MATCH(I$4,Data[#Headers],0))</f>
        <v>2861025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1030763</v>
      </c>
      <c r="I273" s="22">
        <f>INDEX(Data[],MATCH($A273,Data[Dist],0),MATCH(I$4,Data[#Headers],0))</f>
        <v>1305744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9613787</v>
      </c>
      <c r="I274" s="22">
        <f>INDEX(Data[],MATCH($A274,Data[Dist],0),MATCH(I$4,Data[#Headers],0))</f>
        <v>11626720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2636937</v>
      </c>
      <c r="I275" s="22">
        <f>INDEX(Data[],MATCH($A275,Data[Dist],0),MATCH(I$4,Data[#Headers],0))</f>
        <v>3436938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42059123</v>
      </c>
      <c r="I276" s="22">
        <f>INDEX(Data[],MATCH($A276,Data[Dist],0),MATCH(I$4,Data[#Headers],0))</f>
        <v>50829153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11937670</v>
      </c>
      <c r="I277" s="22">
        <f>INDEX(Data[],MATCH($A277,Data[Dist],0),MATCH(I$4,Data[#Headers],0))</f>
        <v>14819631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1106974</v>
      </c>
      <c r="I278" s="22">
        <f>INDEX(Data[],MATCH($A278,Data[Dist],0),MATCH(I$4,Data[#Headers],0))</f>
        <v>2669600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2144615</v>
      </c>
      <c r="I279" s="22">
        <f>INDEX(Data[],MATCH($A279,Data[Dist],0),MATCH(I$4,Data[#Headers],0))</f>
        <v>2724230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1154301</v>
      </c>
      <c r="I280" s="22">
        <f>INDEX(Data[],MATCH($A280,Data[Dist],0),MATCH(I$4,Data[#Headers],0))</f>
        <v>1448726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3244548</v>
      </c>
      <c r="I281" s="22">
        <f>INDEX(Data[],MATCH($A281,Data[Dist],0),MATCH(I$4,Data[#Headers],0))</f>
        <v>4094777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18283956</v>
      </c>
      <c r="I282" s="22">
        <f>INDEX(Data[],MATCH($A282,Data[Dist],0),MATCH(I$4,Data[#Headers],0))</f>
        <v>21805822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605616</v>
      </c>
      <c r="I283" s="22">
        <f>INDEX(Data[],MATCH($A283,Data[Dist],0),MATCH(I$4,Data[#Headers],0))</f>
        <v>789189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4111401</v>
      </c>
      <c r="I284" s="22">
        <f>INDEX(Data[],MATCH($A284,Data[Dist],0),MATCH(I$4,Data[#Headers],0))</f>
        <v>5328146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3993957</v>
      </c>
      <c r="I285" s="22">
        <f>INDEX(Data[],MATCH($A285,Data[Dist],0),MATCH(I$4,Data[#Headers],0))</f>
        <v>5047763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4598797</v>
      </c>
      <c r="I286" s="22">
        <f>INDEX(Data[],MATCH($A286,Data[Dist],0),MATCH(I$4,Data[#Headers],0))</f>
        <v>5710310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2762192</v>
      </c>
      <c r="I287" s="22">
        <f>INDEX(Data[],MATCH($A287,Data[Dist],0),MATCH(I$4,Data[#Headers],0))</f>
        <v>3436100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3571880</v>
      </c>
      <c r="I288" s="22">
        <f>INDEX(Data[],MATCH($A288,Data[Dist],0),MATCH(I$4,Data[#Headers],0))</f>
        <v>4494876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1424622</v>
      </c>
      <c r="I289" s="22">
        <f>INDEX(Data[],MATCH($A289,Data[Dist],0),MATCH(I$4,Data[#Headers],0))</f>
        <v>1798680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2237671</v>
      </c>
      <c r="I290" s="22">
        <f>INDEX(Data[],MATCH($A290,Data[Dist],0),MATCH(I$4,Data[#Headers],0))</f>
        <v>2771190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1592115</v>
      </c>
      <c r="I291" s="22">
        <f>INDEX(Data[],MATCH($A291,Data[Dist],0),MATCH(I$4,Data[#Headers],0))</f>
        <v>2122038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1959153</v>
      </c>
      <c r="I292" s="22">
        <f>INDEX(Data[],MATCH($A292,Data[Dist],0),MATCH(I$4,Data[#Headers],0))</f>
        <v>2408854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539017</v>
      </c>
      <c r="I293" s="22">
        <f>INDEX(Data[],MATCH($A293,Data[Dist],0),MATCH(I$4,Data[#Headers],0))</f>
        <v>763578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3968748</v>
      </c>
      <c r="I294" s="22">
        <f>INDEX(Data[],MATCH($A294,Data[Dist],0),MATCH(I$4,Data[#Headers],0))</f>
        <v>4983038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911457</v>
      </c>
      <c r="I295" s="22">
        <f>INDEX(Data[],MATCH($A295,Data[Dist],0),MATCH(I$4,Data[#Headers],0))</f>
        <v>1491969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17843450</v>
      </c>
      <c r="I296" s="22">
        <f>INDEX(Data[],MATCH($A296,Data[Dist],0),MATCH(I$4,Data[#Headers],0))</f>
        <v>22528289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5129195</v>
      </c>
      <c r="I297" s="22">
        <f>INDEX(Data[],MATCH($A297,Data[Dist],0),MATCH(I$4,Data[#Headers],0))</f>
        <v>6405365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4578360</v>
      </c>
      <c r="I298" s="22">
        <f>INDEX(Data[],MATCH($A298,Data[Dist],0),MATCH(I$4,Data[#Headers],0))</f>
        <v>5758601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1336773</v>
      </c>
      <c r="I299" s="22">
        <f>INDEX(Data[],MATCH($A299,Data[Dist],0),MATCH(I$4,Data[#Headers],0))</f>
        <v>1717245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8984830</v>
      </c>
      <c r="I300" s="22">
        <f>INDEX(Data[],MATCH($A300,Data[Dist],0),MATCH(I$4,Data[#Headers],0))</f>
        <v>11184118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2821557</v>
      </c>
      <c r="I301" s="22">
        <f>INDEX(Data[],MATCH($A301,Data[Dist],0),MATCH(I$4,Data[#Headers],0))</f>
        <v>3539819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3481390</v>
      </c>
      <c r="I302" s="22">
        <f>INDEX(Data[],MATCH($A302,Data[Dist],0),MATCH(I$4,Data[#Headers],0))</f>
        <v>4604066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2857673</v>
      </c>
      <c r="I303" s="22">
        <f>INDEX(Data[],MATCH($A303,Data[Dist],0),MATCH(I$4,Data[#Headers],0))</f>
        <v>3600536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3703937</v>
      </c>
      <c r="I304" s="22">
        <f>INDEX(Data[],MATCH($A304,Data[Dist],0),MATCH(I$4,Data[#Headers],0))</f>
        <v>4642681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9745314</v>
      </c>
      <c r="I305" s="22">
        <f>INDEX(Data[],MATCH($A305,Data[Dist],0),MATCH(I$4,Data[#Headers],0))</f>
        <v>11932840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74627848</v>
      </c>
      <c r="I306" s="22">
        <f>INDEX(Data[],MATCH($A306,Data[Dist],0),MATCH(I$4,Data[#Headers],0))</f>
        <v>88491286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63513362</v>
      </c>
      <c r="I307" s="22">
        <f>INDEX(Data[],MATCH($A307,Data[Dist],0),MATCH(I$4,Data[#Headers],0))</f>
        <v>77208646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11779003</v>
      </c>
      <c r="I308" s="22">
        <f>INDEX(Data[],MATCH($A308,Data[Dist],0),MATCH(I$4,Data[#Headers],0))</f>
        <v>14671189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2783676</v>
      </c>
      <c r="I309" s="22">
        <f>INDEX(Data[],MATCH($A309,Data[Dist],0),MATCH(I$4,Data[#Headers],0))</f>
        <v>3628922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10195647</v>
      </c>
      <c r="I310" s="22">
        <f>INDEX(Data[],MATCH($A310,Data[Dist],0),MATCH(I$4,Data[#Headers],0))</f>
        <v>12646391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1157082</v>
      </c>
      <c r="I311" s="22">
        <f>INDEX(Data[],MATCH($A311,Data[Dist],0),MATCH(I$4,Data[#Headers],0))</f>
        <v>1639965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3467609</v>
      </c>
      <c r="I312" s="22">
        <f>INDEX(Data[],MATCH($A312,Data[Dist],0),MATCH(I$4,Data[#Headers],0))</f>
        <v>4488182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2202280</v>
      </c>
      <c r="I313" s="22">
        <f>INDEX(Data[],MATCH($A313,Data[Dist],0),MATCH(I$4,Data[#Headers],0))</f>
        <v>2916549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1037755</v>
      </c>
      <c r="I314" s="22">
        <f>INDEX(Data[],MATCH($A314,Data[Dist],0),MATCH(I$4,Data[#Headers],0))</f>
        <v>1415103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6990619</v>
      </c>
      <c r="I315" s="22">
        <f>INDEX(Data[],MATCH($A315,Data[Dist],0),MATCH(I$4,Data[#Headers],0))</f>
        <v>8804368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38281015</v>
      </c>
      <c r="I316" s="22">
        <f>INDEX(Data[],MATCH($A316,Data[Dist],0),MATCH(I$4,Data[#Headers],0))</f>
        <v>49416962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14987663</v>
      </c>
      <c r="I317" s="22">
        <f>INDEX(Data[],MATCH($A317,Data[Dist],0),MATCH(I$4,Data[#Headers],0))</f>
        <v>19638222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1406497</v>
      </c>
      <c r="I318" s="22">
        <f>INDEX(Data[],MATCH($A318,Data[Dist],0),MATCH(I$4,Data[#Headers],0))</f>
        <v>1870102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7964813</v>
      </c>
      <c r="I319" s="22">
        <f>INDEX(Data[],MATCH($A319,Data[Dist],0),MATCH(I$4,Data[#Headers],0))</f>
        <v>9627929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4063034</v>
      </c>
      <c r="I320" s="22">
        <f>INDEX(Data[],MATCH($A320,Data[Dist],0),MATCH(I$4,Data[#Headers],0))</f>
        <v>5283431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4153996</v>
      </c>
      <c r="I321" s="22">
        <f>INDEX(Data[],MATCH($A321,Data[Dist],0),MATCH(I$4,Data[#Headers],0))</f>
        <v>5242543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3189715</v>
      </c>
      <c r="I322" s="22">
        <f>INDEX(Data[],MATCH($A322,Data[Dist],0),MATCH(I$4,Data[#Headers],0))</f>
        <v>4006734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5327058</v>
      </c>
      <c r="I323" s="22">
        <f>INDEX(Data[],MATCH($A323,Data[Dist],0),MATCH(I$4,Data[#Headers],0))</f>
        <v>6413751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1811150</v>
      </c>
      <c r="I324" s="22">
        <f>INDEX(Data[],MATCH($A324,Data[Dist],0),MATCH(I$4,Data[#Headers],0))</f>
        <v>2531382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818770</v>
      </c>
      <c r="I325" s="22">
        <f>INDEX(Data[],MATCH($A325,Data[Dist],0),MATCH(I$4,Data[#Headers],0))</f>
        <v>1094134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5719303</v>
      </c>
      <c r="I326" s="22">
        <f>INDEX(Data[],MATCH($A326,Data[Dist],0),MATCH(I$4,Data[#Headers],0))</f>
        <v>7239611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4847090</v>
      </c>
      <c r="I327" s="22">
        <f>INDEX(Data[],MATCH($A327,Data[Dist],0),MATCH(I$4,Data[#Headers],0))</f>
        <v>6006214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1692581</v>
      </c>
      <c r="I328" s="22">
        <f>INDEX(Data[],MATCH($A328,Data[Dist],0),MATCH(I$4,Data[#Headers],0))</f>
        <v>2118401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9375311</v>
      </c>
      <c r="I329" s="22">
        <f>INDEX(Data[],MATCH($A329,Data[Dist],0),MATCH(I$4,Data[#Headers],0))</f>
        <v>11551759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2470509</v>
      </c>
      <c r="I330" s="22">
        <f>INDEX(Data[],MATCH($A330,Data[Dist],0),MATCH(I$4,Data[#Headers],0))</f>
        <v>3171377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2891504</v>
      </c>
      <c r="I331" s="22">
        <f>INDEX(Data[],MATCH($A331,Data[Dist],0),MATCH(I$4,Data[#Headers],0))</f>
        <v>3615977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5633496</v>
      </c>
      <c r="I332" s="22">
        <f>INDEX(Data[],MATCH($A332,Data[Dist],0),MATCH(I$4,Data[#Headers],0))</f>
        <v>7019897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2696031636</v>
      </c>
      <c r="I333" s="24">
        <f t="shared" si="0"/>
        <v>3339028325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6" activePane="bottomRight" state="frozen"/>
      <selection pane="topRight" activeCell="C1" sqref="C1"/>
      <selection pane="bottomLeft" activeCell="A6" sqref="A6"/>
      <selection pane="bottomRight" activeCell="Y1" sqref="J1:Y1048576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4" width="15.42578125" style="163" customWidth="1"/>
    <col min="5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(February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February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February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February</v>
      </c>
      <c r="H6" s="43" t="str">
        <f>Notes!$B$3</f>
        <v>Pay 2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358669</v>
      </c>
      <c r="E7" s="160">
        <f>INDEX(Data[],MATCH($A7,Data[Dist],0),MATCH(E$6,Data[#Headers],0))</f>
        <v>358669</v>
      </c>
      <c r="F7" s="160">
        <f>INDEX(Data[],MATCH($A7,Data[Dist],0),MATCH(F$6,Data[#Headers],0))</f>
        <v>358668</v>
      </c>
      <c r="G7" s="22">
        <f>INDEX(Data[],MATCH($A7,Data[Dist],0),MATCH(G$6,Data[#Headers],0))</f>
        <v>2162426</v>
      </c>
      <c r="H7" s="22">
        <f>INDEX(Data[],MATCH($A7,Data[Dist],0),MATCH(H$6,Data[#Headers],0))-G7</f>
        <v>1434675</v>
      </c>
      <c r="I7" s="23"/>
      <c r="J7" s="22">
        <f>INDEX(Notes!$I$2:$N$11,MATCH(Notes!$B$2,Notes!$I$2:$I$11,0),4)*$C7</f>
        <v>1445088</v>
      </c>
      <c r="K7" s="22">
        <f>INDEX(Notes!$I$2:$N$11,MATCH(Notes!$B$2,Notes!$I$2:$I$11,0),5)*$D7</f>
        <v>717338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358669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INDEX($A$7:$H$333,MATCH($S7,$A$7:$A$333,0),4)-Q7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185442</v>
      </c>
      <c r="E8" s="160">
        <f>INDEX(Data[],MATCH($A8,Data[Dist],0),MATCH(E$6,Data[#Headers],0))</f>
        <v>185443</v>
      </c>
      <c r="F8" s="160">
        <f>INDEX(Data[],MATCH($A8,Data[Dist],0),MATCH(F$6,Data[#Headers],0))</f>
        <v>185441</v>
      </c>
      <c r="G8" s="22">
        <f>INDEX(Data[],MATCH($A8,Data[Dist],0),MATCH(G$6,Data[#Headers],0))</f>
        <v>1117396</v>
      </c>
      <c r="H8" s="22">
        <f>INDEX(Data[],MATCH($A8,Data[Dist],0),MATCH(H$6,Data[#Headers],0))-G8</f>
        <v>741770</v>
      </c>
      <c r="I8" s="23"/>
      <c r="J8" s="22">
        <f>INDEX(Notes!$I$2:$N$11,MATCH(Notes!$B$2,Notes!$I$2:$I$11,0),4)*$C8</f>
        <v>746512</v>
      </c>
      <c r="K8" s="22">
        <f>INDEX(Notes!$I$2:$N$11,MATCH(Notes!$B$2,Notes!$I$2:$I$11,0),5)*$D8</f>
        <v>370884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185442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INDEX($A$7:$H$333,MATCH($S8,$A$7:$A$333,0),4)-Q8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1455974</v>
      </c>
      <c r="E9" s="160">
        <f>INDEX(Data[],MATCH($A9,Data[Dist],0),MATCH(E$6,Data[#Headers],0))</f>
        <v>1455974</v>
      </c>
      <c r="F9" s="160">
        <f>INDEX(Data[],MATCH($A9,Data[Dist],0),MATCH(F$6,Data[#Headers],0))</f>
        <v>1455974</v>
      </c>
      <c r="G9" s="22">
        <f>INDEX(Data[],MATCH($A9,Data[Dist],0),MATCH(G$6,Data[#Headers],0))</f>
        <v>8767308</v>
      </c>
      <c r="H9" s="22">
        <f>INDEX(Data[],MATCH($A9,Data[Dist],0),MATCH(H$6,Data[#Headers],0))-G9</f>
        <v>5823896</v>
      </c>
      <c r="I9" s="23"/>
      <c r="J9" s="22">
        <f>INDEX(Notes!$I$2:$N$11,MATCH(Notes!$B$2,Notes!$I$2:$I$11,0),4)*$C9</f>
        <v>5855360</v>
      </c>
      <c r="K9" s="22">
        <f>INDEX(Notes!$I$2:$N$11,MATCH(Notes!$B$2,Notes!$I$2:$I$11,0),5)*$D9</f>
        <v>2911948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1455974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393897</v>
      </c>
      <c r="E10" s="160">
        <f>INDEX(Data[],MATCH($A10,Data[Dist],0),MATCH(E$6,Data[#Headers],0))</f>
        <v>393897</v>
      </c>
      <c r="F10" s="160">
        <f>INDEX(Data[],MATCH($A10,Data[Dist],0),MATCH(F$6,Data[#Headers],0))</f>
        <v>393895</v>
      </c>
      <c r="G10" s="22">
        <f>INDEX(Data[],MATCH($A10,Data[Dist],0),MATCH(G$6,Data[#Headers],0))</f>
        <v>2371898</v>
      </c>
      <c r="H10" s="22">
        <f>INDEX(Data[],MATCH($A10,Data[Dist],0),MATCH(H$6,Data[#Headers],0))-G10</f>
        <v>1575586</v>
      </c>
      <c r="I10" s="23"/>
      <c r="J10" s="22">
        <f>INDEX(Notes!$I$2:$N$11,MATCH(Notes!$B$2,Notes!$I$2:$I$11,0),4)*$C10</f>
        <v>1584104</v>
      </c>
      <c r="K10" s="22">
        <f>INDEX(Notes!$I$2:$N$11,MATCH(Notes!$B$2,Notes!$I$2:$I$11,0),5)*$D10</f>
        <v>787794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393897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91860</v>
      </c>
      <c r="E11" s="160">
        <f>INDEX(Data[],MATCH($A11,Data[Dist],0),MATCH(E$6,Data[#Headers],0))</f>
        <v>91860</v>
      </c>
      <c r="F11" s="160">
        <f>INDEX(Data[],MATCH($A11,Data[Dist],0),MATCH(F$6,Data[#Headers],0))</f>
        <v>91861</v>
      </c>
      <c r="G11" s="22">
        <f>INDEX(Data[],MATCH($A11,Data[Dist],0),MATCH(G$6,Data[#Headers],0))</f>
        <v>554152</v>
      </c>
      <c r="H11" s="22">
        <f>INDEX(Data[],MATCH($A11,Data[Dist],0),MATCH(H$6,Data[#Headers],0))-G11</f>
        <v>367441</v>
      </c>
      <c r="I11" s="23"/>
      <c r="J11" s="22">
        <f>INDEX(Notes!$I$2:$N$11,MATCH(Notes!$B$2,Notes!$I$2:$I$11,0),4)*$C11</f>
        <v>370432</v>
      </c>
      <c r="K11" s="22">
        <f>INDEX(Notes!$I$2:$N$11,MATCH(Notes!$B$2,Notes!$I$2:$I$11,0),5)*$D11</f>
        <v>183720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91860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831318</v>
      </c>
      <c r="E12" s="160">
        <f>INDEX(Data[],MATCH($A12,Data[Dist],0),MATCH(E$6,Data[#Headers],0))</f>
        <v>831318</v>
      </c>
      <c r="F12" s="160">
        <f>INDEX(Data[],MATCH($A12,Data[Dist],0),MATCH(F$6,Data[#Headers],0))</f>
        <v>831318</v>
      </c>
      <c r="G12" s="22">
        <f>INDEX(Data[],MATCH($A12,Data[Dist],0),MATCH(G$6,Data[#Headers],0))</f>
        <v>5005404</v>
      </c>
      <c r="H12" s="22">
        <f>INDEX(Data[],MATCH($A12,Data[Dist],0),MATCH(H$6,Data[#Headers],0))-G12</f>
        <v>3325272</v>
      </c>
      <c r="I12" s="23"/>
      <c r="J12" s="22">
        <f>INDEX(Notes!$I$2:$N$11,MATCH(Notes!$B$2,Notes!$I$2:$I$11,0),4)*$C12</f>
        <v>3342768</v>
      </c>
      <c r="K12" s="22">
        <f>INDEX(Notes!$I$2:$N$11,MATCH(Notes!$B$2,Notes!$I$2:$I$11,0),5)*$D12</f>
        <v>1662636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831318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312906</v>
      </c>
      <c r="E13" s="160">
        <f>INDEX(Data[],MATCH($A13,Data[Dist],0),MATCH(E$6,Data[#Headers],0))</f>
        <v>312906</v>
      </c>
      <c r="F13" s="160">
        <f>INDEX(Data[],MATCH($A13,Data[Dist],0),MATCH(F$6,Data[#Headers],0))</f>
        <v>312905</v>
      </c>
      <c r="G13" s="22">
        <f>INDEX(Data[],MATCH($A13,Data[Dist],0),MATCH(G$6,Data[#Headers],0))</f>
        <v>1885380</v>
      </c>
      <c r="H13" s="22">
        <f>INDEX(Data[],MATCH($A13,Data[Dist],0),MATCH(H$6,Data[#Headers],0))-G13</f>
        <v>1251623</v>
      </c>
      <c r="I13" s="23"/>
      <c r="J13" s="22">
        <f>INDEX(Notes!$I$2:$N$11,MATCH(Notes!$B$2,Notes!$I$2:$I$11,0),4)*$C13</f>
        <v>1259568</v>
      </c>
      <c r="K13" s="22">
        <f>INDEX(Notes!$I$2:$N$11,MATCH(Notes!$B$2,Notes!$I$2:$I$11,0),5)*$D13</f>
        <v>625812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312906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165719</v>
      </c>
      <c r="E14" s="160">
        <f>INDEX(Data[],MATCH($A14,Data[Dist],0),MATCH(E$6,Data[#Headers],0))</f>
        <v>165718</v>
      </c>
      <c r="F14" s="160">
        <f>INDEX(Data[],MATCH($A14,Data[Dist],0),MATCH(F$6,Data[#Headers],0))</f>
        <v>165719</v>
      </c>
      <c r="G14" s="22">
        <f>INDEX(Data[],MATCH($A14,Data[Dist],0),MATCH(G$6,Data[#Headers],0))</f>
        <v>998610</v>
      </c>
      <c r="H14" s="22">
        <f>INDEX(Data[],MATCH($A14,Data[Dist],0),MATCH(H$6,Data[#Headers],0))-G14</f>
        <v>662873</v>
      </c>
      <c r="I14" s="23"/>
      <c r="J14" s="22">
        <f>INDEX(Notes!$I$2:$N$11,MATCH(Notes!$B$2,Notes!$I$2:$I$11,0),4)*$C14</f>
        <v>667172</v>
      </c>
      <c r="K14" s="22">
        <f>INDEX(Notes!$I$2:$N$11,MATCH(Notes!$B$2,Notes!$I$2:$I$11,0),5)*$D14</f>
        <v>331438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165719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792124</v>
      </c>
      <c r="E15" s="160">
        <f>INDEX(Data[],MATCH($A15,Data[Dist],0),MATCH(E$6,Data[#Headers],0))</f>
        <v>792125</v>
      </c>
      <c r="F15" s="160">
        <f>INDEX(Data[],MATCH($A15,Data[Dist],0),MATCH(F$6,Data[#Headers],0))</f>
        <v>792123</v>
      </c>
      <c r="G15" s="22">
        <f>INDEX(Data[],MATCH($A15,Data[Dist],0),MATCH(G$6,Data[#Headers],0))</f>
        <v>4772644</v>
      </c>
      <c r="H15" s="22">
        <f>INDEX(Data[],MATCH($A15,Data[Dist],0),MATCH(H$6,Data[#Headers],0))-G15</f>
        <v>3168498</v>
      </c>
      <c r="I15" s="23"/>
      <c r="J15" s="22">
        <f>INDEX(Notes!$I$2:$N$11,MATCH(Notes!$B$2,Notes!$I$2:$I$11,0),4)*$C15</f>
        <v>3188396</v>
      </c>
      <c r="K15" s="22">
        <f>INDEX(Notes!$I$2:$N$11,MATCH(Notes!$B$2,Notes!$I$2:$I$11,0),5)*$D15</f>
        <v>1584248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792124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644092</v>
      </c>
      <c r="E16" s="160">
        <f>INDEX(Data[],MATCH($A16,Data[Dist],0),MATCH(E$6,Data[#Headers],0))</f>
        <v>644092</v>
      </c>
      <c r="F16" s="160">
        <f>INDEX(Data[],MATCH($A16,Data[Dist],0),MATCH(F$6,Data[#Headers],0))</f>
        <v>644092</v>
      </c>
      <c r="G16" s="22">
        <f>INDEX(Data[],MATCH($A16,Data[Dist],0),MATCH(G$6,Data[#Headers],0))</f>
        <v>3880612</v>
      </c>
      <c r="H16" s="22">
        <f>INDEX(Data[],MATCH($A16,Data[Dist],0),MATCH(H$6,Data[#Headers],0))-G16</f>
        <v>2576368</v>
      </c>
      <c r="I16" s="23"/>
      <c r="J16" s="22">
        <f>INDEX(Notes!$I$2:$N$11,MATCH(Notes!$B$2,Notes!$I$2:$I$11,0),4)*$C16</f>
        <v>2592428</v>
      </c>
      <c r="K16" s="22">
        <f>INDEX(Notes!$I$2:$N$11,MATCH(Notes!$B$2,Notes!$I$2:$I$11,0),5)*$D16</f>
        <v>1288184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644092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354074</v>
      </c>
      <c r="E17" s="160">
        <f>INDEX(Data[],MATCH($A17,Data[Dist],0),MATCH(E$6,Data[#Headers],0))</f>
        <v>354074</v>
      </c>
      <c r="F17" s="160">
        <f>INDEX(Data[],MATCH($A17,Data[Dist],0),MATCH(F$6,Data[#Headers],0))</f>
        <v>354075</v>
      </c>
      <c r="G17" s="22">
        <f>INDEX(Data[],MATCH($A17,Data[Dist],0),MATCH(G$6,Data[#Headers],0))</f>
        <v>2133152</v>
      </c>
      <c r="H17" s="22">
        <f>INDEX(Data[],MATCH($A17,Data[Dist],0),MATCH(H$6,Data[#Headers],0))-G17</f>
        <v>1416297</v>
      </c>
      <c r="I17" s="23"/>
      <c r="J17" s="22">
        <f>INDEX(Notes!$I$2:$N$11,MATCH(Notes!$B$2,Notes!$I$2:$I$11,0),4)*$C17</f>
        <v>1425004</v>
      </c>
      <c r="K17" s="22">
        <f>INDEX(Notes!$I$2:$N$11,MATCH(Notes!$B$2,Notes!$I$2:$I$11,0),5)*$D17</f>
        <v>708148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354074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483157</v>
      </c>
      <c r="E18" s="160">
        <f>INDEX(Data[],MATCH($A18,Data[Dist],0),MATCH(E$6,Data[#Headers],0))</f>
        <v>483158</v>
      </c>
      <c r="F18" s="160">
        <f>INDEX(Data[],MATCH($A18,Data[Dist],0),MATCH(F$6,Data[#Headers],0))</f>
        <v>483156</v>
      </c>
      <c r="G18" s="22">
        <f>INDEX(Data[],MATCH($A18,Data[Dist],0),MATCH(G$6,Data[#Headers],0))</f>
        <v>2912054</v>
      </c>
      <c r="H18" s="22">
        <f>INDEX(Data[],MATCH($A18,Data[Dist],0),MATCH(H$6,Data[#Headers],0))-G18</f>
        <v>1932630</v>
      </c>
      <c r="I18" s="23"/>
      <c r="J18" s="22">
        <f>INDEX(Notes!$I$2:$N$11,MATCH(Notes!$B$2,Notes!$I$2:$I$11,0),4)*$C18</f>
        <v>1945740</v>
      </c>
      <c r="K18" s="22">
        <f>INDEX(Notes!$I$2:$N$11,MATCH(Notes!$B$2,Notes!$I$2:$I$11,0),5)*$D18</f>
        <v>966314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483157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2295629</v>
      </c>
      <c r="E19" s="160">
        <f>INDEX(Data[],MATCH($A19,Data[Dist],0),MATCH(E$6,Data[#Headers],0))</f>
        <v>2295628</v>
      </c>
      <c r="F19" s="160">
        <f>INDEX(Data[],MATCH($A19,Data[Dist],0),MATCH(F$6,Data[#Headers],0))</f>
        <v>2295629</v>
      </c>
      <c r="G19" s="22">
        <f>INDEX(Data[],MATCH($A19,Data[Dist],0),MATCH(G$6,Data[#Headers],0))</f>
        <v>13842442</v>
      </c>
      <c r="H19" s="22">
        <f>INDEX(Data[],MATCH($A19,Data[Dist],0),MATCH(H$6,Data[#Headers],0))-G19</f>
        <v>9182513</v>
      </c>
      <c r="I19" s="23"/>
      <c r="J19" s="22">
        <f>INDEX(Notes!$I$2:$N$11,MATCH(Notes!$B$2,Notes!$I$2:$I$11,0),4)*$C19</f>
        <v>9251184</v>
      </c>
      <c r="K19" s="22">
        <f>INDEX(Notes!$I$2:$N$11,MATCH(Notes!$B$2,Notes!$I$2:$I$11,0),5)*$D19</f>
        <v>4591258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2295629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867995</v>
      </c>
      <c r="E20" s="160">
        <f>INDEX(Data[],MATCH($A20,Data[Dist],0),MATCH(E$6,Data[#Headers],0))</f>
        <v>867995</v>
      </c>
      <c r="F20" s="160">
        <f>INDEX(Data[],MATCH($A20,Data[Dist],0),MATCH(F$6,Data[#Headers],0))</f>
        <v>867993</v>
      </c>
      <c r="G20" s="22">
        <f>INDEX(Data[],MATCH($A20,Data[Dist],0),MATCH(G$6,Data[#Headers],0))</f>
        <v>5227394</v>
      </c>
      <c r="H20" s="22">
        <f>INDEX(Data[],MATCH($A20,Data[Dist],0),MATCH(H$6,Data[#Headers],0))-G20</f>
        <v>3471978</v>
      </c>
      <c r="I20" s="23"/>
      <c r="J20" s="22">
        <f>INDEX(Notes!$I$2:$N$11,MATCH(Notes!$B$2,Notes!$I$2:$I$11,0),4)*$C20</f>
        <v>3491404</v>
      </c>
      <c r="K20" s="22">
        <f>INDEX(Notes!$I$2:$N$11,MATCH(Notes!$B$2,Notes!$I$2:$I$11,0),5)*$D20</f>
        <v>1735990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867995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149559</v>
      </c>
      <c r="E21" s="160">
        <f>INDEX(Data[],MATCH($A21,Data[Dist],0),MATCH(E$6,Data[#Headers],0))</f>
        <v>149559</v>
      </c>
      <c r="F21" s="160">
        <f>INDEX(Data[],MATCH($A21,Data[Dist],0),MATCH(F$6,Data[#Headers],0))</f>
        <v>149558</v>
      </c>
      <c r="G21" s="22">
        <f>INDEX(Data[],MATCH($A21,Data[Dist],0),MATCH(G$6,Data[#Headers],0))</f>
        <v>900770</v>
      </c>
      <c r="H21" s="22">
        <f>INDEX(Data[],MATCH($A21,Data[Dist],0),MATCH(H$6,Data[#Headers],0))-G21</f>
        <v>598235</v>
      </c>
      <c r="I21" s="23"/>
      <c r="J21" s="22">
        <f>INDEX(Notes!$I$2:$N$11,MATCH(Notes!$B$2,Notes!$I$2:$I$11,0),4)*$C21</f>
        <v>601652</v>
      </c>
      <c r="K21" s="22">
        <f>INDEX(Notes!$I$2:$N$11,MATCH(Notes!$B$2,Notes!$I$2:$I$11,0),5)*$D21</f>
        <v>299118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149559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8118726</v>
      </c>
      <c r="E22" s="160">
        <f>INDEX(Data[],MATCH($A22,Data[Dist],0),MATCH(E$6,Data[#Headers],0))</f>
        <v>8118727</v>
      </c>
      <c r="F22" s="160">
        <f>INDEX(Data[],MATCH($A22,Data[Dist],0),MATCH(F$6,Data[#Headers],0))</f>
        <v>8118725</v>
      </c>
      <c r="G22" s="22">
        <f>INDEX(Data[],MATCH($A22,Data[Dist],0),MATCH(G$6,Data[#Headers],0))</f>
        <v>48903964</v>
      </c>
      <c r="H22" s="22">
        <f>INDEX(Data[],MATCH($A22,Data[Dist],0),MATCH(H$6,Data[#Headers],0))-G22</f>
        <v>32474906</v>
      </c>
      <c r="I22" s="25"/>
      <c r="J22" s="22">
        <f>INDEX(Notes!$I$2:$N$11,MATCH(Notes!$B$2,Notes!$I$2:$I$11,0),4)*$C22</f>
        <v>32666512</v>
      </c>
      <c r="K22" s="22">
        <f>INDEX(Notes!$I$2:$N$11,MATCH(Notes!$B$2,Notes!$I$2:$I$11,0),5)*$D22</f>
        <v>16237452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8118726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560309</v>
      </c>
      <c r="E23" s="160">
        <f>INDEX(Data[],MATCH($A23,Data[Dist],0),MATCH(E$6,Data[#Headers],0))</f>
        <v>560308</v>
      </c>
      <c r="F23" s="160">
        <f>INDEX(Data[],MATCH($A23,Data[Dist],0),MATCH(F$6,Data[#Headers],0))</f>
        <v>560309</v>
      </c>
      <c r="G23" s="22">
        <f>INDEX(Data[],MATCH($A23,Data[Dist],0),MATCH(G$6,Data[#Headers],0))</f>
        <v>3374330</v>
      </c>
      <c r="H23" s="22">
        <f>INDEX(Data[],MATCH($A23,Data[Dist],0),MATCH(H$6,Data[#Headers],0))-G23</f>
        <v>2241233</v>
      </c>
      <c r="I23" s="25"/>
      <c r="J23" s="22">
        <f>INDEX(Notes!$I$2:$N$11,MATCH(Notes!$B$2,Notes!$I$2:$I$11,0),4)*$C23</f>
        <v>2253712</v>
      </c>
      <c r="K23" s="22">
        <f>INDEX(Notes!$I$2:$N$11,MATCH(Notes!$B$2,Notes!$I$2:$I$11,0),5)*$D23</f>
        <v>1120618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560309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154729</v>
      </c>
      <c r="E24" s="160">
        <f>INDEX(Data[],MATCH($A24,Data[Dist],0),MATCH(E$6,Data[#Headers],0))</f>
        <v>154728</v>
      </c>
      <c r="F24" s="160">
        <f>INDEX(Data[],MATCH($A24,Data[Dist],0),MATCH(F$6,Data[#Headers],0))</f>
        <v>154729</v>
      </c>
      <c r="G24" s="22">
        <f>INDEX(Data[],MATCH($A24,Data[Dist],0),MATCH(G$6,Data[#Headers],0))</f>
        <v>934530</v>
      </c>
      <c r="H24" s="22">
        <f>INDEX(Data[],MATCH($A24,Data[Dist],0),MATCH(H$6,Data[#Headers],0))-G24</f>
        <v>618913</v>
      </c>
      <c r="I24" s="25"/>
      <c r="J24" s="22">
        <f>INDEX(Notes!$I$2:$N$11,MATCH(Notes!$B$2,Notes!$I$2:$I$11,0),4)*$C24</f>
        <v>625072</v>
      </c>
      <c r="K24" s="22">
        <f>INDEX(Notes!$I$2:$N$11,MATCH(Notes!$B$2,Notes!$I$2:$I$11,0),5)*$D24</f>
        <v>309458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154729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106110</v>
      </c>
      <c r="E25" s="160">
        <f>INDEX(Data[],MATCH($A25,Data[Dist],0),MATCH(E$6,Data[#Headers],0))</f>
        <v>106110</v>
      </c>
      <c r="F25" s="160">
        <f>INDEX(Data[],MATCH($A25,Data[Dist],0),MATCH(F$6,Data[#Headers],0))</f>
        <v>106109</v>
      </c>
      <c r="G25" s="22">
        <f>INDEX(Data[],MATCH($A25,Data[Dist],0),MATCH(G$6,Data[#Headers],0))</f>
        <v>640932</v>
      </c>
      <c r="H25" s="22">
        <f>INDEX(Data[],MATCH($A25,Data[Dist],0),MATCH(H$6,Data[#Headers],0))-G25</f>
        <v>424439</v>
      </c>
      <c r="I25" s="25"/>
      <c r="J25" s="22">
        <f>INDEX(Notes!$I$2:$N$11,MATCH(Notes!$B$2,Notes!$I$2:$I$11,0),4)*$C25</f>
        <v>428712</v>
      </c>
      <c r="K25" s="22">
        <f>INDEX(Notes!$I$2:$N$11,MATCH(Notes!$B$2,Notes!$I$2:$I$11,0),5)*$D25</f>
        <v>212220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106110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992578</v>
      </c>
      <c r="E26" s="160">
        <f>INDEX(Data[],MATCH($A26,Data[Dist],0),MATCH(E$6,Data[#Headers],0))</f>
        <v>992579</v>
      </c>
      <c r="F26" s="160">
        <f>INDEX(Data[],MATCH($A26,Data[Dist],0),MATCH(F$6,Data[#Headers],0))</f>
        <v>992577</v>
      </c>
      <c r="G26" s="22">
        <f>INDEX(Data[],MATCH($A26,Data[Dist],0),MATCH(G$6,Data[#Headers],0))</f>
        <v>5976528</v>
      </c>
      <c r="H26" s="22">
        <f>INDEX(Data[],MATCH($A26,Data[Dist],0),MATCH(H$6,Data[#Headers],0))-G26</f>
        <v>3970314</v>
      </c>
      <c r="I26" s="25"/>
      <c r="J26" s="22">
        <f>INDEX(Notes!$I$2:$N$11,MATCH(Notes!$B$2,Notes!$I$2:$I$11,0),4)*$C26</f>
        <v>3991372</v>
      </c>
      <c r="K26" s="22">
        <f>INDEX(Notes!$I$2:$N$11,MATCH(Notes!$B$2,Notes!$I$2:$I$11,0),5)*$D26</f>
        <v>1985156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992578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327619</v>
      </c>
      <c r="E27" s="160">
        <f>INDEX(Data[],MATCH($A27,Data[Dist],0),MATCH(E$6,Data[#Headers],0))</f>
        <v>327620</v>
      </c>
      <c r="F27" s="160">
        <f>INDEX(Data[],MATCH($A27,Data[Dist],0),MATCH(F$6,Data[#Headers],0))</f>
        <v>327618</v>
      </c>
      <c r="G27" s="22">
        <f>INDEX(Data[],MATCH($A27,Data[Dist],0),MATCH(G$6,Data[#Headers],0))</f>
        <v>1973734</v>
      </c>
      <c r="H27" s="22">
        <f>INDEX(Data[],MATCH($A27,Data[Dist],0),MATCH(H$6,Data[#Headers],0))-G27</f>
        <v>1310478</v>
      </c>
      <c r="I27" s="25"/>
      <c r="J27" s="22">
        <f>INDEX(Notes!$I$2:$N$11,MATCH(Notes!$B$2,Notes!$I$2:$I$11,0),4)*$C27</f>
        <v>1318496</v>
      </c>
      <c r="K27" s="22">
        <f>INDEX(Notes!$I$2:$N$11,MATCH(Notes!$B$2,Notes!$I$2:$I$11,0),5)*$D27</f>
        <v>655238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327619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381053</v>
      </c>
      <c r="E28" s="160">
        <f>INDEX(Data[],MATCH($A28,Data[Dist],0),MATCH(E$6,Data[#Headers],0))</f>
        <v>381053</v>
      </c>
      <c r="F28" s="160">
        <f>INDEX(Data[],MATCH($A28,Data[Dist],0),MATCH(F$6,Data[#Headers],0))</f>
        <v>381052</v>
      </c>
      <c r="G28" s="22">
        <f>INDEX(Data[],MATCH($A28,Data[Dist],0),MATCH(G$6,Data[#Headers],0))</f>
        <v>2298038</v>
      </c>
      <c r="H28" s="22">
        <f>INDEX(Data[],MATCH($A28,Data[Dist],0),MATCH(H$6,Data[#Headers],0))-G28</f>
        <v>1524211</v>
      </c>
      <c r="I28" s="25"/>
      <c r="J28" s="22">
        <f>INDEX(Notes!$I$2:$N$11,MATCH(Notes!$B$2,Notes!$I$2:$I$11,0),4)*$C28</f>
        <v>1535932</v>
      </c>
      <c r="K28" s="22">
        <f>INDEX(Notes!$I$2:$N$11,MATCH(Notes!$B$2,Notes!$I$2:$I$11,0),5)*$D28</f>
        <v>762106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381053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1250185</v>
      </c>
      <c r="E29" s="160">
        <f>INDEX(Data[],MATCH($A29,Data[Dist],0),MATCH(E$6,Data[#Headers],0))</f>
        <v>1250185</v>
      </c>
      <c r="F29" s="160">
        <f>INDEX(Data[],MATCH($A29,Data[Dist],0),MATCH(F$6,Data[#Headers],0))</f>
        <v>1250185</v>
      </c>
      <c r="G29" s="22">
        <f>INDEX(Data[],MATCH($A29,Data[Dist],0),MATCH(G$6,Data[#Headers],0))</f>
        <v>7527142</v>
      </c>
      <c r="H29" s="22">
        <f>INDEX(Data[],MATCH($A29,Data[Dist],0),MATCH(H$6,Data[#Headers],0))-G29</f>
        <v>5000740</v>
      </c>
      <c r="I29" s="25"/>
      <c r="J29" s="22">
        <f>INDEX(Notes!$I$2:$N$11,MATCH(Notes!$B$2,Notes!$I$2:$I$11,0),4)*$C29</f>
        <v>5026772</v>
      </c>
      <c r="K29" s="22">
        <f>INDEX(Notes!$I$2:$N$11,MATCH(Notes!$B$2,Notes!$I$2:$I$11,0),5)*$D29</f>
        <v>2500370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1250185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262445</v>
      </c>
      <c r="E30" s="160">
        <f>INDEX(Data[],MATCH($A30,Data[Dist],0),MATCH(E$6,Data[#Headers],0))</f>
        <v>262445</v>
      </c>
      <c r="F30" s="160">
        <f>INDEX(Data[],MATCH($A30,Data[Dist],0),MATCH(F$6,Data[#Headers],0))</f>
        <v>262446</v>
      </c>
      <c r="G30" s="22">
        <f>INDEX(Data[],MATCH($A30,Data[Dist],0),MATCH(G$6,Data[#Headers],0))</f>
        <v>1580170</v>
      </c>
      <c r="H30" s="22">
        <f>INDEX(Data[],MATCH($A30,Data[Dist],0),MATCH(H$6,Data[#Headers],0))-G30</f>
        <v>1049781</v>
      </c>
      <c r="I30" s="25"/>
      <c r="J30" s="22">
        <f>INDEX(Notes!$I$2:$N$11,MATCH(Notes!$B$2,Notes!$I$2:$I$11,0),4)*$C30</f>
        <v>1055280</v>
      </c>
      <c r="K30" s="22">
        <f>INDEX(Notes!$I$2:$N$11,MATCH(Notes!$B$2,Notes!$I$2:$I$11,0),5)*$D30</f>
        <v>524890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262445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266566</v>
      </c>
      <c r="E31" s="160">
        <f>INDEX(Data[],MATCH($A31,Data[Dist],0),MATCH(E$6,Data[#Headers],0))</f>
        <v>266566</v>
      </c>
      <c r="F31" s="160">
        <f>INDEX(Data[],MATCH($A31,Data[Dist],0),MATCH(F$6,Data[#Headers],0))</f>
        <v>266564</v>
      </c>
      <c r="G31" s="22">
        <f>INDEX(Data[],MATCH($A31,Data[Dist],0),MATCH(G$6,Data[#Headers],0))</f>
        <v>1606848</v>
      </c>
      <c r="H31" s="22">
        <f>INDEX(Data[],MATCH($A31,Data[Dist],0),MATCH(H$6,Data[#Headers],0))-G31</f>
        <v>1066262</v>
      </c>
      <c r="I31" s="25"/>
      <c r="J31" s="22">
        <f>INDEX(Notes!$I$2:$N$11,MATCH(Notes!$B$2,Notes!$I$2:$I$11,0),4)*$C31</f>
        <v>1073716</v>
      </c>
      <c r="K31" s="22">
        <f>INDEX(Notes!$I$2:$N$11,MATCH(Notes!$B$2,Notes!$I$2:$I$11,0),5)*$D31</f>
        <v>533132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266566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311973</v>
      </c>
      <c r="E32" s="160">
        <f>INDEX(Data[],MATCH($A32,Data[Dist],0),MATCH(E$6,Data[#Headers],0))</f>
        <v>311973</v>
      </c>
      <c r="F32" s="160">
        <f>INDEX(Data[],MATCH($A32,Data[Dist],0),MATCH(F$6,Data[#Headers],0))</f>
        <v>311974</v>
      </c>
      <c r="G32" s="22">
        <f>INDEX(Data[],MATCH($A32,Data[Dist],0),MATCH(G$6,Data[#Headers],0))</f>
        <v>1879294</v>
      </c>
      <c r="H32" s="22">
        <f>INDEX(Data[],MATCH($A32,Data[Dist],0),MATCH(H$6,Data[#Headers],0))-G32</f>
        <v>1247893</v>
      </c>
      <c r="I32" s="25"/>
      <c r="J32" s="22">
        <f>INDEX(Notes!$I$2:$N$11,MATCH(Notes!$B$2,Notes!$I$2:$I$11,0),4)*$C32</f>
        <v>1255348</v>
      </c>
      <c r="K32" s="22">
        <f>INDEX(Notes!$I$2:$N$11,MATCH(Notes!$B$2,Notes!$I$2:$I$11,0),5)*$D32</f>
        <v>623946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311973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308573</v>
      </c>
      <c r="E33" s="160">
        <f>INDEX(Data[],MATCH($A33,Data[Dist],0),MATCH(E$6,Data[#Headers],0))</f>
        <v>308574</v>
      </c>
      <c r="F33" s="160">
        <f>INDEX(Data[],MATCH($A33,Data[Dist],0),MATCH(F$6,Data[#Headers],0))</f>
        <v>308572</v>
      </c>
      <c r="G33" s="22">
        <f>INDEX(Data[],MATCH($A33,Data[Dist],0),MATCH(G$6,Data[#Headers],0))</f>
        <v>1858658</v>
      </c>
      <c r="H33" s="22">
        <f>INDEX(Data[],MATCH($A33,Data[Dist],0),MATCH(H$6,Data[#Headers],0))-G33</f>
        <v>1234294</v>
      </c>
      <c r="I33" s="25"/>
      <c r="J33" s="22">
        <f>INDEX(Notes!$I$2:$N$11,MATCH(Notes!$B$2,Notes!$I$2:$I$11,0),4)*$C33</f>
        <v>1241512</v>
      </c>
      <c r="K33" s="22">
        <f>INDEX(Notes!$I$2:$N$11,MATCH(Notes!$B$2,Notes!$I$2:$I$11,0),5)*$D33</f>
        <v>617146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308573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379188</v>
      </c>
      <c r="E34" s="160">
        <f>INDEX(Data[],MATCH($A34,Data[Dist],0),MATCH(E$6,Data[#Headers],0))</f>
        <v>379188</v>
      </c>
      <c r="F34" s="160">
        <f>INDEX(Data[],MATCH($A34,Data[Dist],0),MATCH(F$6,Data[#Headers],0))</f>
        <v>379188</v>
      </c>
      <c r="G34" s="22">
        <f>INDEX(Data[],MATCH($A34,Data[Dist],0),MATCH(G$6,Data[#Headers],0))</f>
        <v>2284672</v>
      </c>
      <c r="H34" s="22">
        <f>INDEX(Data[],MATCH($A34,Data[Dist],0),MATCH(H$6,Data[#Headers],0))-G34</f>
        <v>1516752</v>
      </c>
      <c r="I34" s="25"/>
      <c r="J34" s="22">
        <f>INDEX(Notes!$I$2:$N$11,MATCH(Notes!$B$2,Notes!$I$2:$I$11,0),4)*$C34</f>
        <v>1526296</v>
      </c>
      <c r="K34" s="22">
        <f>INDEX(Notes!$I$2:$N$11,MATCH(Notes!$B$2,Notes!$I$2:$I$11,0),5)*$D34</f>
        <v>758376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379188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491960</v>
      </c>
      <c r="E35" s="160">
        <f>INDEX(Data[],MATCH($A35,Data[Dist],0),MATCH(E$6,Data[#Headers],0))</f>
        <v>491959</v>
      </c>
      <c r="F35" s="160">
        <f>INDEX(Data[],MATCH($A35,Data[Dist],0),MATCH(F$6,Data[#Headers],0))</f>
        <v>491960</v>
      </c>
      <c r="G35" s="22">
        <f>INDEX(Data[],MATCH($A35,Data[Dist],0),MATCH(G$6,Data[#Headers],0))</f>
        <v>2963336</v>
      </c>
      <c r="H35" s="22">
        <f>INDEX(Data[],MATCH($A35,Data[Dist],0),MATCH(H$6,Data[#Headers],0))-G35</f>
        <v>1967837</v>
      </c>
      <c r="I35" s="25"/>
      <c r="J35" s="22">
        <f>INDEX(Notes!$I$2:$N$11,MATCH(Notes!$B$2,Notes!$I$2:$I$11,0),4)*$C35</f>
        <v>1979416</v>
      </c>
      <c r="K35" s="22">
        <f>INDEX(Notes!$I$2:$N$11,MATCH(Notes!$B$2,Notes!$I$2:$I$11,0),5)*$D35</f>
        <v>983920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491960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105520</v>
      </c>
      <c r="E36" s="160">
        <f>INDEX(Data[],MATCH($A36,Data[Dist],0),MATCH(E$6,Data[#Headers],0))</f>
        <v>105520</v>
      </c>
      <c r="F36" s="160">
        <f>INDEX(Data[],MATCH($A36,Data[Dist],0),MATCH(F$6,Data[#Headers],0))</f>
        <v>105519</v>
      </c>
      <c r="G36" s="22">
        <f>INDEX(Data[],MATCH($A36,Data[Dist],0),MATCH(G$6,Data[#Headers],0))</f>
        <v>635952</v>
      </c>
      <c r="H36" s="22">
        <f>INDEX(Data[],MATCH($A36,Data[Dist],0),MATCH(H$6,Data[#Headers],0))-G36</f>
        <v>422079</v>
      </c>
      <c r="I36" s="25"/>
      <c r="J36" s="22">
        <f>INDEX(Notes!$I$2:$N$11,MATCH(Notes!$B$2,Notes!$I$2:$I$11,0),4)*$C36</f>
        <v>424912</v>
      </c>
      <c r="K36" s="22">
        <f>INDEX(Notes!$I$2:$N$11,MATCH(Notes!$B$2,Notes!$I$2:$I$11,0),5)*$D36</f>
        <v>211040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105520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907773</v>
      </c>
      <c r="E37" s="160">
        <f>INDEX(Data[],MATCH($A37,Data[Dist],0),MATCH(E$6,Data[#Headers],0))</f>
        <v>907773</v>
      </c>
      <c r="F37" s="160">
        <f>INDEX(Data[],MATCH($A37,Data[Dist],0),MATCH(F$6,Data[#Headers],0))</f>
        <v>907774</v>
      </c>
      <c r="G37" s="22">
        <f>INDEX(Data[],MATCH($A37,Data[Dist],0),MATCH(G$6,Data[#Headers],0))</f>
        <v>5469774</v>
      </c>
      <c r="H37" s="22">
        <f>INDEX(Data[],MATCH($A37,Data[Dist],0),MATCH(H$6,Data[#Headers],0))-G37</f>
        <v>3631093</v>
      </c>
      <c r="I37" s="25"/>
      <c r="J37" s="22">
        <f>INDEX(Notes!$I$2:$N$11,MATCH(Notes!$B$2,Notes!$I$2:$I$11,0),4)*$C37</f>
        <v>3654228</v>
      </c>
      <c r="K37" s="22">
        <f>INDEX(Notes!$I$2:$N$11,MATCH(Notes!$B$2,Notes!$I$2:$I$11,0),5)*$D37</f>
        <v>1815546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907773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2642880</v>
      </c>
      <c r="E38" s="160">
        <f>INDEX(Data[],MATCH($A38,Data[Dist],0),MATCH(E$6,Data[#Headers],0))</f>
        <v>2642879</v>
      </c>
      <c r="F38" s="160">
        <f>INDEX(Data[],MATCH($A38,Data[Dist],0),MATCH(F$6,Data[#Headers],0))</f>
        <v>2642880</v>
      </c>
      <c r="G38" s="22">
        <f>INDEX(Data[],MATCH($A38,Data[Dist],0),MATCH(G$6,Data[#Headers],0))</f>
        <v>15919212</v>
      </c>
      <c r="H38" s="22">
        <f>INDEX(Data[],MATCH($A38,Data[Dist],0),MATCH(H$6,Data[#Headers],0))-G38</f>
        <v>10571517</v>
      </c>
      <c r="I38" s="25"/>
      <c r="J38" s="22">
        <f>INDEX(Notes!$I$2:$N$11,MATCH(Notes!$B$2,Notes!$I$2:$I$11,0),4)*$C38</f>
        <v>10633452</v>
      </c>
      <c r="K38" s="22">
        <f>INDEX(Notes!$I$2:$N$11,MATCH(Notes!$B$2,Notes!$I$2:$I$11,0),5)*$D38</f>
        <v>5285760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2642880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472137</v>
      </c>
      <c r="E39" s="160">
        <f>INDEX(Data[],MATCH($A39,Data[Dist],0),MATCH(E$6,Data[#Headers],0))</f>
        <v>472137</v>
      </c>
      <c r="F39" s="160">
        <f>INDEX(Data[],MATCH($A39,Data[Dist],0),MATCH(F$6,Data[#Headers],0))</f>
        <v>472138</v>
      </c>
      <c r="G39" s="22">
        <f>INDEX(Data[],MATCH($A39,Data[Dist],0),MATCH(G$6,Data[#Headers],0))</f>
        <v>2846066</v>
      </c>
      <c r="H39" s="22">
        <f>INDEX(Data[],MATCH($A39,Data[Dist],0),MATCH(H$6,Data[#Headers],0))-G39</f>
        <v>1888549</v>
      </c>
      <c r="I39" s="25"/>
      <c r="J39" s="22">
        <f>INDEX(Notes!$I$2:$N$11,MATCH(Notes!$B$2,Notes!$I$2:$I$11,0),4)*$C39</f>
        <v>1901792</v>
      </c>
      <c r="K39" s="22">
        <f>INDEX(Notes!$I$2:$N$11,MATCH(Notes!$B$2,Notes!$I$2:$I$11,0),5)*$D39</f>
        <v>944274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472137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1742604</v>
      </c>
      <c r="E40" s="160">
        <f>INDEX(Data[],MATCH($A40,Data[Dist],0),MATCH(E$6,Data[#Headers],0))</f>
        <v>1742604</v>
      </c>
      <c r="F40" s="160">
        <f>INDEX(Data[],MATCH($A40,Data[Dist],0),MATCH(F$6,Data[#Headers],0))</f>
        <v>1742602</v>
      </c>
      <c r="G40" s="22">
        <f>INDEX(Data[],MATCH($A40,Data[Dist],0),MATCH(G$6,Data[#Headers],0))</f>
        <v>10492740</v>
      </c>
      <c r="H40" s="22">
        <f>INDEX(Data[],MATCH($A40,Data[Dist],0),MATCH(H$6,Data[#Headers],0))-G40</f>
        <v>6970414</v>
      </c>
      <c r="I40" s="25"/>
      <c r="J40" s="22">
        <f>INDEX(Notes!$I$2:$N$11,MATCH(Notes!$B$2,Notes!$I$2:$I$11,0),4)*$C40</f>
        <v>7007532</v>
      </c>
      <c r="K40" s="22">
        <f>INDEX(Notes!$I$2:$N$11,MATCH(Notes!$B$2,Notes!$I$2:$I$11,0),5)*$D40</f>
        <v>3485208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1742604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1534900</v>
      </c>
      <c r="E41" s="160">
        <f>INDEX(Data[],MATCH($A41,Data[Dist],0),MATCH(E$6,Data[#Headers],0))</f>
        <v>1534901</v>
      </c>
      <c r="F41" s="160">
        <f>INDEX(Data[],MATCH($A41,Data[Dist],0),MATCH(F$6,Data[#Headers],0))</f>
        <v>1534899</v>
      </c>
      <c r="G41" s="22">
        <f>INDEX(Data[],MATCH($A41,Data[Dist],0),MATCH(G$6,Data[#Headers],0))</f>
        <v>9240340</v>
      </c>
      <c r="H41" s="22">
        <f>INDEX(Data[],MATCH($A41,Data[Dist],0),MATCH(H$6,Data[#Headers],0))-G41</f>
        <v>6139602</v>
      </c>
      <c r="I41" s="25"/>
      <c r="J41" s="22">
        <f>INDEX(Notes!$I$2:$N$11,MATCH(Notes!$B$2,Notes!$I$2:$I$11,0),4)*$C41</f>
        <v>6170540</v>
      </c>
      <c r="K41" s="22">
        <f>INDEX(Notes!$I$2:$N$11,MATCH(Notes!$B$2,Notes!$I$2:$I$11,0),5)*$D41</f>
        <v>3069800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1534900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386650</v>
      </c>
      <c r="E42" s="160">
        <f>INDEX(Data[],MATCH($A42,Data[Dist],0),MATCH(E$6,Data[#Headers],0))</f>
        <v>386649</v>
      </c>
      <c r="F42" s="160">
        <f>INDEX(Data[],MATCH($A42,Data[Dist],0),MATCH(F$6,Data[#Headers],0))</f>
        <v>386650</v>
      </c>
      <c r="G42" s="22">
        <f>INDEX(Data[],MATCH($A42,Data[Dist],0),MATCH(G$6,Data[#Headers],0))</f>
        <v>2328660</v>
      </c>
      <c r="H42" s="22">
        <f>INDEX(Data[],MATCH($A42,Data[Dist],0),MATCH(H$6,Data[#Headers],0))-G42</f>
        <v>1546597</v>
      </c>
      <c r="I42" s="25"/>
      <c r="J42" s="22">
        <f>INDEX(Notes!$I$2:$N$11,MATCH(Notes!$B$2,Notes!$I$2:$I$11,0),4)*$C42</f>
        <v>1555360</v>
      </c>
      <c r="K42" s="22">
        <f>INDEX(Notes!$I$2:$N$11,MATCH(Notes!$B$2,Notes!$I$2:$I$11,0),5)*$D42</f>
        <v>773300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386650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320489</v>
      </c>
      <c r="E43" s="160">
        <f>INDEX(Data[],MATCH($A43,Data[Dist],0),MATCH(E$6,Data[#Headers],0))</f>
        <v>320489</v>
      </c>
      <c r="F43" s="160">
        <f>INDEX(Data[],MATCH($A43,Data[Dist],0),MATCH(F$6,Data[#Headers],0))</f>
        <v>320490</v>
      </c>
      <c r="G43" s="22">
        <f>INDEX(Data[],MATCH($A43,Data[Dist],0),MATCH(G$6,Data[#Headers],0))</f>
        <v>1931566</v>
      </c>
      <c r="H43" s="22">
        <f>INDEX(Data[],MATCH($A43,Data[Dist],0),MATCH(H$6,Data[#Headers],0))-G43</f>
        <v>1281957</v>
      </c>
      <c r="I43" s="25"/>
      <c r="J43" s="22">
        <f>INDEX(Notes!$I$2:$N$11,MATCH(Notes!$B$2,Notes!$I$2:$I$11,0),4)*$C43</f>
        <v>1290588</v>
      </c>
      <c r="K43" s="22">
        <f>INDEX(Notes!$I$2:$N$11,MATCH(Notes!$B$2,Notes!$I$2:$I$11,0),5)*$D43</f>
        <v>640978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320489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324162</v>
      </c>
      <c r="E44" s="160">
        <f>INDEX(Data[],MATCH($A44,Data[Dist],0),MATCH(E$6,Data[#Headers],0))</f>
        <v>324162</v>
      </c>
      <c r="F44" s="160">
        <f>INDEX(Data[],MATCH($A44,Data[Dist],0),MATCH(F$6,Data[#Headers],0))</f>
        <v>324160</v>
      </c>
      <c r="G44" s="22">
        <f>INDEX(Data[],MATCH($A44,Data[Dist],0),MATCH(G$6,Data[#Headers],0))</f>
        <v>1953116</v>
      </c>
      <c r="H44" s="22">
        <f>INDEX(Data[],MATCH($A44,Data[Dist],0),MATCH(H$6,Data[#Headers],0))-G44</f>
        <v>1296646</v>
      </c>
      <c r="I44" s="25"/>
      <c r="J44" s="22">
        <f>INDEX(Notes!$I$2:$N$11,MATCH(Notes!$B$2,Notes!$I$2:$I$11,0),4)*$C44</f>
        <v>1304792</v>
      </c>
      <c r="K44" s="22">
        <f>INDEX(Notes!$I$2:$N$11,MATCH(Notes!$B$2,Notes!$I$2:$I$11,0),5)*$D44</f>
        <v>648324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324162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213216</v>
      </c>
      <c r="E45" s="160">
        <f>INDEX(Data[],MATCH($A45,Data[Dist],0),MATCH(E$6,Data[#Headers],0))</f>
        <v>213215</v>
      </c>
      <c r="F45" s="160">
        <f>INDEX(Data[],MATCH($A45,Data[Dist],0),MATCH(F$6,Data[#Headers],0))</f>
        <v>213216</v>
      </c>
      <c r="G45" s="22">
        <f>INDEX(Data[],MATCH($A45,Data[Dist],0),MATCH(G$6,Data[#Headers],0))</f>
        <v>1286092</v>
      </c>
      <c r="H45" s="22">
        <f>INDEX(Data[],MATCH($A45,Data[Dist],0),MATCH(H$6,Data[#Headers],0))-G45</f>
        <v>852861</v>
      </c>
      <c r="I45" s="25"/>
      <c r="J45" s="22">
        <f>INDEX(Notes!$I$2:$N$11,MATCH(Notes!$B$2,Notes!$I$2:$I$11,0),4)*$C45</f>
        <v>859660</v>
      </c>
      <c r="K45" s="22">
        <f>INDEX(Notes!$I$2:$N$11,MATCH(Notes!$B$2,Notes!$I$2:$I$11,0),5)*$D45</f>
        <v>426432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213216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3160818</v>
      </c>
      <c r="E46" s="160">
        <f>INDEX(Data[],MATCH($A46,Data[Dist],0),MATCH(E$6,Data[#Headers],0))</f>
        <v>3160818</v>
      </c>
      <c r="F46" s="160">
        <f>INDEX(Data[],MATCH($A46,Data[Dist],0),MATCH(F$6,Data[#Headers],0))</f>
        <v>3160819</v>
      </c>
      <c r="G46" s="22">
        <f>INDEX(Data[],MATCH($A46,Data[Dist],0),MATCH(G$6,Data[#Headers],0))</f>
        <v>19024888</v>
      </c>
      <c r="H46" s="22">
        <f>INDEX(Data[],MATCH($A46,Data[Dist],0),MATCH(H$6,Data[#Headers],0))-G46</f>
        <v>12643273</v>
      </c>
      <c r="I46" s="25"/>
      <c r="J46" s="22">
        <f>INDEX(Notes!$I$2:$N$11,MATCH(Notes!$B$2,Notes!$I$2:$I$11,0),4)*$C46</f>
        <v>12703252</v>
      </c>
      <c r="K46" s="22">
        <f>INDEX(Notes!$I$2:$N$11,MATCH(Notes!$B$2,Notes!$I$2:$I$11,0),5)*$D46</f>
        <v>6321636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3160818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167031</v>
      </c>
      <c r="E47" s="160">
        <f>INDEX(Data[],MATCH($A47,Data[Dist],0),MATCH(E$6,Data[#Headers],0))</f>
        <v>167031</v>
      </c>
      <c r="F47" s="160">
        <f>INDEX(Data[],MATCH($A47,Data[Dist],0),MATCH(F$6,Data[#Headers],0))</f>
        <v>167030</v>
      </c>
      <c r="G47" s="22">
        <f>INDEX(Data[],MATCH($A47,Data[Dist],0),MATCH(G$6,Data[#Headers],0))</f>
        <v>1009326</v>
      </c>
      <c r="H47" s="22">
        <f>INDEX(Data[],MATCH($A47,Data[Dist],0),MATCH(H$6,Data[#Headers],0))-G47</f>
        <v>668123</v>
      </c>
      <c r="I47" s="25"/>
      <c r="J47" s="22">
        <f>INDEX(Notes!$I$2:$N$11,MATCH(Notes!$B$2,Notes!$I$2:$I$11,0),4)*$C47</f>
        <v>675264</v>
      </c>
      <c r="K47" s="22">
        <f>INDEX(Notes!$I$2:$N$11,MATCH(Notes!$B$2,Notes!$I$2:$I$11,0),5)*$D47</f>
        <v>334062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167031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176998</v>
      </c>
      <c r="E48" s="160">
        <f>INDEX(Data[],MATCH($A48,Data[Dist],0),MATCH(E$6,Data[#Headers],0))</f>
        <v>176998</v>
      </c>
      <c r="F48" s="160">
        <f>INDEX(Data[],MATCH($A48,Data[Dist],0),MATCH(F$6,Data[#Headers],0))</f>
        <v>176996</v>
      </c>
      <c r="G48" s="22">
        <f>INDEX(Data[],MATCH($A48,Data[Dist],0),MATCH(G$6,Data[#Headers],0))</f>
        <v>1066116</v>
      </c>
      <c r="H48" s="22">
        <f>INDEX(Data[],MATCH($A48,Data[Dist],0),MATCH(H$6,Data[#Headers],0))-G48</f>
        <v>707990</v>
      </c>
      <c r="I48" s="25"/>
      <c r="J48" s="22">
        <f>INDEX(Notes!$I$2:$N$11,MATCH(Notes!$B$2,Notes!$I$2:$I$11,0),4)*$C48</f>
        <v>712120</v>
      </c>
      <c r="K48" s="22">
        <f>INDEX(Notes!$I$2:$N$11,MATCH(Notes!$B$2,Notes!$I$2:$I$11,0),5)*$D48</f>
        <v>353996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176998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247925</v>
      </c>
      <c r="E49" s="160">
        <f>INDEX(Data[],MATCH($A49,Data[Dist],0),MATCH(E$6,Data[#Headers],0))</f>
        <v>247926</v>
      </c>
      <c r="F49" s="160">
        <f>INDEX(Data[],MATCH($A49,Data[Dist],0),MATCH(F$6,Data[#Headers],0))</f>
        <v>247924</v>
      </c>
      <c r="G49" s="22">
        <f>INDEX(Data[],MATCH($A49,Data[Dist],0),MATCH(G$6,Data[#Headers],0))</f>
        <v>1493438</v>
      </c>
      <c r="H49" s="22">
        <f>INDEX(Data[],MATCH($A49,Data[Dist],0),MATCH(H$6,Data[#Headers],0))-G49</f>
        <v>991702</v>
      </c>
      <c r="I49" s="25"/>
      <c r="J49" s="22">
        <f>INDEX(Notes!$I$2:$N$11,MATCH(Notes!$B$2,Notes!$I$2:$I$11,0),4)*$C49</f>
        <v>997588</v>
      </c>
      <c r="K49" s="22">
        <f>INDEX(Notes!$I$2:$N$11,MATCH(Notes!$B$2,Notes!$I$2:$I$11,0),5)*$D49</f>
        <v>495850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247925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543989</v>
      </c>
      <c r="E50" s="160">
        <f>INDEX(Data[],MATCH($A50,Data[Dist],0),MATCH(E$6,Data[#Headers],0))</f>
        <v>543989</v>
      </c>
      <c r="F50" s="160">
        <f>INDEX(Data[],MATCH($A50,Data[Dist],0),MATCH(F$6,Data[#Headers],0))</f>
        <v>543987</v>
      </c>
      <c r="G50" s="22">
        <f>INDEX(Data[],MATCH($A50,Data[Dist],0),MATCH(G$6,Data[#Headers],0))</f>
        <v>3276874</v>
      </c>
      <c r="H50" s="22">
        <f>INDEX(Data[],MATCH($A50,Data[Dist],0),MATCH(H$6,Data[#Headers],0))-G50</f>
        <v>2175954</v>
      </c>
      <c r="I50" s="25"/>
      <c r="J50" s="22">
        <f>INDEX(Notes!$I$2:$N$11,MATCH(Notes!$B$2,Notes!$I$2:$I$11,0),4)*$C50</f>
        <v>2188896</v>
      </c>
      <c r="K50" s="22">
        <f>INDEX(Notes!$I$2:$N$11,MATCH(Notes!$B$2,Notes!$I$2:$I$11,0),5)*$D50</f>
        <v>1087978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543989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461544</v>
      </c>
      <c r="E51" s="160">
        <f>INDEX(Data[],MATCH($A51,Data[Dist],0),MATCH(E$6,Data[#Headers],0))</f>
        <v>461544</v>
      </c>
      <c r="F51" s="160">
        <f>INDEX(Data[],MATCH($A51,Data[Dist],0),MATCH(F$6,Data[#Headers],0))</f>
        <v>461542</v>
      </c>
      <c r="G51" s="22">
        <f>INDEX(Data[],MATCH($A51,Data[Dist],0),MATCH(G$6,Data[#Headers],0))</f>
        <v>2778160</v>
      </c>
      <c r="H51" s="22">
        <f>INDEX(Data[],MATCH($A51,Data[Dist],0),MATCH(H$6,Data[#Headers],0))-G51</f>
        <v>1846174</v>
      </c>
      <c r="I51" s="25"/>
      <c r="J51" s="22">
        <f>INDEX(Notes!$I$2:$N$11,MATCH(Notes!$B$2,Notes!$I$2:$I$11,0),4)*$C51</f>
        <v>1855072</v>
      </c>
      <c r="K51" s="22">
        <f>INDEX(Notes!$I$2:$N$11,MATCH(Notes!$B$2,Notes!$I$2:$I$11,0),5)*$D51</f>
        <v>923088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461544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1547345</v>
      </c>
      <c r="E52" s="160">
        <f>INDEX(Data[],MATCH($A52,Data[Dist],0),MATCH(E$6,Data[#Headers],0))</f>
        <v>1547346</v>
      </c>
      <c r="F52" s="160">
        <f>INDEX(Data[],MATCH($A52,Data[Dist],0),MATCH(F$6,Data[#Headers],0))</f>
        <v>1547344</v>
      </c>
      <c r="G52" s="22">
        <f>INDEX(Data[],MATCH($A52,Data[Dist],0),MATCH(G$6,Data[#Headers],0))</f>
        <v>9314366</v>
      </c>
      <c r="H52" s="22">
        <f>INDEX(Data[],MATCH($A52,Data[Dist],0),MATCH(H$6,Data[#Headers],0))-G52</f>
        <v>6189382</v>
      </c>
      <c r="I52" s="25"/>
      <c r="J52" s="22">
        <f>INDEX(Notes!$I$2:$N$11,MATCH(Notes!$B$2,Notes!$I$2:$I$11,0),4)*$C52</f>
        <v>6219676</v>
      </c>
      <c r="K52" s="22">
        <f>INDEX(Notes!$I$2:$N$11,MATCH(Notes!$B$2,Notes!$I$2:$I$11,0),5)*$D52</f>
        <v>3094690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1547345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953651</v>
      </c>
      <c r="E53" s="160">
        <f>INDEX(Data[],MATCH($A53,Data[Dist],0),MATCH(E$6,Data[#Headers],0))</f>
        <v>953650</v>
      </c>
      <c r="F53" s="160">
        <f>INDEX(Data[],MATCH($A53,Data[Dist],0),MATCH(F$6,Data[#Headers],0))</f>
        <v>953651</v>
      </c>
      <c r="G53" s="22">
        <f>INDEX(Data[],MATCH($A53,Data[Dist],0),MATCH(G$6,Data[#Headers],0))</f>
        <v>5747490</v>
      </c>
      <c r="H53" s="22">
        <f>INDEX(Data[],MATCH($A53,Data[Dist],0),MATCH(H$6,Data[#Headers],0))-G53</f>
        <v>3814601</v>
      </c>
      <c r="I53" s="25"/>
      <c r="J53" s="22">
        <f>INDEX(Notes!$I$2:$N$11,MATCH(Notes!$B$2,Notes!$I$2:$I$11,0),4)*$C53</f>
        <v>3840188</v>
      </c>
      <c r="K53" s="22">
        <f>INDEX(Notes!$I$2:$N$11,MATCH(Notes!$B$2,Notes!$I$2:$I$11,0),5)*$D53</f>
        <v>1907302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953651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3736452</v>
      </c>
      <c r="E54" s="160">
        <f>INDEX(Data[],MATCH($A54,Data[Dist],0),MATCH(E$6,Data[#Headers],0))</f>
        <v>3736453</v>
      </c>
      <c r="F54" s="160">
        <f>INDEX(Data[],MATCH($A54,Data[Dist],0),MATCH(F$6,Data[#Headers],0))</f>
        <v>3736451</v>
      </c>
      <c r="G54" s="22">
        <f>INDEX(Data[],MATCH($A54,Data[Dist],0),MATCH(G$6,Data[#Headers],0))</f>
        <v>22503944</v>
      </c>
      <c r="H54" s="22">
        <f>INDEX(Data[],MATCH($A54,Data[Dist],0),MATCH(H$6,Data[#Headers],0))-G54</f>
        <v>14945810</v>
      </c>
      <c r="I54" s="25"/>
      <c r="J54" s="22">
        <f>INDEX(Notes!$I$2:$N$11,MATCH(Notes!$B$2,Notes!$I$2:$I$11,0),4)*$C54</f>
        <v>15031040</v>
      </c>
      <c r="K54" s="22">
        <f>INDEX(Notes!$I$2:$N$11,MATCH(Notes!$B$2,Notes!$I$2:$I$11,0),5)*$D54</f>
        <v>7472904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3736452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11268748</v>
      </c>
      <c r="E55" s="160">
        <f>INDEX(Data[],MATCH($A55,Data[Dist],0),MATCH(E$6,Data[#Headers],0))</f>
        <v>11268749</v>
      </c>
      <c r="F55" s="160">
        <f>INDEX(Data[],MATCH($A55,Data[Dist],0),MATCH(F$6,Data[#Headers],0))</f>
        <v>11268747</v>
      </c>
      <c r="G55" s="22">
        <f>INDEX(Data[],MATCH($A55,Data[Dist],0),MATCH(G$6,Data[#Headers],0))</f>
        <v>67858824</v>
      </c>
      <c r="H55" s="22">
        <f>INDEX(Data[],MATCH($A55,Data[Dist],0),MATCH(H$6,Data[#Headers],0))-G55</f>
        <v>45074994</v>
      </c>
      <c r="I55" s="25"/>
      <c r="J55" s="22">
        <f>INDEX(Notes!$I$2:$N$11,MATCH(Notes!$B$2,Notes!$I$2:$I$11,0),4)*$C55</f>
        <v>45321328</v>
      </c>
      <c r="K55" s="22">
        <f>INDEX(Notes!$I$2:$N$11,MATCH(Notes!$B$2,Notes!$I$2:$I$11,0),5)*$D55</f>
        <v>22537496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11268748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928225</v>
      </c>
      <c r="E56" s="160">
        <f>INDEX(Data[],MATCH($A56,Data[Dist],0),MATCH(E$6,Data[#Headers],0))</f>
        <v>928225</v>
      </c>
      <c r="F56" s="160">
        <f>INDEX(Data[],MATCH($A56,Data[Dist],0),MATCH(F$6,Data[#Headers],0))</f>
        <v>928226</v>
      </c>
      <c r="G56" s="22">
        <f>INDEX(Data[],MATCH($A56,Data[Dist],0),MATCH(G$6,Data[#Headers],0))</f>
        <v>5588570</v>
      </c>
      <c r="H56" s="22">
        <f>INDEX(Data[],MATCH($A56,Data[Dist],0),MATCH(H$6,Data[#Headers],0))-G56</f>
        <v>3712901</v>
      </c>
      <c r="I56" s="25"/>
      <c r="J56" s="22">
        <f>INDEX(Notes!$I$2:$N$11,MATCH(Notes!$B$2,Notes!$I$2:$I$11,0),4)*$C56</f>
        <v>3732120</v>
      </c>
      <c r="K56" s="22">
        <f>INDEX(Notes!$I$2:$N$11,MATCH(Notes!$B$2,Notes!$I$2:$I$11,0),5)*$D56</f>
        <v>1856450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928225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1047384</v>
      </c>
      <c r="E57" s="160">
        <f>INDEX(Data[],MATCH($A57,Data[Dist],0),MATCH(E$6,Data[#Headers],0))</f>
        <v>1047384</v>
      </c>
      <c r="F57" s="160">
        <f>INDEX(Data[],MATCH($A57,Data[Dist],0),MATCH(F$6,Data[#Headers],0))</f>
        <v>1047382</v>
      </c>
      <c r="G57" s="22">
        <f>INDEX(Data[],MATCH($A57,Data[Dist],0),MATCH(G$6,Data[#Headers],0))</f>
        <v>6304600</v>
      </c>
      <c r="H57" s="22">
        <f>INDEX(Data[],MATCH($A57,Data[Dist],0),MATCH(H$6,Data[#Headers],0))-G57</f>
        <v>4189534</v>
      </c>
      <c r="I57" s="25"/>
      <c r="J57" s="22">
        <f>INDEX(Notes!$I$2:$N$11,MATCH(Notes!$B$2,Notes!$I$2:$I$11,0),4)*$C57</f>
        <v>4209832</v>
      </c>
      <c r="K57" s="22">
        <f>INDEX(Notes!$I$2:$N$11,MATCH(Notes!$B$2,Notes!$I$2:$I$11,0),5)*$D57</f>
        <v>2094768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1047384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484730</v>
      </c>
      <c r="E58" s="160">
        <f>INDEX(Data[],MATCH($A58,Data[Dist],0),MATCH(E$6,Data[#Headers],0))</f>
        <v>484730</v>
      </c>
      <c r="F58" s="160">
        <f>INDEX(Data[],MATCH($A58,Data[Dist],0),MATCH(F$6,Data[#Headers],0))</f>
        <v>484729</v>
      </c>
      <c r="G58" s="22">
        <f>INDEX(Data[],MATCH($A58,Data[Dist],0),MATCH(G$6,Data[#Headers],0))</f>
        <v>2920292</v>
      </c>
      <c r="H58" s="22">
        <f>INDEX(Data[],MATCH($A58,Data[Dist],0),MATCH(H$6,Data[#Headers],0))-G58</f>
        <v>1938919</v>
      </c>
      <c r="I58" s="25"/>
      <c r="J58" s="22">
        <f>INDEX(Notes!$I$2:$N$11,MATCH(Notes!$B$2,Notes!$I$2:$I$11,0),4)*$C58</f>
        <v>1950832</v>
      </c>
      <c r="K58" s="22">
        <f>INDEX(Notes!$I$2:$N$11,MATCH(Notes!$B$2,Notes!$I$2:$I$11,0),5)*$D58</f>
        <v>969460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484730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275713</v>
      </c>
      <c r="E59" s="160">
        <f>INDEX(Data[],MATCH($A59,Data[Dist],0),MATCH(E$6,Data[#Headers],0))</f>
        <v>275713</v>
      </c>
      <c r="F59" s="160">
        <f>INDEX(Data[],MATCH($A59,Data[Dist],0),MATCH(F$6,Data[#Headers],0))</f>
        <v>275711</v>
      </c>
      <c r="G59" s="22">
        <f>INDEX(Data[],MATCH($A59,Data[Dist],0),MATCH(G$6,Data[#Headers],0))</f>
        <v>1660974</v>
      </c>
      <c r="H59" s="22">
        <f>INDEX(Data[],MATCH($A59,Data[Dist],0),MATCH(H$6,Data[#Headers],0))-G59</f>
        <v>1102850</v>
      </c>
      <c r="I59" s="25"/>
      <c r="J59" s="22">
        <f>INDEX(Notes!$I$2:$N$11,MATCH(Notes!$B$2,Notes!$I$2:$I$11,0),4)*$C59</f>
        <v>1109548</v>
      </c>
      <c r="K59" s="22">
        <f>INDEX(Notes!$I$2:$N$11,MATCH(Notes!$B$2,Notes!$I$2:$I$11,0),5)*$D59</f>
        <v>551426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275713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992237</v>
      </c>
      <c r="E60" s="160">
        <f>INDEX(Data[],MATCH($A60,Data[Dist],0),MATCH(E$6,Data[#Headers],0))</f>
        <v>992236</v>
      </c>
      <c r="F60" s="160">
        <f>INDEX(Data[],MATCH($A60,Data[Dist],0),MATCH(F$6,Data[#Headers],0))</f>
        <v>992237</v>
      </c>
      <c r="G60" s="22">
        <f>INDEX(Data[],MATCH($A60,Data[Dist],0),MATCH(G$6,Data[#Headers],0))</f>
        <v>5975790</v>
      </c>
      <c r="H60" s="22">
        <f>INDEX(Data[],MATCH($A60,Data[Dist],0),MATCH(H$6,Data[#Headers],0))-G60</f>
        <v>3968945</v>
      </c>
      <c r="I60" s="25"/>
      <c r="J60" s="22">
        <f>INDEX(Notes!$I$2:$N$11,MATCH(Notes!$B$2,Notes!$I$2:$I$11,0),4)*$C60</f>
        <v>3991316</v>
      </c>
      <c r="K60" s="22">
        <f>INDEX(Notes!$I$2:$N$11,MATCH(Notes!$B$2,Notes!$I$2:$I$11,0),5)*$D60</f>
        <v>1984474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992237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325344</v>
      </c>
      <c r="E61" s="160">
        <f>INDEX(Data[],MATCH($A61,Data[Dist],0),MATCH(E$6,Data[#Headers],0))</f>
        <v>325344</v>
      </c>
      <c r="F61" s="160">
        <f>INDEX(Data[],MATCH($A61,Data[Dist],0),MATCH(F$6,Data[#Headers],0))</f>
        <v>325345</v>
      </c>
      <c r="G61" s="22">
        <f>INDEX(Data[],MATCH($A61,Data[Dist],0),MATCH(G$6,Data[#Headers],0))</f>
        <v>1959180</v>
      </c>
      <c r="H61" s="22">
        <f>INDEX(Data[],MATCH($A61,Data[Dist],0),MATCH(H$6,Data[#Headers],0))-G61</f>
        <v>1301377</v>
      </c>
      <c r="I61" s="25"/>
      <c r="J61" s="22">
        <f>INDEX(Notes!$I$2:$N$11,MATCH(Notes!$B$2,Notes!$I$2:$I$11,0),4)*$C61</f>
        <v>1308492</v>
      </c>
      <c r="K61" s="22">
        <f>INDEX(Notes!$I$2:$N$11,MATCH(Notes!$B$2,Notes!$I$2:$I$11,0),5)*$D61</f>
        <v>650688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325344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527376</v>
      </c>
      <c r="E62" s="160">
        <f>INDEX(Data[],MATCH($A62,Data[Dist],0),MATCH(E$6,Data[#Headers],0))</f>
        <v>527376</v>
      </c>
      <c r="F62" s="160">
        <f>INDEX(Data[],MATCH($A62,Data[Dist],0),MATCH(F$6,Data[#Headers],0))</f>
        <v>527374</v>
      </c>
      <c r="G62" s="22">
        <f>INDEX(Data[],MATCH($A62,Data[Dist],0),MATCH(G$6,Data[#Headers],0))</f>
        <v>3174112</v>
      </c>
      <c r="H62" s="22">
        <f>INDEX(Data[],MATCH($A62,Data[Dist],0),MATCH(H$6,Data[#Headers],0))-G62</f>
        <v>2109502</v>
      </c>
      <c r="I62" s="25"/>
      <c r="J62" s="22">
        <f>INDEX(Notes!$I$2:$N$11,MATCH(Notes!$B$2,Notes!$I$2:$I$11,0),4)*$C62</f>
        <v>2119360</v>
      </c>
      <c r="K62" s="22">
        <f>INDEX(Notes!$I$2:$N$11,MATCH(Notes!$B$2,Notes!$I$2:$I$11,0),5)*$D62</f>
        <v>1054752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527376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491373</v>
      </c>
      <c r="E63" s="160">
        <f>INDEX(Data[],MATCH($A63,Data[Dist],0),MATCH(E$6,Data[#Headers],0))</f>
        <v>491373</v>
      </c>
      <c r="F63" s="160">
        <f>INDEX(Data[],MATCH($A63,Data[Dist],0),MATCH(F$6,Data[#Headers],0))</f>
        <v>491371</v>
      </c>
      <c r="G63" s="22">
        <f>INDEX(Data[],MATCH($A63,Data[Dist],0),MATCH(G$6,Data[#Headers],0))</f>
        <v>2959866</v>
      </c>
      <c r="H63" s="22">
        <f>INDEX(Data[],MATCH($A63,Data[Dist],0),MATCH(H$6,Data[#Headers],0))-G63</f>
        <v>1965490</v>
      </c>
      <c r="I63" s="25"/>
      <c r="J63" s="22">
        <f>INDEX(Notes!$I$2:$N$11,MATCH(Notes!$B$2,Notes!$I$2:$I$11,0),4)*$C63</f>
        <v>1977120</v>
      </c>
      <c r="K63" s="22">
        <f>INDEX(Notes!$I$2:$N$11,MATCH(Notes!$B$2,Notes!$I$2:$I$11,0),5)*$D63</f>
        <v>982746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491373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922639</v>
      </c>
      <c r="E64" s="160">
        <f>INDEX(Data[],MATCH($A64,Data[Dist],0),MATCH(E$6,Data[#Headers],0))</f>
        <v>922639</v>
      </c>
      <c r="F64" s="160">
        <f>INDEX(Data[],MATCH($A64,Data[Dist],0),MATCH(F$6,Data[#Headers],0))</f>
        <v>922640</v>
      </c>
      <c r="G64" s="22">
        <f>INDEX(Data[],MATCH($A64,Data[Dist],0),MATCH(G$6,Data[#Headers],0))</f>
        <v>5555014</v>
      </c>
      <c r="H64" s="22">
        <f>INDEX(Data[],MATCH($A64,Data[Dist],0),MATCH(H$6,Data[#Headers],0))-G64</f>
        <v>3690557</v>
      </c>
      <c r="I64" s="25"/>
      <c r="J64" s="22">
        <f>INDEX(Notes!$I$2:$N$11,MATCH(Notes!$B$2,Notes!$I$2:$I$11,0),4)*$C64</f>
        <v>3709736</v>
      </c>
      <c r="K64" s="22">
        <f>INDEX(Notes!$I$2:$N$11,MATCH(Notes!$B$2,Notes!$I$2:$I$11,0),5)*$D64</f>
        <v>1845278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922639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1092653</v>
      </c>
      <c r="E65" s="160">
        <f>INDEX(Data[],MATCH($A65,Data[Dist],0),MATCH(E$6,Data[#Headers],0))</f>
        <v>1092653</v>
      </c>
      <c r="F65" s="160">
        <f>INDEX(Data[],MATCH($A65,Data[Dist],0),MATCH(F$6,Data[#Headers],0))</f>
        <v>1092653</v>
      </c>
      <c r="G65" s="22">
        <f>INDEX(Data[],MATCH($A65,Data[Dist],0),MATCH(G$6,Data[#Headers],0))</f>
        <v>6579722</v>
      </c>
      <c r="H65" s="22">
        <f>INDEX(Data[],MATCH($A65,Data[Dist],0),MATCH(H$6,Data[#Headers],0))-G65</f>
        <v>4370612</v>
      </c>
      <c r="I65" s="25"/>
      <c r="J65" s="22">
        <f>INDEX(Notes!$I$2:$N$11,MATCH(Notes!$B$2,Notes!$I$2:$I$11,0),4)*$C65</f>
        <v>4394416</v>
      </c>
      <c r="K65" s="22">
        <f>INDEX(Notes!$I$2:$N$11,MATCH(Notes!$B$2,Notes!$I$2:$I$11,0),5)*$D65</f>
        <v>2185306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1092653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155100</v>
      </c>
      <c r="E66" s="160">
        <f>INDEX(Data[],MATCH($A66,Data[Dist],0),MATCH(E$6,Data[#Headers],0))</f>
        <v>155099</v>
      </c>
      <c r="F66" s="160">
        <f>INDEX(Data[],MATCH($A66,Data[Dist],0),MATCH(F$6,Data[#Headers],0))</f>
        <v>155100</v>
      </c>
      <c r="G66" s="22">
        <f>INDEX(Data[],MATCH($A66,Data[Dist],0),MATCH(G$6,Data[#Headers],0))</f>
        <v>934820</v>
      </c>
      <c r="H66" s="22">
        <f>INDEX(Data[],MATCH($A66,Data[Dist],0),MATCH(H$6,Data[#Headers],0))-G66</f>
        <v>620397</v>
      </c>
      <c r="I66" s="25"/>
      <c r="J66" s="22">
        <f>INDEX(Notes!$I$2:$N$11,MATCH(Notes!$B$2,Notes!$I$2:$I$11,0),4)*$C66</f>
        <v>624620</v>
      </c>
      <c r="K66" s="22">
        <f>INDEX(Notes!$I$2:$N$11,MATCH(Notes!$B$2,Notes!$I$2:$I$11,0),5)*$D66</f>
        <v>310200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155100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742255</v>
      </c>
      <c r="E67" s="160">
        <f>INDEX(Data[],MATCH($A67,Data[Dist],0),MATCH(E$6,Data[#Headers],0))</f>
        <v>742255</v>
      </c>
      <c r="F67" s="160">
        <f>INDEX(Data[],MATCH($A67,Data[Dist],0),MATCH(F$6,Data[#Headers],0))</f>
        <v>742255</v>
      </c>
      <c r="G67" s="22">
        <f>INDEX(Data[],MATCH($A67,Data[Dist],0),MATCH(G$6,Data[#Headers],0))</f>
        <v>4469414</v>
      </c>
      <c r="H67" s="22">
        <f>INDEX(Data[],MATCH($A67,Data[Dist],0),MATCH(H$6,Data[#Headers],0))-G67</f>
        <v>2969020</v>
      </c>
      <c r="I67" s="25"/>
      <c r="J67" s="22">
        <f>INDEX(Notes!$I$2:$N$11,MATCH(Notes!$B$2,Notes!$I$2:$I$11,0),4)*$C67</f>
        <v>2984904</v>
      </c>
      <c r="K67" s="22">
        <f>INDEX(Notes!$I$2:$N$11,MATCH(Notes!$B$2,Notes!$I$2:$I$11,0),5)*$D67</f>
        <v>1484510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742255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666617</v>
      </c>
      <c r="E68" s="160">
        <f>INDEX(Data[],MATCH($A68,Data[Dist],0),MATCH(E$6,Data[#Headers],0))</f>
        <v>666618</v>
      </c>
      <c r="F68" s="160">
        <f>INDEX(Data[],MATCH($A68,Data[Dist],0),MATCH(F$6,Data[#Headers],0))</f>
        <v>666616</v>
      </c>
      <c r="G68" s="22">
        <f>INDEX(Data[],MATCH($A68,Data[Dist],0),MATCH(G$6,Data[#Headers],0))</f>
        <v>4014530</v>
      </c>
      <c r="H68" s="22">
        <f>INDEX(Data[],MATCH($A68,Data[Dist],0),MATCH(H$6,Data[#Headers],0))-G68</f>
        <v>2666470</v>
      </c>
      <c r="I68" s="25"/>
      <c r="J68" s="22">
        <f>INDEX(Notes!$I$2:$N$11,MATCH(Notes!$B$2,Notes!$I$2:$I$11,0),4)*$C68</f>
        <v>2681296</v>
      </c>
      <c r="K68" s="22">
        <f>INDEX(Notes!$I$2:$N$11,MATCH(Notes!$B$2,Notes!$I$2:$I$11,0),5)*$D68</f>
        <v>1333234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666617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606343</v>
      </c>
      <c r="E69" s="160">
        <f>INDEX(Data[],MATCH($A69,Data[Dist],0),MATCH(E$6,Data[#Headers],0))</f>
        <v>606344</v>
      </c>
      <c r="F69" s="160">
        <f>INDEX(Data[],MATCH($A69,Data[Dist],0),MATCH(F$6,Data[#Headers],0))</f>
        <v>606342</v>
      </c>
      <c r="G69" s="22">
        <f>INDEX(Data[],MATCH($A69,Data[Dist],0),MATCH(G$6,Data[#Headers],0))</f>
        <v>3653146</v>
      </c>
      <c r="H69" s="22">
        <f>INDEX(Data[],MATCH($A69,Data[Dist],0),MATCH(H$6,Data[#Headers],0))-G69</f>
        <v>2425374</v>
      </c>
      <c r="I69" s="25"/>
      <c r="J69" s="22">
        <f>INDEX(Notes!$I$2:$N$11,MATCH(Notes!$B$2,Notes!$I$2:$I$11,0),4)*$C69</f>
        <v>2440460</v>
      </c>
      <c r="K69" s="22">
        <f>INDEX(Notes!$I$2:$N$11,MATCH(Notes!$B$2,Notes!$I$2:$I$11,0),5)*$D69</f>
        <v>1212686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606343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1068824</v>
      </c>
      <c r="E70" s="160">
        <f>INDEX(Data[],MATCH($A70,Data[Dist],0),MATCH(E$6,Data[#Headers],0))</f>
        <v>1068824</v>
      </c>
      <c r="F70" s="160">
        <f>INDEX(Data[],MATCH($A70,Data[Dist],0),MATCH(F$6,Data[#Headers],0))</f>
        <v>1068824</v>
      </c>
      <c r="G70" s="22">
        <f>INDEX(Data[],MATCH($A70,Data[Dist],0),MATCH(G$6,Data[#Headers],0))</f>
        <v>6434496</v>
      </c>
      <c r="H70" s="22">
        <f>INDEX(Data[],MATCH($A70,Data[Dist],0),MATCH(H$6,Data[#Headers],0))-G70</f>
        <v>4275296</v>
      </c>
      <c r="I70" s="25"/>
      <c r="J70" s="22">
        <f>INDEX(Notes!$I$2:$N$11,MATCH(Notes!$B$2,Notes!$I$2:$I$11,0),4)*$C70</f>
        <v>4296848</v>
      </c>
      <c r="K70" s="22">
        <f>INDEX(Notes!$I$2:$N$11,MATCH(Notes!$B$2,Notes!$I$2:$I$11,0),5)*$D70</f>
        <v>2137648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1068824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203963</v>
      </c>
      <c r="E71" s="160">
        <f>INDEX(Data[],MATCH($A71,Data[Dist],0),MATCH(E$6,Data[#Headers],0))</f>
        <v>203963</v>
      </c>
      <c r="F71" s="160">
        <f>INDEX(Data[],MATCH($A71,Data[Dist],0),MATCH(F$6,Data[#Headers],0))</f>
        <v>203962</v>
      </c>
      <c r="G71" s="22">
        <f>INDEX(Data[],MATCH($A71,Data[Dist],0),MATCH(G$6,Data[#Headers],0))</f>
        <v>1228162</v>
      </c>
      <c r="H71" s="22">
        <f>INDEX(Data[],MATCH($A71,Data[Dist],0),MATCH(H$6,Data[#Headers],0))-G71</f>
        <v>815851</v>
      </c>
      <c r="I71" s="25"/>
      <c r="J71" s="22">
        <f>INDEX(Notes!$I$2:$N$11,MATCH(Notes!$B$2,Notes!$I$2:$I$11,0),4)*$C71</f>
        <v>820236</v>
      </c>
      <c r="K71" s="22">
        <f>INDEX(Notes!$I$2:$N$11,MATCH(Notes!$B$2,Notes!$I$2:$I$11,0),5)*$D71</f>
        <v>407926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203963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116421</v>
      </c>
      <c r="E72" s="160">
        <f>INDEX(Data[],MATCH($A72,Data[Dist],0),MATCH(E$6,Data[#Headers],0))</f>
        <v>116421</v>
      </c>
      <c r="F72" s="160">
        <f>INDEX(Data[],MATCH($A72,Data[Dist],0),MATCH(F$6,Data[#Headers],0))</f>
        <v>116421</v>
      </c>
      <c r="G72" s="22">
        <f>INDEX(Data[],MATCH($A72,Data[Dist],0),MATCH(G$6,Data[#Headers],0))</f>
        <v>703026</v>
      </c>
      <c r="H72" s="22">
        <f>INDEX(Data[],MATCH($A72,Data[Dist],0),MATCH(H$6,Data[#Headers],0))-G72</f>
        <v>465684</v>
      </c>
      <c r="I72" s="25"/>
      <c r="J72" s="22">
        <f>INDEX(Notes!$I$2:$N$11,MATCH(Notes!$B$2,Notes!$I$2:$I$11,0),4)*$C72</f>
        <v>470184</v>
      </c>
      <c r="K72" s="22">
        <f>INDEX(Notes!$I$2:$N$11,MATCH(Notes!$B$2,Notes!$I$2:$I$11,0),5)*$D72</f>
        <v>232842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116421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INDEX($A$7:$H$333,MATCH($S72,$A$7:$A$333,0),4)-Q72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1774135</v>
      </c>
      <c r="E73" s="160">
        <f>INDEX(Data[],MATCH($A73,Data[Dist],0),MATCH(E$6,Data[#Headers],0))</f>
        <v>1774136</v>
      </c>
      <c r="F73" s="160">
        <f>INDEX(Data[],MATCH($A73,Data[Dist],0),MATCH(F$6,Data[#Headers],0))</f>
        <v>1774134</v>
      </c>
      <c r="G73" s="22">
        <f>INDEX(Data[],MATCH($A73,Data[Dist],0),MATCH(G$6,Data[#Headers],0))</f>
        <v>10687658</v>
      </c>
      <c r="H73" s="22">
        <f>INDEX(Data[],MATCH($A73,Data[Dist],0),MATCH(H$6,Data[#Headers],0))-G73</f>
        <v>7096542</v>
      </c>
      <c r="I73" s="25"/>
      <c r="J73" s="22">
        <f>INDEX(Notes!$I$2:$N$11,MATCH(Notes!$B$2,Notes!$I$2:$I$11,0),4)*$C73</f>
        <v>7139388</v>
      </c>
      <c r="K73" s="22">
        <f>INDEX(Notes!$I$2:$N$11,MATCH(Notes!$B$2,Notes!$I$2:$I$11,0),5)*$D73</f>
        <v>3548270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1774135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554053</v>
      </c>
      <c r="E74" s="160">
        <f>INDEX(Data[],MATCH($A74,Data[Dist],0),MATCH(E$6,Data[#Headers],0))</f>
        <v>554053</v>
      </c>
      <c r="F74" s="160">
        <f>INDEX(Data[],MATCH($A74,Data[Dist],0),MATCH(F$6,Data[#Headers],0))</f>
        <v>554051</v>
      </c>
      <c r="G74" s="22">
        <f>INDEX(Data[],MATCH($A74,Data[Dist],0),MATCH(G$6,Data[#Headers],0))</f>
        <v>3342498</v>
      </c>
      <c r="H74" s="22">
        <f>INDEX(Data[],MATCH($A74,Data[Dist],0),MATCH(H$6,Data[#Headers],0))-G74</f>
        <v>2216210</v>
      </c>
      <c r="I74" s="25"/>
      <c r="J74" s="22">
        <f>INDEX(Notes!$I$2:$N$11,MATCH(Notes!$B$2,Notes!$I$2:$I$11,0),4)*$C74</f>
        <v>2234392</v>
      </c>
      <c r="K74" s="22">
        <f>INDEX(Notes!$I$2:$N$11,MATCH(Notes!$B$2,Notes!$I$2:$I$11,0),5)*$D74</f>
        <v>1108106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554053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3001500</v>
      </c>
      <c r="E75" s="160">
        <f>INDEX(Data[],MATCH($A75,Data[Dist],0),MATCH(E$6,Data[#Headers],0))</f>
        <v>3001500</v>
      </c>
      <c r="F75" s="160">
        <f>INDEX(Data[],MATCH($A75,Data[Dist],0),MATCH(F$6,Data[#Headers],0))</f>
        <v>3001500</v>
      </c>
      <c r="G75" s="22">
        <f>INDEX(Data[],MATCH($A75,Data[Dist],0),MATCH(G$6,Data[#Headers],0))</f>
        <v>18064320</v>
      </c>
      <c r="H75" s="22">
        <f>INDEX(Data[],MATCH($A75,Data[Dist],0),MATCH(H$6,Data[#Headers],0))-G75</f>
        <v>12006000</v>
      </c>
      <c r="I75" s="25"/>
      <c r="J75" s="22">
        <f>INDEX(Notes!$I$2:$N$11,MATCH(Notes!$B$2,Notes!$I$2:$I$11,0),4)*$C75</f>
        <v>12061320</v>
      </c>
      <c r="K75" s="22">
        <f>INDEX(Notes!$I$2:$N$11,MATCH(Notes!$B$2,Notes!$I$2:$I$11,0),5)*$D75</f>
        <v>6003000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3001500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502813</v>
      </c>
      <c r="E76" s="160">
        <f>INDEX(Data[],MATCH($A76,Data[Dist],0),MATCH(E$6,Data[#Headers],0))</f>
        <v>502812</v>
      </c>
      <c r="F76" s="160">
        <f>INDEX(Data[],MATCH($A76,Data[Dist],0),MATCH(F$6,Data[#Headers],0))</f>
        <v>502813</v>
      </c>
      <c r="G76" s="22">
        <f>INDEX(Data[],MATCH($A76,Data[Dist],0),MATCH(G$6,Data[#Headers],0))</f>
        <v>3028002</v>
      </c>
      <c r="H76" s="22">
        <f>INDEX(Data[],MATCH($A76,Data[Dist],0),MATCH(H$6,Data[#Headers],0))-G76</f>
        <v>2011249</v>
      </c>
      <c r="I76" s="25"/>
      <c r="J76" s="22">
        <f>INDEX(Notes!$I$2:$N$11,MATCH(Notes!$B$2,Notes!$I$2:$I$11,0),4)*$C76</f>
        <v>2022376</v>
      </c>
      <c r="K76" s="22">
        <f>INDEX(Notes!$I$2:$N$11,MATCH(Notes!$B$2,Notes!$I$2:$I$11,0),5)*$D76</f>
        <v>1005626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502813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3210963</v>
      </c>
      <c r="E77" s="160">
        <f>INDEX(Data[],MATCH($A77,Data[Dist],0),MATCH(E$6,Data[#Headers],0))</f>
        <v>3210963</v>
      </c>
      <c r="F77" s="160">
        <f>INDEX(Data[],MATCH($A77,Data[Dist],0),MATCH(F$6,Data[#Headers],0))</f>
        <v>3210964</v>
      </c>
      <c r="G77" s="22">
        <f>INDEX(Data[],MATCH($A77,Data[Dist],0),MATCH(G$6,Data[#Headers],0))</f>
        <v>19344350</v>
      </c>
      <c r="H77" s="22">
        <f>INDEX(Data[],MATCH($A77,Data[Dist],0),MATCH(H$6,Data[#Headers],0))-G77</f>
        <v>12843853</v>
      </c>
      <c r="I77" s="25"/>
      <c r="J77" s="22">
        <f>INDEX(Notes!$I$2:$N$11,MATCH(Notes!$B$2,Notes!$I$2:$I$11,0),4)*$C77</f>
        <v>12922424</v>
      </c>
      <c r="K77" s="22">
        <f>INDEX(Notes!$I$2:$N$11,MATCH(Notes!$B$2,Notes!$I$2:$I$11,0),5)*$D77</f>
        <v>6421926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3210963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305475</v>
      </c>
      <c r="E78" s="160">
        <f>INDEX(Data[],MATCH($A78,Data[Dist],0),MATCH(E$6,Data[#Headers],0))</f>
        <v>305475</v>
      </c>
      <c r="F78" s="160">
        <f>INDEX(Data[],MATCH($A78,Data[Dist],0),MATCH(F$6,Data[#Headers],0))</f>
        <v>305476</v>
      </c>
      <c r="G78" s="22">
        <f>INDEX(Data[],MATCH($A78,Data[Dist],0),MATCH(G$6,Data[#Headers],0))</f>
        <v>1839990</v>
      </c>
      <c r="H78" s="22">
        <f>INDEX(Data[],MATCH($A78,Data[Dist],0),MATCH(H$6,Data[#Headers],0))-G78</f>
        <v>1221901</v>
      </c>
      <c r="I78" s="25"/>
      <c r="J78" s="22">
        <f>INDEX(Notes!$I$2:$N$11,MATCH(Notes!$B$2,Notes!$I$2:$I$11,0),4)*$C78</f>
        <v>1229040</v>
      </c>
      <c r="K78" s="22">
        <f>INDEX(Notes!$I$2:$N$11,MATCH(Notes!$B$2,Notes!$I$2:$I$11,0),5)*$D78</f>
        <v>610950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305475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247610</v>
      </c>
      <c r="E79" s="160">
        <f>INDEX(Data[],MATCH($A79,Data[Dist],0),MATCH(E$6,Data[#Headers],0))</f>
        <v>247609</v>
      </c>
      <c r="F79" s="160">
        <f>INDEX(Data[],MATCH($A79,Data[Dist],0),MATCH(F$6,Data[#Headers],0))</f>
        <v>247610</v>
      </c>
      <c r="G79" s="22">
        <f>INDEX(Data[],MATCH($A79,Data[Dist],0),MATCH(G$6,Data[#Headers],0))</f>
        <v>1493040</v>
      </c>
      <c r="H79" s="22">
        <f>INDEX(Data[],MATCH($A79,Data[Dist],0),MATCH(H$6,Data[#Headers],0))-G79</f>
        <v>990437</v>
      </c>
      <c r="I79" s="25"/>
      <c r="J79" s="22">
        <f>INDEX(Notes!$I$2:$N$11,MATCH(Notes!$B$2,Notes!$I$2:$I$11,0),4)*$C79</f>
        <v>997820</v>
      </c>
      <c r="K79" s="22">
        <f>INDEX(Notes!$I$2:$N$11,MATCH(Notes!$B$2,Notes!$I$2:$I$11,0),5)*$D79</f>
        <v>495220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247610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558329</v>
      </c>
      <c r="E80" s="160">
        <f>INDEX(Data[],MATCH($A80,Data[Dist],0),MATCH(E$6,Data[#Headers],0))</f>
        <v>558330</v>
      </c>
      <c r="F80" s="160">
        <f>INDEX(Data[],MATCH($A80,Data[Dist],0),MATCH(F$6,Data[#Headers],0))</f>
        <v>558328</v>
      </c>
      <c r="G80" s="22">
        <f>INDEX(Data[],MATCH($A80,Data[Dist],0),MATCH(G$6,Data[#Headers],0))</f>
        <v>3361562</v>
      </c>
      <c r="H80" s="22">
        <f>INDEX(Data[],MATCH($A80,Data[Dist],0),MATCH(H$6,Data[#Headers],0))-G80</f>
        <v>2233318</v>
      </c>
      <c r="I80" s="25"/>
      <c r="J80" s="22">
        <f>INDEX(Notes!$I$2:$N$11,MATCH(Notes!$B$2,Notes!$I$2:$I$11,0),4)*$C80</f>
        <v>2244904</v>
      </c>
      <c r="K80" s="22">
        <f>INDEX(Notes!$I$2:$N$11,MATCH(Notes!$B$2,Notes!$I$2:$I$11,0),5)*$D80</f>
        <v>1116658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558329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277880</v>
      </c>
      <c r="E81" s="160">
        <f>INDEX(Data[],MATCH($A81,Data[Dist],0),MATCH(E$6,Data[#Headers],0))</f>
        <v>277880</v>
      </c>
      <c r="F81" s="160">
        <f>INDEX(Data[],MATCH($A81,Data[Dist],0),MATCH(F$6,Data[#Headers],0))</f>
        <v>277880</v>
      </c>
      <c r="G81" s="22">
        <f>INDEX(Data[],MATCH($A81,Data[Dist],0),MATCH(G$6,Data[#Headers],0))</f>
        <v>1673820</v>
      </c>
      <c r="H81" s="22">
        <f>INDEX(Data[],MATCH($A81,Data[Dist],0),MATCH(H$6,Data[#Headers],0))-G81</f>
        <v>1111520</v>
      </c>
      <c r="I81" s="25"/>
      <c r="J81" s="22">
        <f>INDEX(Notes!$I$2:$N$11,MATCH(Notes!$B$2,Notes!$I$2:$I$11,0),4)*$C81</f>
        <v>1118060</v>
      </c>
      <c r="K81" s="22">
        <f>INDEX(Notes!$I$2:$N$11,MATCH(Notes!$B$2,Notes!$I$2:$I$11,0),5)*$D81</f>
        <v>555760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277880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216888</v>
      </c>
      <c r="E82" s="160">
        <f>INDEX(Data[],MATCH($A82,Data[Dist],0),MATCH(E$6,Data[#Headers],0))</f>
        <v>216888</v>
      </c>
      <c r="F82" s="160">
        <f>INDEX(Data[],MATCH($A82,Data[Dist],0),MATCH(F$6,Data[#Headers],0))</f>
        <v>216886</v>
      </c>
      <c r="G82" s="22">
        <f>INDEX(Data[],MATCH($A82,Data[Dist],0),MATCH(G$6,Data[#Headers],0))</f>
        <v>1307640</v>
      </c>
      <c r="H82" s="22">
        <f>INDEX(Data[],MATCH($A82,Data[Dist],0),MATCH(H$6,Data[#Headers],0))-G82</f>
        <v>867550</v>
      </c>
      <c r="I82" s="25"/>
      <c r="J82" s="22">
        <f>INDEX(Notes!$I$2:$N$11,MATCH(Notes!$B$2,Notes!$I$2:$I$11,0),4)*$C82</f>
        <v>873864</v>
      </c>
      <c r="K82" s="22">
        <f>INDEX(Notes!$I$2:$N$11,MATCH(Notes!$B$2,Notes!$I$2:$I$11,0),5)*$D82</f>
        <v>433776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216888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7177700</v>
      </c>
      <c r="E83" s="160">
        <f>INDEX(Data[],MATCH($A83,Data[Dist],0),MATCH(E$6,Data[#Headers],0))</f>
        <v>7177700</v>
      </c>
      <c r="F83" s="160">
        <f>INDEX(Data[],MATCH($A83,Data[Dist],0),MATCH(F$6,Data[#Headers],0))</f>
        <v>7177701</v>
      </c>
      <c r="G83" s="22">
        <f>INDEX(Data[],MATCH($A83,Data[Dist],0),MATCH(G$6,Data[#Headers],0))</f>
        <v>43199248</v>
      </c>
      <c r="H83" s="22">
        <f>INDEX(Data[],MATCH($A83,Data[Dist],0),MATCH(H$6,Data[#Headers],0))-G83</f>
        <v>28710801</v>
      </c>
      <c r="I83" s="25"/>
      <c r="J83" s="22">
        <f>INDEX(Notes!$I$2:$N$11,MATCH(Notes!$B$2,Notes!$I$2:$I$11,0),4)*$C83</f>
        <v>28843848</v>
      </c>
      <c r="K83" s="22">
        <f>INDEX(Notes!$I$2:$N$11,MATCH(Notes!$B$2,Notes!$I$2:$I$11,0),5)*$D83</f>
        <v>14355400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7177700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992291</v>
      </c>
      <c r="E84" s="160">
        <f>INDEX(Data[],MATCH($A84,Data[Dist],0),MATCH(E$6,Data[#Headers],0))</f>
        <v>992291</v>
      </c>
      <c r="F84" s="160">
        <f>INDEX(Data[],MATCH($A84,Data[Dist],0),MATCH(F$6,Data[#Headers],0))</f>
        <v>992292</v>
      </c>
      <c r="G84" s="22">
        <f>INDEX(Data[],MATCH($A84,Data[Dist],0),MATCH(G$6,Data[#Headers],0))</f>
        <v>5975218</v>
      </c>
      <c r="H84" s="22">
        <f>INDEX(Data[],MATCH($A84,Data[Dist],0),MATCH(H$6,Data[#Headers],0))-G84</f>
        <v>3969165</v>
      </c>
      <c r="I84" s="25"/>
      <c r="J84" s="22">
        <f>INDEX(Notes!$I$2:$N$11,MATCH(Notes!$B$2,Notes!$I$2:$I$11,0),4)*$C84</f>
        <v>3990636</v>
      </c>
      <c r="K84" s="22">
        <f>INDEX(Notes!$I$2:$N$11,MATCH(Notes!$B$2,Notes!$I$2:$I$11,0),5)*$D84</f>
        <v>1984582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992291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2248007</v>
      </c>
      <c r="E85" s="160">
        <f>INDEX(Data[],MATCH($A85,Data[Dist],0),MATCH(E$6,Data[#Headers],0))</f>
        <v>2248007</v>
      </c>
      <c r="F85" s="160">
        <f>INDEX(Data[],MATCH($A85,Data[Dist],0),MATCH(F$6,Data[#Headers],0))</f>
        <v>2248005</v>
      </c>
      <c r="G85" s="22">
        <f>INDEX(Data[],MATCH($A85,Data[Dist],0),MATCH(G$6,Data[#Headers],0))</f>
        <v>13540014</v>
      </c>
      <c r="H85" s="22">
        <f>INDEX(Data[],MATCH($A85,Data[Dist],0),MATCH(H$6,Data[#Headers],0))-G85</f>
        <v>8992026</v>
      </c>
      <c r="I85" s="25"/>
      <c r="J85" s="22">
        <f>INDEX(Notes!$I$2:$N$11,MATCH(Notes!$B$2,Notes!$I$2:$I$11,0),4)*$C85</f>
        <v>9044000</v>
      </c>
      <c r="K85" s="22">
        <f>INDEX(Notes!$I$2:$N$11,MATCH(Notes!$B$2,Notes!$I$2:$I$11,0),5)*$D85</f>
        <v>4496014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2248007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319461</v>
      </c>
      <c r="E86" s="160">
        <f>INDEX(Data[],MATCH($A86,Data[Dist],0),MATCH(E$6,Data[#Headers],0))</f>
        <v>319460</v>
      </c>
      <c r="F86" s="160">
        <f>INDEX(Data[],MATCH($A86,Data[Dist],0),MATCH(F$6,Data[#Headers],0))</f>
        <v>319461</v>
      </c>
      <c r="G86" s="22">
        <f>INDEX(Data[],MATCH($A86,Data[Dist],0),MATCH(G$6,Data[#Headers],0))</f>
        <v>1923946</v>
      </c>
      <c r="H86" s="22">
        <f>INDEX(Data[],MATCH($A86,Data[Dist],0),MATCH(H$6,Data[#Headers],0))-G86</f>
        <v>1277841</v>
      </c>
      <c r="I86" s="25"/>
      <c r="J86" s="22">
        <f>INDEX(Notes!$I$2:$N$11,MATCH(Notes!$B$2,Notes!$I$2:$I$11,0),4)*$C86</f>
        <v>1285024</v>
      </c>
      <c r="K86" s="22">
        <f>INDEX(Notes!$I$2:$N$11,MATCH(Notes!$B$2,Notes!$I$2:$I$11,0),5)*$D86</f>
        <v>638922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319461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10504862</v>
      </c>
      <c r="E87" s="160">
        <f>INDEX(Data[],MATCH($A87,Data[Dist],0),MATCH(E$6,Data[#Headers],0))</f>
        <v>10504862</v>
      </c>
      <c r="F87" s="160">
        <f>INDEX(Data[],MATCH($A87,Data[Dist],0),MATCH(F$6,Data[#Headers],0))</f>
        <v>10504861</v>
      </c>
      <c r="G87" s="22">
        <f>INDEX(Data[],MATCH($A87,Data[Dist],0),MATCH(G$6,Data[#Headers],0))</f>
        <v>63249880</v>
      </c>
      <c r="H87" s="22">
        <f>INDEX(Data[],MATCH($A87,Data[Dist],0),MATCH(H$6,Data[#Headers],0))-G87</f>
        <v>42019447</v>
      </c>
      <c r="I87" s="25"/>
      <c r="J87" s="22">
        <f>INDEX(Notes!$I$2:$N$11,MATCH(Notes!$B$2,Notes!$I$2:$I$11,0),4)*$C87</f>
        <v>42240156</v>
      </c>
      <c r="K87" s="22">
        <f>INDEX(Notes!$I$2:$N$11,MATCH(Notes!$B$2,Notes!$I$2:$I$11,0),5)*$D87</f>
        <v>21009724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10504862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784995</v>
      </c>
      <c r="E88" s="160">
        <f>INDEX(Data[],MATCH($A88,Data[Dist],0),MATCH(E$6,Data[#Headers],0))</f>
        <v>784994</v>
      </c>
      <c r="F88" s="160">
        <f>INDEX(Data[],MATCH($A88,Data[Dist],0),MATCH(F$6,Data[#Headers],0))</f>
        <v>784995</v>
      </c>
      <c r="G88" s="22">
        <f>INDEX(Data[],MATCH($A88,Data[Dist],0),MATCH(G$6,Data[#Headers],0))</f>
        <v>4728074</v>
      </c>
      <c r="H88" s="22">
        <f>INDEX(Data[],MATCH($A88,Data[Dist],0),MATCH(H$6,Data[#Headers],0))-G88</f>
        <v>3139977</v>
      </c>
      <c r="I88" s="25"/>
      <c r="J88" s="22">
        <f>INDEX(Notes!$I$2:$N$11,MATCH(Notes!$B$2,Notes!$I$2:$I$11,0),4)*$C88</f>
        <v>3158084</v>
      </c>
      <c r="K88" s="22">
        <f>INDEX(Notes!$I$2:$N$11,MATCH(Notes!$B$2,Notes!$I$2:$I$11,0),5)*$D88</f>
        <v>1569990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784995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889844</v>
      </c>
      <c r="E89" s="160">
        <f>INDEX(Data[],MATCH($A89,Data[Dist],0),MATCH(E$6,Data[#Headers],0))</f>
        <v>889844</v>
      </c>
      <c r="F89" s="160">
        <f>INDEX(Data[],MATCH($A89,Data[Dist],0),MATCH(F$6,Data[#Headers],0))</f>
        <v>889844</v>
      </c>
      <c r="G89" s="22">
        <f>INDEX(Data[],MATCH($A89,Data[Dist],0),MATCH(G$6,Data[#Headers],0))</f>
        <v>5362500</v>
      </c>
      <c r="H89" s="22">
        <f>INDEX(Data[],MATCH($A89,Data[Dist],0),MATCH(H$6,Data[#Headers],0))-G89</f>
        <v>3559376</v>
      </c>
      <c r="I89" s="25"/>
      <c r="J89" s="22">
        <f>INDEX(Notes!$I$2:$N$11,MATCH(Notes!$B$2,Notes!$I$2:$I$11,0),4)*$C89</f>
        <v>3582812</v>
      </c>
      <c r="K89" s="22">
        <f>INDEX(Notes!$I$2:$N$11,MATCH(Notes!$B$2,Notes!$I$2:$I$11,0),5)*$D89</f>
        <v>1779688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889844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128685</v>
      </c>
      <c r="E90" s="160">
        <f>INDEX(Data[],MATCH($A90,Data[Dist],0),MATCH(E$6,Data[#Headers],0))</f>
        <v>128686</v>
      </c>
      <c r="F90" s="160">
        <f>INDEX(Data[],MATCH($A90,Data[Dist],0),MATCH(F$6,Data[#Headers],0))</f>
        <v>128684</v>
      </c>
      <c r="G90" s="22">
        <f>INDEX(Data[],MATCH($A90,Data[Dist],0),MATCH(G$6,Data[#Headers],0))</f>
        <v>775018</v>
      </c>
      <c r="H90" s="22">
        <f>INDEX(Data[],MATCH($A90,Data[Dist],0),MATCH(H$6,Data[#Headers],0))-G90</f>
        <v>514742</v>
      </c>
      <c r="I90" s="25"/>
      <c r="J90" s="22">
        <f>INDEX(Notes!$I$2:$N$11,MATCH(Notes!$B$2,Notes!$I$2:$I$11,0),4)*$C90</f>
        <v>517648</v>
      </c>
      <c r="K90" s="22">
        <f>INDEX(Notes!$I$2:$N$11,MATCH(Notes!$B$2,Notes!$I$2:$I$11,0),5)*$D90</f>
        <v>257370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128685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1710215</v>
      </c>
      <c r="E91" s="160">
        <f>INDEX(Data[],MATCH($A91,Data[Dist],0),MATCH(E$6,Data[#Headers],0))</f>
        <v>1710215</v>
      </c>
      <c r="F91" s="160">
        <f>INDEX(Data[],MATCH($A91,Data[Dist],0),MATCH(F$6,Data[#Headers],0))</f>
        <v>1710214</v>
      </c>
      <c r="G91" s="22">
        <f>INDEX(Data[],MATCH($A91,Data[Dist],0),MATCH(G$6,Data[#Headers],0))</f>
        <v>10292602</v>
      </c>
      <c r="H91" s="22">
        <f>INDEX(Data[],MATCH($A91,Data[Dist],0),MATCH(H$6,Data[#Headers],0))-G91</f>
        <v>6840859</v>
      </c>
      <c r="I91" s="25"/>
      <c r="J91" s="22">
        <f>INDEX(Notes!$I$2:$N$11,MATCH(Notes!$B$2,Notes!$I$2:$I$11,0),4)*$C91</f>
        <v>6872172</v>
      </c>
      <c r="K91" s="22">
        <f>INDEX(Notes!$I$2:$N$11,MATCH(Notes!$B$2,Notes!$I$2:$I$11,0),5)*$D91</f>
        <v>3420430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1710215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622885</v>
      </c>
      <c r="E92" s="160">
        <f>INDEX(Data[],MATCH($A92,Data[Dist],0),MATCH(E$6,Data[#Headers],0))</f>
        <v>622885</v>
      </c>
      <c r="F92" s="160">
        <f>INDEX(Data[],MATCH($A92,Data[Dist],0),MATCH(F$6,Data[#Headers],0))</f>
        <v>622885</v>
      </c>
      <c r="G92" s="22">
        <f>INDEX(Data[],MATCH($A92,Data[Dist],0),MATCH(G$6,Data[#Headers],0))</f>
        <v>3750538</v>
      </c>
      <c r="H92" s="22">
        <f>INDEX(Data[],MATCH($A92,Data[Dist],0),MATCH(H$6,Data[#Headers],0))-G92</f>
        <v>2491540</v>
      </c>
      <c r="I92" s="25"/>
      <c r="J92" s="22">
        <f>INDEX(Notes!$I$2:$N$11,MATCH(Notes!$B$2,Notes!$I$2:$I$11,0),4)*$C92</f>
        <v>2504768</v>
      </c>
      <c r="K92" s="22">
        <f>INDEX(Notes!$I$2:$N$11,MATCH(Notes!$B$2,Notes!$I$2:$I$11,0),5)*$D92</f>
        <v>1245770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622885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25332639</v>
      </c>
      <c r="E93" s="160">
        <f>INDEX(Data[],MATCH($A93,Data[Dist],0),MATCH(E$6,Data[#Headers],0))</f>
        <v>25332640</v>
      </c>
      <c r="F93" s="160">
        <f>INDEX(Data[],MATCH($A93,Data[Dist],0),MATCH(F$6,Data[#Headers],0))</f>
        <v>25332638</v>
      </c>
      <c r="G93" s="22">
        <f>INDEX(Data[],MATCH($A93,Data[Dist],0),MATCH(G$6,Data[#Headers],0))</f>
        <v>152470914</v>
      </c>
      <c r="H93" s="22">
        <f>INDEX(Data[],MATCH($A93,Data[Dist],0),MATCH(H$6,Data[#Headers],0))-G93</f>
        <v>101330558</v>
      </c>
      <c r="I93" s="25"/>
      <c r="J93" s="22">
        <f>INDEX(Notes!$I$2:$N$11,MATCH(Notes!$B$2,Notes!$I$2:$I$11,0),4)*$C93</f>
        <v>101805636</v>
      </c>
      <c r="K93" s="22">
        <f>INDEX(Notes!$I$2:$N$11,MATCH(Notes!$B$2,Notes!$I$2:$I$11,0),5)*$D93</f>
        <v>50665278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25332639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87493</v>
      </c>
      <c r="E94" s="160">
        <f>INDEX(Data[],MATCH($A94,Data[Dist],0),MATCH(E$6,Data[#Headers],0))</f>
        <v>87493</v>
      </c>
      <c r="F94" s="160">
        <f>INDEX(Data[],MATCH($A94,Data[Dist],0),MATCH(F$6,Data[#Headers],0))</f>
        <v>87491</v>
      </c>
      <c r="G94" s="22">
        <f>INDEX(Data[],MATCH($A94,Data[Dist],0),MATCH(G$6,Data[#Headers],0))</f>
        <v>526626</v>
      </c>
      <c r="H94" s="22">
        <f>INDEX(Data[],MATCH($A94,Data[Dist],0),MATCH(H$6,Data[#Headers],0))-G94</f>
        <v>349970</v>
      </c>
      <c r="I94" s="25"/>
      <c r="J94" s="22">
        <f>INDEX(Notes!$I$2:$N$11,MATCH(Notes!$B$2,Notes!$I$2:$I$11,0),4)*$C94</f>
        <v>351640</v>
      </c>
      <c r="K94" s="22">
        <f>INDEX(Notes!$I$2:$N$11,MATCH(Notes!$B$2,Notes!$I$2:$I$11,0),5)*$D94</f>
        <v>174986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87493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605116</v>
      </c>
      <c r="E95" s="160">
        <f>INDEX(Data[],MATCH($A95,Data[Dist],0),MATCH(E$6,Data[#Headers],0))</f>
        <v>605115</v>
      </c>
      <c r="F95" s="160">
        <f>INDEX(Data[],MATCH($A95,Data[Dist],0),MATCH(F$6,Data[#Headers],0))</f>
        <v>605116</v>
      </c>
      <c r="G95" s="22">
        <f>INDEX(Data[],MATCH($A95,Data[Dist],0),MATCH(G$6,Data[#Headers],0))</f>
        <v>3644104</v>
      </c>
      <c r="H95" s="22">
        <f>INDEX(Data[],MATCH($A95,Data[Dist],0),MATCH(H$6,Data[#Headers],0))-G95</f>
        <v>2420461</v>
      </c>
      <c r="I95" s="25"/>
      <c r="J95" s="22">
        <f>INDEX(Notes!$I$2:$N$11,MATCH(Notes!$B$2,Notes!$I$2:$I$11,0),4)*$C95</f>
        <v>2433872</v>
      </c>
      <c r="K95" s="22">
        <f>INDEX(Notes!$I$2:$N$11,MATCH(Notes!$B$2,Notes!$I$2:$I$11,0),5)*$D95</f>
        <v>1210232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605116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7208287</v>
      </c>
      <c r="E96" s="160">
        <f>INDEX(Data[],MATCH($A96,Data[Dist],0),MATCH(E$6,Data[#Headers],0))</f>
        <v>7208286</v>
      </c>
      <c r="F96" s="160">
        <f>INDEX(Data[],MATCH($A96,Data[Dist],0),MATCH(F$6,Data[#Headers],0))</f>
        <v>7208287</v>
      </c>
      <c r="G96" s="22">
        <f>INDEX(Data[],MATCH($A96,Data[Dist],0),MATCH(G$6,Data[#Headers],0))</f>
        <v>43404694</v>
      </c>
      <c r="H96" s="22">
        <f>INDEX(Data[],MATCH($A96,Data[Dist],0),MATCH(H$6,Data[#Headers],0))-G96</f>
        <v>28833145</v>
      </c>
      <c r="I96" s="25"/>
      <c r="J96" s="22">
        <f>INDEX(Notes!$I$2:$N$11,MATCH(Notes!$B$2,Notes!$I$2:$I$11,0),4)*$C96</f>
        <v>28988120</v>
      </c>
      <c r="K96" s="22">
        <f>INDEX(Notes!$I$2:$N$11,MATCH(Notes!$B$2,Notes!$I$2:$I$11,0),5)*$D96</f>
        <v>14416574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7208287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250529</v>
      </c>
      <c r="E97" s="160">
        <f>INDEX(Data[],MATCH($A97,Data[Dist],0),MATCH(E$6,Data[#Headers],0))</f>
        <v>250529</v>
      </c>
      <c r="F97" s="160">
        <f>INDEX(Data[],MATCH($A97,Data[Dist],0),MATCH(F$6,Data[#Headers],0))</f>
        <v>250530</v>
      </c>
      <c r="G97" s="22">
        <f>INDEX(Data[],MATCH($A97,Data[Dist],0),MATCH(G$6,Data[#Headers],0))</f>
        <v>1509010</v>
      </c>
      <c r="H97" s="22">
        <f>INDEX(Data[],MATCH($A97,Data[Dist],0),MATCH(H$6,Data[#Headers],0))-G97</f>
        <v>1002117</v>
      </c>
      <c r="I97" s="25"/>
      <c r="J97" s="22">
        <f>INDEX(Notes!$I$2:$N$11,MATCH(Notes!$B$2,Notes!$I$2:$I$11,0),4)*$C97</f>
        <v>1007952</v>
      </c>
      <c r="K97" s="22">
        <f>INDEX(Notes!$I$2:$N$11,MATCH(Notes!$B$2,Notes!$I$2:$I$11,0),5)*$D97</f>
        <v>501058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250529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223812</v>
      </c>
      <c r="E98" s="160">
        <f>INDEX(Data[],MATCH($A98,Data[Dist],0),MATCH(E$6,Data[#Headers],0))</f>
        <v>223812</v>
      </c>
      <c r="F98" s="160">
        <f>INDEX(Data[],MATCH($A98,Data[Dist],0),MATCH(F$6,Data[#Headers],0))</f>
        <v>223813</v>
      </c>
      <c r="G98" s="22">
        <f>INDEX(Data[],MATCH($A98,Data[Dist],0),MATCH(G$6,Data[#Headers],0))</f>
        <v>1348948</v>
      </c>
      <c r="H98" s="22">
        <f>INDEX(Data[],MATCH($A98,Data[Dist],0),MATCH(H$6,Data[#Headers],0))-G98</f>
        <v>895249</v>
      </c>
      <c r="I98" s="25"/>
      <c r="J98" s="22">
        <f>INDEX(Notes!$I$2:$N$11,MATCH(Notes!$B$2,Notes!$I$2:$I$11,0),4)*$C98</f>
        <v>901324</v>
      </c>
      <c r="K98" s="22">
        <f>INDEX(Notes!$I$2:$N$11,MATCH(Notes!$B$2,Notes!$I$2:$I$11,0),5)*$D98</f>
        <v>447624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223812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326613</v>
      </c>
      <c r="E99" s="160">
        <f>INDEX(Data[],MATCH($A99,Data[Dist],0),MATCH(E$6,Data[#Headers],0))</f>
        <v>326613</v>
      </c>
      <c r="F99" s="160">
        <f>INDEX(Data[],MATCH($A99,Data[Dist],0),MATCH(F$6,Data[#Headers],0))</f>
        <v>326612</v>
      </c>
      <c r="G99" s="22">
        <f>INDEX(Data[],MATCH($A99,Data[Dist],0),MATCH(G$6,Data[#Headers],0))</f>
        <v>1967810</v>
      </c>
      <c r="H99" s="22">
        <f>INDEX(Data[],MATCH($A99,Data[Dist],0),MATCH(H$6,Data[#Headers],0))-G99</f>
        <v>1306451</v>
      </c>
      <c r="I99" s="25"/>
      <c r="J99" s="22">
        <f>INDEX(Notes!$I$2:$N$11,MATCH(Notes!$B$2,Notes!$I$2:$I$11,0),4)*$C99</f>
        <v>1314584</v>
      </c>
      <c r="K99" s="22">
        <f>INDEX(Notes!$I$2:$N$11,MATCH(Notes!$B$2,Notes!$I$2:$I$11,0),5)*$D99</f>
        <v>653226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326613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632749</v>
      </c>
      <c r="E100" s="160">
        <f>INDEX(Data[],MATCH($A100,Data[Dist],0),MATCH(E$6,Data[#Headers],0))</f>
        <v>632748</v>
      </c>
      <c r="F100" s="160">
        <f>INDEX(Data[],MATCH($A100,Data[Dist],0),MATCH(F$6,Data[#Headers],0))</f>
        <v>632749</v>
      </c>
      <c r="G100" s="22">
        <f>INDEX(Data[],MATCH($A100,Data[Dist],0),MATCH(G$6,Data[#Headers],0))</f>
        <v>3811702</v>
      </c>
      <c r="H100" s="22">
        <f>INDEX(Data[],MATCH($A100,Data[Dist],0),MATCH(H$6,Data[#Headers],0))-G100</f>
        <v>2530993</v>
      </c>
      <c r="I100" s="25"/>
      <c r="J100" s="22">
        <f>INDEX(Notes!$I$2:$N$11,MATCH(Notes!$B$2,Notes!$I$2:$I$11,0),4)*$C100</f>
        <v>2546204</v>
      </c>
      <c r="K100" s="22">
        <f>INDEX(Notes!$I$2:$N$11,MATCH(Notes!$B$2,Notes!$I$2:$I$11,0),5)*$D100</f>
        <v>1265498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632749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743894</v>
      </c>
      <c r="E101" s="160">
        <f>INDEX(Data[],MATCH($A101,Data[Dist],0),MATCH(E$6,Data[#Headers],0))</f>
        <v>743895</v>
      </c>
      <c r="F101" s="160">
        <f>INDEX(Data[],MATCH($A101,Data[Dist],0),MATCH(F$6,Data[#Headers],0))</f>
        <v>743893</v>
      </c>
      <c r="G101" s="22">
        <f>INDEX(Data[],MATCH($A101,Data[Dist],0),MATCH(G$6,Data[#Headers],0))</f>
        <v>4478252</v>
      </c>
      <c r="H101" s="22">
        <f>INDEX(Data[],MATCH($A101,Data[Dist],0),MATCH(H$6,Data[#Headers],0))-G101</f>
        <v>2975578</v>
      </c>
      <c r="I101" s="25"/>
      <c r="J101" s="22">
        <f>INDEX(Notes!$I$2:$N$11,MATCH(Notes!$B$2,Notes!$I$2:$I$11,0),4)*$C101</f>
        <v>2990464</v>
      </c>
      <c r="K101" s="22">
        <f>INDEX(Notes!$I$2:$N$11,MATCH(Notes!$B$2,Notes!$I$2:$I$11,0),5)*$D101</f>
        <v>1487788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743894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379694</v>
      </c>
      <c r="E102" s="160">
        <f>INDEX(Data[],MATCH($A102,Data[Dist],0),MATCH(E$6,Data[#Headers],0))</f>
        <v>379694</v>
      </c>
      <c r="F102" s="160">
        <f>INDEX(Data[],MATCH($A102,Data[Dist],0),MATCH(F$6,Data[#Headers],0))</f>
        <v>379693</v>
      </c>
      <c r="G102" s="22">
        <f>INDEX(Data[],MATCH($A102,Data[Dist],0),MATCH(G$6,Data[#Headers],0))</f>
        <v>2287060</v>
      </c>
      <c r="H102" s="22">
        <f>INDEX(Data[],MATCH($A102,Data[Dist],0),MATCH(H$6,Data[#Headers],0))-G102</f>
        <v>1518775</v>
      </c>
      <c r="I102" s="25"/>
      <c r="J102" s="22">
        <f>INDEX(Notes!$I$2:$N$11,MATCH(Notes!$B$2,Notes!$I$2:$I$11,0),4)*$C102</f>
        <v>1527672</v>
      </c>
      <c r="K102" s="22">
        <f>INDEX(Notes!$I$2:$N$11,MATCH(Notes!$B$2,Notes!$I$2:$I$11,0),5)*$D102</f>
        <v>759388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379694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380768</v>
      </c>
      <c r="E103" s="160">
        <f>INDEX(Data[],MATCH($A103,Data[Dist],0),MATCH(E$6,Data[#Headers],0))</f>
        <v>380767</v>
      </c>
      <c r="F103" s="160">
        <f>INDEX(Data[],MATCH($A103,Data[Dist],0),MATCH(F$6,Data[#Headers],0))</f>
        <v>380768</v>
      </c>
      <c r="G103" s="22">
        <f>INDEX(Data[],MATCH($A103,Data[Dist],0),MATCH(G$6,Data[#Headers],0))</f>
        <v>2293064</v>
      </c>
      <c r="H103" s="22">
        <f>INDEX(Data[],MATCH($A103,Data[Dist],0),MATCH(H$6,Data[#Headers],0))-G103</f>
        <v>1523069</v>
      </c>
      <c r="I103" s="25"/>
      <c r="J103" s="22">
        <f>INDEX(Notes!$I$2:$N$11,MATCH(Notes!$B$2,Notes!$I$2:$I$11,0),4)*$C103</f>
        <v>1531528</v>
      </c>
      <c r="K103" s="22">
        <f>INDEX(Notes!$I$2:$N$11,MATCH(Notes!$B$2,Notes!$I$2:$I$11,0),5)*$D103</f>
        <v>761536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380768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373945</v>
      </c>
      <c r="E104" s="160">
        <f>INDEX(Data[],MATCH($A104,Data[Dist],0),MATCH(E$6,Data[#Headers],0))</f>
        <v>373946</v>
      </c>
      <c r="F104" s="160">
        <f>INDEX(Data[],MATCH($A104,Data[Dist],0),MATCH(F$6,Data[#Headers],0))</f>
        <v>373944</v>
      </c>
      <c r="G104" s="22">
        <f>INDEX(Data[],MATCH($A104,Data[Dist],0),MATCH(G$6,Data[#Headers],0))</f>
        <v>2252230</v>
      </c>
      <c r="H104" s="22">
        <f>INDEX(Data[],MATCH($A104,Data[Dist],0),MATCH(H$6,Data[#Headers],0))-G104</f>
        <v>1495782</v>
      </c>
      <c r="I104" s="25"/>
      <c r="J104" s="22">
        <f>INDEX(Notes!$I$2:$N$11,MATCH(Notes!$B$2,Notes!$I$2:$I$11,0),4)*$C104</f>
        <v>1504340</v>
      </c>
      <c r="K104" s="22">
        <f>INDEX(Notes!$I$2:$N$11,MATCH(Notes!$B$2,Notes!$I$2:$I$11,0),5)*$D104</f>
        <v>747890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373945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356861</v>
      </c>
      <c r="E105" s="160">
        <f>INDEX(Data[],MATCH($A105,Data[Dist],0),MATCH(E$6,Data[#Headers],0))</f>
        <v>356861</v>
      </c>
      <c r="F105" s="160">
        <f>INDEX(Data[],MATCH($A105,Data[Dist],0),MATCH(F$6,Data[#Headers],0))</f>
        <v>356861</v>
      </c>
      <c r="G105" s="22">
        <f>INDEX(Data[],MATCH($A105,Data[Dist],0),MATCH(G$6,Data[#Headers],0))</f>
        <v>2148550</v>
      </c>
      <c r="H105" s="22">
        <f>INDEX(Data[],MATCH($A105,Data[Dist],0),MATCH(H$6,Data[#Headers],0))-G105</f>
        <v>1427444</v>
      </c>
      <c r="I105" s="25"/>
      <c r="J105" s="22">
        <f>INDEX(Notes!$I$2:$N$11,MATCH(Notes!$B$2,Notes!$I$2:$I$11,0),4)*$C105</f>
        <v>1434828</v>
      </c>
      <c r="K105" s="22">
        <f>INDEX(Notes!$I$2:$N$11,MATCH(Notes!$B$2,Notes!$I$2:$I$11,0),5)*$D105</f>
        <v>713722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356861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190850</v>
      </c>
      <c r="E106" s="160">
        <f>INDEX(Data[],MATCH($A106,Data[Dist],0),MATCH(E$6,Data[#Headers],0))</f>
        <v>190850</v>
      </c>
      <c r="F106" s="160">
        <f>INDEX(Data[],MATCH($A106,Data[Dist],0),MATCH(F$6,Data[#Headers],0))</f>
        <v>190848</v>
      </c>
      <c r="G106" s="22">
        <f>INDEX(Data[],MATCH($A106,Data[Dist],0),MATCH(G$6,Data[#Headers],0))</f>
        <v>1150156</v>
      </c>
      <c r="H106" s="22">
        <f>INDEX(Data[],MATCH($A106,Data[Dist],0),MATCH(H$6,Data[#Headers],0))-G106</f>
        <v>763398</v>
      </c>
      <c r="I106" s="25"/>
      <c r="J106" s="22">
        <f>INDEX(Notes!$I$2:$N$11,MATCH(Notes!$B$2,Notes!$I$2:$I$11,0),4)*$C106</f>
        <v>768456</v>
      </c>
      <c r="K106" s="22">
        <f>INDEX(Notes!$I$2:$N$11,MATCH(Notes!$B$2,Notes!$I$2:$I$11,0),5)*$D106</f>
        <v>381700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190850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205372</v>
      </c>
      <c r="E107" s="160">
        <f>INDEX(Data[],MATCH($A107,Data[Dist],0),MATCH(E$6,Data[#Headers],0))</f>
        <v>205372</v>
      </c>
      <c r="F107" s="160">
        <f>INDEX(Data[],MATCH($A107,Data[Dist],0),MATCH(F$6,Data[#Headers],0))</f>
        <v>205371</v>
      </c>
      <c r="G107" s="22">
        <f>INDEX(Data[],MATCH($A107,Data[Dist],0),MATCH(G$6,Data[#Headers],0))</f>
        <v>1237916</v>
      </c>
      <c r="H107" s="22">
        <f>INDEX(Data[],MATCH($A107,Data[Dist],0),MATCH(H$6,Data[#Headers],0))-G107</f>
        <v>821487</v>
      </c>
      <c r="I107" s="25"/>
      <c r="J107" s="22">
        <f>INDEX(Notes!$I$2:$N$11,MATCH(Notes!$B$2,Notes!$I$2:$I$11,0),4)*$C107</f>
        <v>827172</v>
      </c>
      <c r="K107" s="22">
        <f>INDEX(Notes!$I$2:$N$11,MATCH(Notes!$B$2,Notes!$I$2:$I$11,0),5)*$D107</f>
        <v>410744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205372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252962</v>
      </c>
      <c r="E108" s="160">
        <f>INDEX(Data[],MATCH($A108,Data[Dist],0),MATCH(E$6,Data[#Headers],0))</f>
        <v>252962</v>
      </c>
      <c r="F108" s="160">
        <f>INDEX(Data[],MATCH($A108,Data[Dist],0),MATCH(F$6,Data[#Headers],0))</f>
        <v>252960</v>
      </c>
      <c r="G108" s="22">
        <f>INDEX(Data[],MATCH($A108,Data[Dist],0),MATCH(G$6,Data[#Headers],0))</f>
        <v>1523880</v>
      </c>
      <c r="H108" s="22">
        <f>INDEX(Data[],MATCH($A108,Data[Dist],0),MATCH(H$6,Data[#Headers],0))-G108</f>
        <v>1011846</v>
      </c>
      <c r="I108" s="25"/>
      <c r="J108" s="22">
        <f>INDEX(Notes!$I$2:$N$11,MATCH(Notes!$B$2,Notes!$I$2:$I$11,0),4)*$C108</f>
        <v>1017956</v>
      </c>
      <c r="K108" s="22">
        <f>INDEX(Notes!$I$2:$N$11,MATCH(Notes!$B$2,Notes!$I$2:$I$11,0),5)*$D108</f>
        <v>505924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252962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386423</v>
      </c>
      <c r="E109" s="160">
        <f>INDEX(Data[],MATCH($A109,Data[Dist],0),MATCH(E$6,Data[#Headers],0))</f>
        <v>386423</v>
      </c>
      <c r="F109" s="160">
        <f>INDEX(Data[],MATCH($A109,Data[Dist],0),MATCH(F$6,Data[#Headers],0))</f>
        <v>386421</v>
      </c>
      <c r="G109" s="22">
        <f>INDEX(Data[],MATCH($A109,Data[Dist],0),MATCH(G$6,Data[#Headers],0))</f>
        <v>2326682</v>
      </c>
      <c r="H109" s="22">
        <f>INDEX(Data[],MATCH($A109,Data[Dist],0),MATCH(H$6,Data[#Headers],0))-G109</f>
        <v>1545690</v>
      </c>
      <c r="I109" s="25"/>
      <c r="J109" s="22">
        <f>INDEX(Notes!$I$2:$N$11,MATCH(Notes!$B$2,Notes!$I$2:$I$11,0),4)*$C109</f>
        <v>1553836</v>
      </c>
      <c r="K109" s="22">
        <f>INDEX(Notes!$I$2:$N$11,MATCH(Notes!$B$2,Notes!$I$2:$I$11,0),5)*$D109</f>
        <v>772846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386423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394035</v>
      </c>
      <c r="E110" s="160">
        <f>INDEX(Data[],MATCH($A110,Data[Dist],0),MATCH(E$6,Data[#Headers],0))</f>
        <v>394035</v>
      </c>
      <c r="F110" s="160">
        <f>INDEX(Data[],MATCH($A110,Data[Dist],0),MATCH(F$6,Data[#Headers],0))</f>
        <v>394036</v>
      </c>
      <c r="G110" s="22">
        <f>INDEX(Data[],MATCH($A110,Data[Dist],0),MATCH(G$6,Data[#Headers],0))</f>
        <v>2374158</v>
      </c>
      <c r="H110" s="22">
        <f>INDEX(Data[],MATCH($A110,Data[Dist],0),MATCH(H$6,Data[#Headers],0))-G110</f>
        <v>1576141</v>
      </c>
      <c r="I110" s="25"/>
      <c r="J110" s="22">
        <f>INDEX(Notes!$I$2:$N$11,MATCH(Notes!$B$2,Notes!$I$2:$I$11,0),4)*$C110</f>
        <v>1586088</v>
      </c>
      <c r="K110" s="22">
        <f>INDEX(Notes!$I$2:$N$11,MATCH(Notes!$B$2,Notes!$I$2:$I$11,0),5)*$D110</f>
        <v>788070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394035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317242</v>
      </c>
      <c r="E111" s="160">
        <f>INDEX(Data[],MATCH($A111,Data[Dist],0),MATCH(E$6,Data[#Headers],0))</f>
        <v>317242</v>
      </c>
      <c r="F111" s="160">
        <f>INDEX(Data[],MATCH($A111,Data[Dist],0),MATCH(F$6,Data[#Headers],0))</f>
        <v>317241</v>
      </c>
      <c r="G111" s="22">
        <f>INDEX(Data[],MATCH($A111,Data[Dist],0),MATCH(G$6,Data[#Headers],0))</f>
        <v>1910824</v>
      </c>
      <c r="H111" s="22">
        <f>INDEX(Data[],MATCH($A111,Data[Dist],0),MATCH(H$6,Data[#Headers],0))-G111</f>
        <v>1268967</v>
      </c>
      <c r="I111" s="25"/>
      <c r="J111" s="22">
        <f>INDEX(Notes!$I$2:$N$11,MATCH(Notes!$B$2,Notes!$I$2:$I$11,0),4)*$C111</f>
        <v>1276340</v>
      </c>
      <c r="K111" s="22">
        <f>INDEX(Notes!$I$2:$N$11,MATCH(Notes!$B$2,Notes!$I$2:$I$11,0),5)*$D111</f>
        <v>634484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317242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125078</v>
      </c>
      <c r="E112" s="160">
        <f>INDEX(Data[],MATCH($A112,Data[Dist],0),MATCH(E$6,Data[#Headers],0))</f>
        <v>125078</v>
      </c>
      <c r="F112" s="160">
        <f>INDEX(Data[],MATCH($A112,Data[Dist],0),MATCH(F$6,Data[#Headers],0))</f>
        <v>125079</v>
      </c>
      <c r="G112" s="22">
        <f>INDEX(Data[],MATCH($A112,Data[Dist],0),MATCH(G$6,Data[#Headers],0))</f>
        <v>753276</v>
      </c>
      <c r="H112" s="22">
        <f>INDEX(Data[],MATCH($A112,Data[Dist],0),MATCH(H$6,Data[#Headers],0))-G112</f>
        <v>500313</v>
      </c>
      <c r="I112" s="25"/>
      <c r="J112" s="22">
        <f>INDEX(Notes!$I$2:$N$11,MATCH(Notes!$B$2,Notes!$I$2:$I$11,0),4)*$C112</f>
        <v>503120</v>
      </c>
      <c r="K112" s="22">
        <f>INDEX(Notes!$I$2:$N$11,MATCH(Notes!$B$2,Notes!$I$2:$I$11,0),5)*$D112</f>
        <v>250156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125078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859100</v>
      </c>
      <c r="E113" s="160">
        <f>INDEX(Data[],MATCH($A113,Data[Dist],0),MATCH(E$6,Data[#Headers],0))</f>
        <v>859100</v>
      </c>
      <c r="F113" s="160">
        <f>INDEX(Data[],MATCH($A113,Data[Dist],0),MATCH(F$6,Data[#Headers],0))</f>
        <v>859100</v>
      </c>
      <c r="G113" s="22">
        <f>INDEX(Data[],MATCH($A113,Data[Dist],0),MATCH(G$6,Data[#Headers],0))</f>
        <v>5173316</v>
      </c>
      <c r="H113" s="22">
        <f>INDEX(Data[],MATCH($A113,Data[Dist],0),MATCH(H$6,Data[#Headers],0))-G113</f>
        <v>3436400</v>
      </c>
      <c r="I113" s="25"/>
      <c r="J113" s="22">
        <f>INDEX(Notes!$I$2:$N$11,MATCH(Notes!$B$2,Notes!$I$2:$I$11,0),4)*$C113</f>
        <v>3455116</v>
      </c>
      <c r="K113" s="22">
        <f>INDEX(Notes!$I$2:$N$11,MATCH(Notes!$B$2,Notes!$I$2:$I$11,0),5)*$D113</f>
        <v>1718200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859100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243512</v>
      </c>
      <c r="E114" s="160">
        <f>INDEX(Data[],MATCH($A114,Data[Dist],0),MATCH(E$6,Data[#Headers],0))</f>
        <v>243513</v>
      </c>
      <c r="F114" s="160">
        <f>INDEX(Data[],MATCH($A114,Data[Dist],0),MATCH(F$6,Data[#Headers],0))</f>
        <v>243511</v>
      </c>
      <c r="G114" s="22">
        <f>INDEX(Data[],MATCH($A114,Data[Dist],0),MATCH(G$6,Data[#Headers],0))</f>
        <v>1467308</v>
      </c>
      <c r="H114" s="22">
        <f>INDEX(Data[],MATCH($A114,Data[Dist],0),MATCH(H$6,Data[#Headers],0))-G114</f>
        <v>974050</v>
      </c>
      <c r="I114" s="25"/>
      <c r="J114" s="22">
        <f>INDEX(Notes!$I$2:$N$11,MATCH(Notes!$B$2,Notes!$I$2:$I$11,0),4)*$C114</f>
        <v>980284</v>
      </c>
      <c r="K114" s="22">
        <f>INDEX(Notes!$I$2:$N$11,MATCH(Notes!$B$2,Notes!$I$2:$I$11,0),5)*$D114</f>
        <v>487024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243512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989574</v>
      </c>
      <c r="E115" s="160">
        <f>INDEX(Data[],MATCH($A115,Data[Dist],0),MATCH(E$6,Data[#Headers],0))</f>
        <v>989573</v>
      </c>
      <c r="F115" s="160">
        <f>INDEX(Data[],MATCH($A115,Data[Dist],0),MATCH(F$6,Data[#Headers],0))</f>
        <v>989574</v>
      </c>
      <c r="G115" s="22">
        <f>INDEX(Data[],MATCH($A115,Data[Dist],0),MATCH(G$6,Data[#Headers],0))</f>
        <v>5962056</v>
      </c>
      <c r="H115" s="22">
        <f>INDEX(Data[],MATCH($A115,Data[Dist],0),MATCH(H$6,Data[#Headers],0))-G115</f>
        <v>3958293</v>
      </c>
      <c r="I115" s="25"/>
      <c r="J115" s="22">
        <f>INDEX(Notes!$I$2:$N$11,MATCH(Notes!$B$2,Notes!$I$2:$I$11,0),4)*$C115</f>
        <v>3982908</v>
      </c>
      <c r="K115" s="22">
        <f>INDEX(Notes!$I$2:$N$11,MATCH(Notes!$B$2,Notes!$I$2:$I$11,0),5)*$D115</f>
        <v>1979148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989574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709632</v>
      </c>
      <c r="E116" s="160">
        <f>INDEX(Data[],MATCH($A116,Data[Dist],0),MATCH(E$6,Data[#Headers],0))</f>
        <v>709633</v>
      </c>
      <c r="F116" s="160">
        <f>INDEX(Data[],MATCH($A116,Data[Dist],0),MATCH(F$6,Data[#Headers],0))</f>
        <v>709631</v>
      </c>
      <c r="G116" s="22">
        <f>INDEX(Data[],MATCH($A116,Data[Dist],0),MATCH(G$6,Data[#Headers],0))</f>
        <v>4273992</v>
      </c>
      <c r="H116" s="22">
        <f>INDEX(Data[],MATCH($A116,Data[Dist],0),MATCH(H$6,Data[#Headers],0))-G116</f>
        <v>2838530</v>
      </c>
      <c r="I116" s="25"/>
      <c r="J116" s="22">
        <f>INDEX(Notes!$I$2:$N$11,MATCH(Notes!$B$2,Notes!$I$2:$I$11,0),4)*$C116</f>
        <v>2854728</v>
      </c>
      <c r="K116" s="22">
        <f>INDEX(Notes!$I$2:$N$11,MATCH(Notes!$B$2,Notes!$I$2:$I$11,0),5)*$D116</f>
        <v>1419264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709632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2775530</v>
      </c>
      <c r="E117" s="160">
        <f>INDEX(Data[],MATCH($A117,Data[Dist],0),MATCH(E$6,Data[#Headers],0))</f>
        <v>2775530</v>
      </c>
      <c r="F117" s="160">
        <f>INDEX(Data[],MATCH($A117,Data[Dist],0),MATCH(F$6,Data[#Headers],0))</f>
        <v>2775529</v>
      </c>
      <c r="G117" s="22">
        <f>INDEX(Data[],MATCH($A117,Data[Dist],0),MATCH(G$6,Data[#Headers],0))</f>
        <v>16709164</v>
      </c>
      <c r="H117" s="22">
        <f>INDEX(Data[],MATCH($A117,Data[Dist],0),MATCH(H$6,Data[#Headers],0))-G117</f>
        <v>11102119</v>
      </c>
      <c r="I117" s="25"/>
      <c r="J117" s="22">
        <f>INDEX(Notes!$I$2:$N$11,MATCH(Notes!$B$2,Notes!$I$2:$I$11,0),4)*$C117</f>
        <v>11158104</v>
      </c>
      <c r="K117" s="22">
        <f>INDEX(Notes!$I$2:$N$11,MATCH(Notes!$B$2,Notes!$I$2:$I$11,0),5)*$D117</f>
        <v>5551060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2775530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1404761</v>
      </c>
      <c r="E118" s="160">
        <f>INDEX(Data[],MATCH($A118,Data[Dist],0),MATCH(E$6,Data[#Headers],0))</f>
        <v>1404761</v>
      </c>
      <c r="F118" s="160">
        <f>INDEX(Data[],MATCH($A118,Data[Dist],0),MATCH(F$6,Data[#Headers],0))</f>
        <v>1404762</v>
      </c>
      <c r="G118" s="22">
        <f>INDEX(Data[],MATCH($A118,Data[Dist],0),MATCH(G$6,Data[#Headers],0))</f>
        <v>8459906</v>
      </c>
      <c r="H118" s="22">
        <f>INDEX(Data[],MATCH($A118,Data[Dist],0),MATCH(H$6,Data[#Headers],0))-G118</f>
        <v>5619045</v>
      </c>
      <c r="I118" s="25"/>
      <c r="J118" s="22">
        <f>INDEX(Notes!$I$2:$N$11,MATCH(Notes!$B$2,Notes!$I$2:$I$11,0),4)*$C118</f>
        <v>5650384</v>
      </c>
      <c r="K118" s="22">
        <f>INDEX(Notes!$I$2:$N$11,MATCH(Notes!$B$2,Notes!$I$2:$I$11,0),5)*$D118</f>
        <v>2809522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1404761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293632</v>
      </c>
      <c r="E119" s="160">
        <f>INDEX(Data[],MATCH($A119,Data[Dist],0),MATCH(E$6,Data[#Headers],0))</f>
        <v>293631</v>
      </c>
      <c r="F119" s="160">
        <f>INDEX(Data[],MATCH($A119,Data[Dist],0),MATCH(F$6,Data[#Headers],0))</f>
        <v>293632</v>
      </c>
      <c r="G119" s="22">
        <f>INDEX(Data[],MATCH($A119,Data[Dist],0),MATCH(G$6,Data[#Headers],0))</f>
        <v>1768464</v>
      </c>
      <c r="H119" s="22">
        <f>INDEX(Data[],MATCH($A119,Data[Dist],0),MATCH(H$6,Data[#Headers],0))-G119</f>
        <v>1174525</v>
      </c>
      <c r="I119" s="25"/>
      <c r="J119" s="22">
        <f>INDEX(Notes!$I$2:$N$11,MATCH(Notes!$B$2,Notes!$I$2:$I$11,0),4)*$C119</f>
        <v>1181200</v>
      </c>
      <c r="K119" s="22">
        <f>INDEX(Notes!$I$2:$N$11,MATCH(Notes!$B$2,Notes!$I$2:$I$11,0),5)*$D119</f>
        <v>587264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293632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262337</v>
      </c>
      <c r="E120" s="160">
        <f>INDEX(Data[],MATCH($A120,Data[Dist],0),MATCH(E$6,Data[#Headers],0))</f>
        <v>262336</v>
      </c>
      <c r="F120" s="160">
        <f>INDEX(Data[],MATCH($A120,Data[Dist],0),MATCH(F$6,Data[#Headers],0))</f>
        <v>262337</v>
      </c>
      <c r="G120" s="22">
        <f>INDEX(Data[],MATCH($A120,Data[Dist],0),MATCH(G$6,Data[#Headers],0))</f>
        <v>1581250</v>
      </c>
      <c r="H120" s="22">
        <f>INDEX(Data[],MATCH($A120,Data[Dist],0),MATCH(H$6,Data[#Headers],0))-G120</f>
        <v>1049345</v>
      </c>
      <c r="I120" s="25"/>
      <c r="J120" s="22">
        <f>INDEX(Notes!$I$2:$N$11,MATCH(Notes!$B$2,Notes!$I$2:$I$11,0),4)*$C120</f>
        <v>1056576</v>
      </c>
      <c r="K120" s="22">
        <f>INDEX(Notes!$I$2:$N$11,MATCH(Notes!$B$2,Notes!$I$2:$I$11,0),5)*$D120</f>
        <v>524674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262337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403572</v>
      </c>
      <c r="E121" s="160">
        <f>INDEX(Data[],MATCH($A121,Data[Dist],0),MATCH(E$6,Data[#Headers],0))</f>
        <v>403572</v>
      </c>
      <c r="F121" s="160">
        <f>INDEX(Data[],MATCH($A121,Data[Dist],0),MATCH(F$6,Data[#Headers],0))</f>
        <v>403572</v>
      </c>
      <c r="G121" s="22">
        <f>INDEX(Data[],MATCH($A121,Data[Dist],0),MATCH(G$6,Data[#Headers],0))</f>
        <v>2434240</v>
      </c>
      <c r="H121" s="22">
        <f>INDEX(Data[],MATCH($A121,Data[Dist],0),MATCH(H$6,Data[#Headers],0))-G121</f>
        <v>1614288</v>
      </c>
      <c r="I121" s="25"/>
      <c r="J121" s="22">
        <f>INDEX(Notes!$I$2:$N$11,MATCH(Notes!$B$2,Notes!$I$2:$I$11,0),4)*$C121</f>
        <v>1627096</v>
      </c>
      <c r="K121" s="22">
        <f>INDEX(Notes!$I$2:$N$11,MATCH(Notes!$B$2,Notes!$I$2:$I$11,0),5)*$D121</f>
        <v>807144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403572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270201</v>
      </c>
      <c r="E122" s="160">
        <f>INDEX(Data[],MATCH($A122,Data[Dist],0),MATCH(E$6,Data[#Headers],0))</f>
        <v>270202</v>
      </c>
      <c r="F122" s="160">
        <f>INDEX(Data[],MATCH($A122,Data[Dist],0),MATCH(F$6,Data[#Headers],0))</f>
        <v>270200</v>
      </c>
      <c r="G122" s="22">
        <f>INDEX(Data[],MATCH($A122,Data[Dist],0),MATCH(G$6,Data[#Headers],0))</f>
        <v>1628186</v>
      </c>
      <c r="H122" s="22">
        <f>INDEX(Data[],MATCH($A122,Data[Dist],0),MATCH(H$6,Data[#Headers],0))-G122</f>
        <v>1080806</v>
      </c>
      <c r="I122" s="25"/>
      <c r="J122" s="22">
        <f>INDEX(Notes!$I$2:$N$11,MATCH(Notes!$B$2,Notes!$I$2:$I$11,0),4)*$C122</f>
        <v>1087784</v>
      </c>
      <c r="K122" s="22">
        <f>INDEX(Notes!$I$2:$N$11,MATCH(Notes!$B$2,Notes!$I$2:$I$11,0),5)*$D122</f>
        <v>540402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270201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942560</v>
      </c>
      <c r="E123" s="160">
        <f>INDEX(Data[],MATCH($A123,Data[Dist],0),MATCH(E$6,Data[#Headers],0))</f>
        <v>942560</v>
      </c>
      <c r="F123" s="160">
        <f>INDEX(Data[],MATCH($A123,Data[Dist],0),MATCH(F$6,Data[#Headers],0))</f>
        <v>942559</v>
      </c>
      <c r="G123" s="22">
        <f>INDEX(Data[],MATCH($A123,Data[Dist],0),MATCH(G$6,Data[#Headers],0))</f>
        <v>5679292</v>
      </c>
      <c r="H123" s="22">
        <f>INDEX(Data[],MATCH($A123,Data[Dist],0),MATCH(H$6,Data[#Headers],0))-G123</f>
        <v>3770239</v>
      </c>
      <c r="I123" s="25"/>
      <c r="J123" s="22">
        <f>INDEX(Notes!$I$2:$N$11,MATCH(Notes!$B$2,Notes!$I$2:$I$11,0),4)*$C123</f>
        <v>3794172</v>
      </c>
      <c r="K123" s="22">
        <f>INDEX(Notes!$I$2:$N$11,MATCH(Notes!$B$2,Notes!$I$2:$I$11,0),5)*$D123</f>
        <v>1885120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942560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100680</v>
      </c>
      <c r="E124" s="160">
        <f>INDEX(Data[],MATCH($A124,Data[Dist],0),MATCH(E$6,Data[#Headers],0))</f>
        <v>100679</v>
      </c>
      <c r="F124" s="160">
        <f>INDEX(Data[],MATCH($A124,Data[Dist],0),MATCH(F$6,Data[#Headers],0))</f>
        <v>100680</v>
      </c>
      <c r="G124" s="22">
        <f>INDEX(Data[],MATCH($A124,Data[Dist],0),MATCH(G$6,Data[#Headers],0))</f>
        <v>606592</v>
      </c>
      <c r="H124" s="22">
        <f>INDEX(Data[],MATCH($A124,Data[Dist],0),MATCH(H$6,Data[#Headers],0))-G124</f>
        <v>402717</v>
      </c>
      <c r="I124" s="25"/>
      <c r="J124" s="22">
        <f>INDEX(Notes!$I$2:$N$11,MATCH(Notes!$B$2,Notes!$I$2:$I$11,0),4)*$C124</f>
        <v>405232</v>
      </c>
      <c r="K124" s="22">
        <f>INDEX(Notes!$I$2:$N$11,MATCH(Notes!$B$2,Notes!$I$2:$I$11,0),5)*$D124</f>
        <v>201360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100680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376095</v>
      </c>
      <c r="E125" s="160">
        <f>INDEX(Data[],MATCH($A125,Data[Dist],0),MATCH(E$6,Data[#Headers],0))</f>
        <v>376095</v>
      </c>
      <c r="F125" s="160">
        <f>INDEX(Data[],MATCH($A125,Data[Dist],0),MATCH(F$6,Data[#Headers],0))</f>
        <v>376095</v>
      </c>
      <c r="G125" s="22">
        <f>INDEX(Data[],MATCH($A125,Data[Dist],0),MATCH(G$6,Data[#Headers],0))</f>
        <v>2266014</v>
      </c>
      <c r="H125" s="22">
        <f>INDEX(Data[],MATCH($A125,Data[Dist],0),MATCH(H$6,Data[#Headers],0))-G125</f>
        <v>1504380</v>
      </c>
      <c r="I125" s="25"/>
      <c r="J125" s="22">
        <f>INDEX(Notes!$I$2:$N$11,MATCH(Notes!$B$2,Notes!$I$2:$I$11,0),4)*$C125</f>
        <v>1513824</v>
      </c>
      <c r="K125" s="22">
        <f>INDEX(Notes!$I$2:$N$11,MATCH(Notes!$B$2,Notes!$I$2:$I$11,0),5)*$D125</f>
        <v>752190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376095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1290770</v>
      </c>
      <c r="E126" s="160">
        <f>INDEX(Data[],MATCH($A126,Data[Dist],0),MATCH(E$6,Data[#Headers],0))</f>
        <v>1290769</v>
      </c>
      <c r="F126" s="160">
        <f>INDEX(Data[],MATCH($A126,Data[Dist],0),MATCH(F$6,Data[#Headers],0))</f>
        <v>1290770</v>
      </c>
      <c r="G126" s="22">
        <f>INDEX(Data[],MATCH($A126,Data[Dist],0),MATCH(G$6,Data[#Headers],0))</f>
        <v>7774224</v>
      </c>
      <c r="H126" s="22">
        <f>INDEX(Data[],MATCH($A126,Data[Dist],0),MATCH(H$6,Data[#Headers],0))-G126</f>
        <v>5163077</v>
      </c>
      <c r="I126" s="25"/>
      <c r="J126" s="22">
        <f>INDEX(Notes!$I$2:$N$11,MATCH(Notes!$B$2,Notes!$I$2:$I$11,0),4)*$C126</f>
        <v>5192684</v>
      </c>
      <c r="K126" s="22">
        <f>INDEX(Notes!$I$2:$N$11,MATCH(Notes!$B$2,Notes!$I$2:$I$11,0),5)*$D126</f>
        <v>2581540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1290770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154310</v>
      </c>
      <c r="E127" s="160">
        <f>INDEX(Data[],MATCH($A127,Data[Dist],0),MATCH(E$6,Data[#Headers],0))</f>
        <v>154309</v>
      </c>
      <c r="F127" s="160">
        <f>INDEX(Data[],MATCH($A127,Data[Dist],0),MATCH(F$6,Data[#Headers],0))</f>
        <v>154310</v>
      </c>
      <c r="G127" s="22">
        <f>INDEX(Data[],MATCH($A127,Data[Dist],0),MATCH(G$6,Data[#Headers],0))</f>
        <v>930128</v>
      </c>
      <c r="H127" s="22">
        <f>INDEX(Data[],MATCH($A127,Data[Dist],0),MATCH(H$6,Data[#Headers],0))-G127</f>
        <v>617237</v>
      </c>
      <c r="I127" s="25"/>
      <c r="J127" s="22">
        <f>INDEX(Notes!$I$2:$N$11,MATCH(Notes!$B$2,Notes!$I$2:$I$11,0),4)*$C127</f>
        <v>621508</v>
      </c>
      <c r="K127" s="22">
        <f>INDEX(Notes!$I$2:$N$11,MATCH(Notes!$B$2,Notes!$I$2:$I$11,0),5)*$D127</f>
        <v>308620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154310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196833</v>
      </c>
      <c r="E128" s="160">
        <f>INDEX(Data[],MATCH($A128,Data[Dist],0),MATCH(E$6,Data[#Headers],0))</f>
        <v>196832</v>
      </c>
      <c r="F128" s="160">
        <f>INDEX(Data[],MATCH($A128,Data[Dist],0),MATCH(F$6,Data[#Headers],0))</f>
        <v>196833</v>
      </c>
      <c r="G128" s="22">
        <f>INDEX(Data[],MATCH($A128,Data[Dist],0),MATCH(G$6,Data[#Headers],0))</f>
        <v>1186898</v>
      </c>
      <c r="H128" s="22">
        <f>INDEX(Data[],MATCH($A128,Data[Dist],0),MATCH(H$6,Data[#Headers],0))-G128</f>
        <v>787329</v>
      </c>
      <c r="I128" s="25"/>
      <c r="J128" s="22">
        <f>INDEX(Notes!$I$2:$N$11,MATCH(Notes!$B$2,Notes!$I$2:$I$11,0),4)*$C128</f>
        <v>793232</v>
      </c>
      <c r="K128" s="22">
        <f>INDEX(Notes!$I$2:$N$11,MATCH(Notes!$B$2,Notes!$I$2:$I$11,0),5)*$D128</f>
        <v>393666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196833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388179</v>
      </c>
      <c r="E129" s="160">
        <f>INDEX(Data[],MATCH($A129,Data[Dist],0),MATCH(E$6,Data[#Headers],0))</f>
        <v>388179</v>
      </c>
      <c r="F129" s="160">
        <f>INDEX(Data[],MATCH($A129,Data[Dist],0),MATCH(F$6,Data[#Headers],0))</f>
        <v>388179</v>
      </c>
      <c r="G129" s="22">
        <f>INDEX(Data[],MATCH($A129,Data[Dist],0),MATCH(G$6,Data[#Headers],0))</f>
        <v>2338498</v>
      </c>
      <c r="H129" s="22">
        <f>INDEX(Data[],MATCH($A129,Data[Dist],0),MATCH(H$6,Data[#Headers],0))-G129</f>
        <v>1552716</v>
      </c>
      <c r="I129" s="25"/>
      <c r="J129" s="22">
        <f>INDEX(Notes!$I$2:$N$11,MATCH(Notes!$B$2,Notes!$I$2:$I$11,0),4)*$C129</f>
        <v>1562140</v>
      </c>
      <c r="K129" s="22">
        <f>INDEX(Notes!$I$2:$N$11,MATCH(Notes!$B$2,Notes!$I$2:$I$11,0),5)*$D129</f>
        <v>776358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388179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128980</v>
      </c>
      <c r="E130" s="160">
        <f>INDEX(Data[],MATCH($A130,Data[Dist],0),MATCH(E$6,Data[#Headers],0))</f>
        <v>128980</v>
      </c>
      <c r="F130" s="160">
        <f>INDEX(Data[],MATCH($A130,Data[Dist],0),MATCH(F$6,Data[#Headers],0))</f>
        <v>128981</v>
      </c>
      <c r="G130" s="22">
        <f>INDEX(Data[],MATCH($A130,Data[Dist],0),MATCH(G$6,Data[#Headers],0))</f>
        <v>777792</v>
      </c>
      <c r="H130" s="22">
        <f>INDEX(Data[],MATCH($A130,Data[Dist],0),MATCH(H$6,Data[#Headers],0))-G130</f>
        <v>515921</v>
      </c>
      <c r="I130" s="25"/>
      <c r="J130" s="22">
        <f>INDEX(Notes!$I$2:$N$11,MATCH(Notes!$B$2,Notes!$I$2:$I$11,0),4)*$C130</f>
        <v>519832</v>
      </c>
      <c r="K130" s="22">
        <f>INDEX(Notes!$I$2:$N$11,MATCH(Notes!$B$2,Notes!$I$2:$I$11,0),5)*$D130</f>
        <v>257960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128980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991749</v>
      </c>
      <c r="E131" s="160">
        <f>INDEX(Data[],MATCH($A131,Data[Dist],0),MATCH(E$6,Data[#Headers],0))</f>
        <v>991749</v>
      </c>
      <c r="F131" s="160">
        <f>INDEX(Data[],MATCH($A131,Data[Dist],0),MATCH(F$6,Data[#Headers],0))</f>
        <v>991749</v>
      </c>
      <c r="G131" s="22">
        <f>INDEX(Data[],MATCH($A131,Data[Dist],0),MATCH(G$6,Data[#Headers],0))</f>
        <v>5973802</v>
      </c>
      <c r="H131" s="22">
        <f>INDEX(Data[],MATCH($A131,Data[Dist],0),MATCH(H$6,Data[#Headers],0))-G131</f>
        <v>3966996</v>
      </c>
      <c r="I131" s="25"/>
      <c r="J131" s="22">
        <f>INDEX(Notes!$I$2:$N$11,MATCH(Notes!$B$2,Notes!$I$2:$I$11,0),4)*$C131</f>
        <v>3990304</v>
      </c>
      <c r="K131" s="22">
        <f>INDEX(Notes!$I$2:$N$11,MATCH(Notes!$B$2,Notes!$I$2:$I$11,0),5)*$D131</f>
        <v>1983498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991749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267492</v>
      </c>
      <c r="E132" s="160">
        <f>INDEX(Data[],MATCH($A132,Data[Dist],0),MATCH(E$6,Data[#Headers],0))</f>
        <v>267492</v>
      </c>
      <c r="F132" s="160">
        <f>INDEX(Data[],MATCH($A132,Data[Dist],0),MATCH(F$6,Data[#Headers],0))</f>
        <v>267490</v>
      </c>
      <c r="G132" s="22">
        <f>INDEX(Data[],MATCH($A132,Data[Dist],0),MATCH(G$6,Data[#Headers],0))</f>
        <v>1611944</v>
      </c>
      <c r="H132" s="22">
        <f>INDEX(Data[],MATCH($A132,Data[Dist],0),MATCH(H$6,Data[#Headers],0))-G132</f>
        <v>1069966</v>
      </c>
      <c r="I132" s="25"/>
      <c r="J132" s="22">
        <f>INDEX(Notes!$I$2:$N$11,MATCH(Notes!$B$2,Notes!$I$2:$I$11,0),4)*$C132</f>
        <v>1076960</v>
      </c>
      <c r="K132" s="22">
        <f>INDEX(Notes!$I$2:$N$11,MATCH(Notes!$B$2,Notes!$I$2:$I$11,0),5)*$D132</f>
        <v>534984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267492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449654</v>
      </c>
      <c r="E133" s="160">
        <f>INDEX(Data[],MATCH($A133,Data[Dist],0),MATCH(E$6,Data[#Headers],0))</f>
        <v>449654</v>
      </c>
      <c r="F133" s="160">
        <f>INDEX(Data[],MATCH($A133,Data[Dist],0),MATCH(F$6,Data[#Headers],0))</f>
        <v>449655</v>
      </c>
      <c r="G133" s="22">
        <f>INDEX(Data[],MATCH($A133,Data[Dist],0),MATCH(G$6,Data[#Headers],0))</f>
        <v>2708160</v>
      </c>
      <c r="H133" s="22">
        <f>INDEX(Data[],MATCH($A133,Data[Dist],0),MATCH(H$6,Data[#Headers],0))-G133</f>
        <v>1798617</v>
      </c>
      <c r="I133" s="25"/>
      <c r="J133" s="22">
        <f>INDEX(Notes!$I$2:$N$11,MATCH(Notes!$B$2,Notes!$I$2:$I$11,0),4)*$C133</f>
        <v>1808852</v>
      </c>
      <c r="K133" s="22">
        <f>INDEX(Notes!$I$2:$N$11,MATCH(Notes!$B$2,Notes!$I$2:$I$11,0),5)*$D133</f>
        <v>899308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449654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244946</v>
      </c>
      <c r="E134" s="160">
        <f>INDEX(Data[],MATCH($A134,Data[Dist],0),MATCH(E$6,Data[#Headers],0))</f>
        <v>244945</v>
      </c>
      <c r="F134" s="160">
        <f>INDEX(Data[],MATCH($A134,Data[Dist],0),MATCH(F$6,Data[#Headers],0))</f>
        <v>244946</v>
      </c>
      <c r="G134" s="22">
        <f>INDEX(Data[],MATCH($A134,Data[Dist],0),MATCH(G$6,Data[#Headers],0))</f>
        <v>1475744</v>
      </c>
      <c r="H134" s="22">
        <f>INDEX(Data[],MATCH($A134,Data[Dist],0),MATCH(H$6,Data[#Headers],0))-G134</f>
        <v>979781</v>
      </c>
      <c r="I134" s="25"/>
      <c r="J134" s="22">
        <f>INDEX(Notes!$I$2:$N$11,MATCH(Notes!$B$2,Notes!$I$2:$I$11,0),4)*$C134</f>
        <v>985852</v>
      </c>
      <c r="K134" s="22">
        <f>INDEX(Notes!$I$2:$N$11,MATCH(Notes!$B$2,Notes!$I$2:$I$11,0),5)*$D134</f>
        <v>489892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244946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319387</v>
      </c>
      <c r="E135" s="160">
        <f>INDEX(Data[],MATCH($A135,Data[Dist],0),MATCH(E$6,Data[#Headers],0))</f>
        <v>319387</v>
      </c>
      <c r="F135" s="160">
        <f>INDEX(Data[],MATCH($A135,Data[Dist],0),MATCH(F$6,Data[#Headers],0))</f>
        <v>319386</v>
      </c>
      <c r="G135" s="22">
        <f>INDEX(Data[],MATCH($A135,Data[Dist],0),MATCH(G$6,Data[#Headers],0))</f>
        <v>1925538</v>
      </c>
      <c r="H135" s="22">
        <f>INDEX(Data[],MATCH($A135,Data[Dist],0),MATCH(H$6,Data[#Headers],0))-G135</f>
        <v>1277547</v>
      </c>
      <c r="I135" s="25"/>
      <c r="J135" s="22">
        <f>INDEX(Notes!$I$2:$N$11,MATCH(Notes!$B$2,Notes!$I$2:$I$11,0),4)*$C135</f>
        <v>1286764</v>
      </c>
      <c r="K135" s="22">
        <f>INDEX(Notes!$I$2:$N$11,MATCH(Notes!$B$2,Notes!$I$2:$I$11,0),5)*$D135</f>
        <v>638774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319387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197634</v>
      </c>
      <c r="E136" s="160">
        <f>INDEX(Data[],MATCH($A136,Data[Dist],0),MATCH(E$6,Data[#Headers],0))</f>
        <v>197634</v>
      </c>
      <c r="F136" s="160">
        <f>INDEX(Data[],MATCH($A136,Data[Dist],0),MATCH(F$6,Data[#Headers],0))</f>
        <v>197634</v>
      </c>
      <c r="G136" s="22">
        <f>INDEX(Data[],MATCH($A136,Data[Dist],0),MATCH(G$6,Data[#Headers],0))</f>
        <v>1190804</v>
      </c>
      <c r="H136" s="22">
        <f>INDEX(Data[],MATCH($A136,Data[Dist],0),MATCH(H$6,Data[#Headers],0))-G136</f>
        <v>790536</v>
      </c>
      <c r="I136" s="25"/>
      <c r="J136" s="22">
        <f>INDEX(Notes!$I$2:$N$11,MATCH(Notes!$B$2,Notes!$I$2:$I$11,0),4)*$C136</f>
        <v>795536</v>
      </c>
      <c r="K136" s="22">
        <f>INDEX(Notes!$I$2:$N$11,MATCH(Notes!$B$2,Notes!$I$2:$I$11,0),5)*$D136</f>
        <v>395268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197634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INDEX($A$7:$H$333,MATCH($S136,$A$7:$A$333,0),4)-Q136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138637</v>
      </c>
      <c r="E137" s="160">
        <f>INDEX(Data[],MATCH($A137,Data[Dist],0),MATCH(E$6,Data[#Headers],0))</f>
        <v>138638</v>
      </c>
      <c r="F137" s="160">
        <f>INDEX(Data[],MATCH($A137,Data[Dist],0),MATCH(F$6,Data[#Headers],0))</f>
        <v>138636</v>
      </c>
      <c r="G137" s="22">
        <f>INDEX(Data[],MATCH($A137,Data[Dist],0),MATCH(G$6,Data[#Headers],0))</f>
        <v>835302</v>
      </c>
      <c r="H137" s="22">
        <f>INDEX(Data[],MATCH($A137,Data[Dist],0),MATCH(H$6,Data[#Headers],0))-G137</f>
        <v>554550</v>
      </c>
      <c r="I137" s="25"/>
      <c r="J137" s="22">
        <f>INDEX(Notes!$I$2:$N$11,MATCH(Notes!$B$2,Notes!$I$2:$I$11,0),4)*$C137</f>
        <v>558028</v>
      </c>
      <c r="K137" s="22">
        <f>INDEX(Notes!$I$2:$N$11,MATCH(Notes!$B$2,Notes!$I$2:$I$11,0),5)*$D137</f>
        <v>277274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138637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777298</v>
      </c>
      <c r="E138" s="160">
        <f>INDEX(Data[],MATCH($A138,Data[Dist],0),MATCH(E$6,Data[#Headers],0))</f>
        <v>777299</v>
      </c>
      <c r="F138" s="160">
        <f>INDEX(Data[],MATCH($A138,Data[Dist],0),MATCH(F$6,Data[#Headers],0))</f>
        <v>777297</v>
      </c>
      <c r="G138" s="22">
        <f>INDEX(Data[],MATCH($A138,Data[Dist],0),MATCH(G$6,Data[#Headers],0))</f>
        <v>4680760</v>
      </c>
      <c r="H138" s="22">
        <f>INDEX(Data[],MATCH($A138,Data[Dist],0),MATCH(H$6,Data[#Headers],0))-G138</f>
        <v>3109194</v>
      </c>
      <c r="I138" s="25"/>
      <c r="J138" s="22">
        <f>INDEX(Notes!$I$2:$N$11,MATCH(Notes!$B$2,Notes!$I$2:$I$11,0),4)*$C138</f>
        <v>3126164</v>
      </c>
      <c r="K138" s="22">
        <f>INDEX(Notes!$I$2:$N$11,MATCH(Notes!$B$2,Notes!$I$2:$I$11,0),5)*$D138</f>
        <v>1554596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777298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876985</v>
      </c>
      <c r="E139" s="160">
        <f>INDEX(Data[],MATCH($A139,Data[Dist],0),MATCH(E$6,Data[#Headers],0))</f>
        <v>876985</v>
      </c>
      <c r="F139" s="160">
        <f>INDEX(Data[],MATCH($A139,Data[Dist],0),MATCH(F$6,Data[#Headers],0))</f>
        <v>876984</v>
      </c>
      <c r="G139" s="22">
        <f>INDEX(Data[],MATCH($A139,Data[Dist],0),MATCH(G$6,Data[#Headers],0))</f>
        <v>5282606</v>
      </c>
      <c r="H139" s="22">
        <f>INDEX(Data[],MATCH($A139,Data[Dist],0),MATCH(H$6,Data[#Headers],0))-G139</f>
        <v>3507939</v>
      </c>
      <c r="I139" s="25"/>
      <c r="J139" s="22">
        <f>INDEX(Notes!$I$2:$N$11,MATCH(Notes!$B$2,Notes!$I$2:$I$11,0),4)*$C139</f>
        <v>3528636</v>
      </c>
      <c r="K139" s="22">
        <f>INDEX(Notes!$I$2:$N$11,MATCH(Notes!$B$2,Notes!$I$2:$I$11,0),5)*$D139</f>
        <v>1753970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876985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108934</v>
      </c>
      <c r="E140" s="160">
        <f>INDEX(Data[],MATCH($A140,Data[Dist],0),MATCH(E$6,Data[#Headers],0))</f>
        <v>108934</v>
      </c>
      <c r="F140" s="160">
        <f>INDEX(Data[],MATCH($A140,Data[Dist],0),MATCH(F$6,Data[#Headers],0))</f>
        <v>108934</v>
      </c>
      <c r="G140" s="22">
        <f>INDEX(Data[],MATCH($A140,Data[Dist],0),MATCH(G$6,Data[#Headers],0))</f>
        <v>658092</v>
      </c>
      <c r="H140" s="22">
        <f>INDEX(Data[],MATCH($A140,Data[Dist],0),MATCH(H$6,Data[#Headers],0))-G140</f>
        <v>435736</v>
      </c>
      <c r="I140" s="25"/>
      <c r="J140" s="22">
        <f>INDEX(Notes!$I$2:$N$11,MATCH(Notes!$B$2,Notes!$I$2:$I$11,0),4)*$C140</f>
        <v>440224</v>
      </c>
      <c r="K140" s="22">
        <f>INDEX(Notes!$I$2:$N$11,MATCH(Notes!$B$2,Notes!$I$2:$I$11,0),5)*$D140</f>
        <v>217868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108934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335190</v>
      </c>
      <c r="E141" s="160">
        <f>INDEX(Data[],MATCH($A141,Data[Dist],0),MATCH(E$6,Data[#Headers],0))</f>
        <v>335191</v>
      </c>
      <c r="F141" s="160">
        <f>INDEX(Data[],MATCH($A141,Data[Dist],0),MATCH(F$6,Data[#Headers],0))</f>
        <v>335189</v>
      </c>
      <c r="G141" s="22">
        <f>INDEX(Data[],MATCH($A141,Data[Dist],0),MATCH(G$6,Data[#Headers],0))</f>
        <v>2020984</v>
      </c>
      <c r="H141" s="22">
        <f>INDEX(Data[],MATCH($A141,Data[Dist],0),MATCH(H$6,Data[#Headers],0))-G141</f>
        <v>1340762</v>
      </c>
      <c r="I141" s="25"/>
      <c r="J141" s="22">
        <f>INDEX(Notes!$I$2:$N$11,MATCH(Notes!$B$2,Notes!$I$2:$I$11,0),4)*$C141</f>
        <v>1350604</v>
      </c>
      <c r="K141" s="22">
        <f>INDEX(Notes!$I$2:$N$11,MATCH(Notes!$B$2,Notes!$I$2:$I$11,0),5)*$D141</f>
        <v>670380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335190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340417</v>
      </c>
      <c r="E142" s="160">
        <f>INDEX(Data[],MATCH($A142,Data[Dist],0),MATCH(E$6,Data[#Headers],0))</f>
        <v>340417</v>
      </c>
      <c r="F142" s="160">
        <f>INDEX(Data[],MATCH($A142,Data[Dist],0),MATCH(F$6,Data[#Headers],0))</f>
        <v>340416</v>
      </c>
      <c r="G142" s="22">
        <f>INDEX(Data[],MATCH($A142,Data[Dist],0),MATCH(G$6,Data[#Headers],0))</f>
        <v>2051510</v>
      </c>
      <c r="H142" s="22">
        <f>INDEX(Data[],MATCH($A142,Data[Dist],0),MATCH(H$6,Data[#Headers],0))-G142</f>
        <v>1361667</v>
      </c>
      <c r="I142" s="25"/>
      <c r="J142" s="22">
        <f>INDEX(Notes!$I$2:$N$11,MATCH(Notes!$B$2,Notes!$I$2:$I$11,0),4)*$C142</f>
        <v>1370676</v>
      </c>
      <c r="K142" s="22">
        <f>INDEX(Notes!$I$2:$N$11,MATCH(Notes!$B$2,Notes!$I$2:$I$11,0),5)*$D142</f>
        <v>680834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340417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355974</v>
      </c>
      <c r="E143" s="160">
        <f>INDEX(Data[],MATCH($A143,Data[Dist],0),MATCH(E$6,Data[#Headers],0))</f>
        <v>355974</v>
      </c>
      <c r="F143" s="160">
        <f>INDEX(Data[],MATCH($A143,Data[Dist],0),MATCH(F$6,Data[#Headers],0))</f>
        <v>355975</v>
      </c>
      <c r="G143" s="22">
        <f>INDEX(Data[],MATCH($A143,Data[Dist],0),MATCH(G$6,Data[#Headers],0))</f>
        <v>2144376</v>
      </c>
      <c r="H143" s="22">
        <f>INDEX(Data[],MATCH($A143,Data[Dist],0),MATCH(H$6,Data[#Headers],0))-G143</f>
        <v>1423897</v>
      </c>
      <c r="I143" s="25"/>
      <c r="J143" s="22">
        <f>INDEX(Notes!$I$2:$N$11,MATCH(Notes!$B$2,Notes!$I$2:$I$11,0),4)*$C143</f>
        <v>1432428</v>
      </c>
      <c r="K143" s="22">
        <f>INDEX(Notes!$I$2:$N$11,MATCH(Notes!$B$2,Notes!$I$2:$I$11,0),5)*$D143</f>
        <v>711948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355974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719136</v>
      </c>
      <c r="E144" s="160">
        <f>INDEX(Data[],MATCH($A144,Data[Dist],0),MATCH(E$6,Data[#Headers],0))</f>
        <v>719136</v>
      </c>
      <c r="F144" s="160">
        <f>INDEX(Data[],MATCH($A144,Data[Dist],0),MATCH(F$6,Data[#Headers],0))</f>
        <v>719135</v>
      </c>
      <c r="G144" s="22">
        <f>INDEX(Data[],MATCH($A144,Data[Dist],0),MATCH(G$6,Data[#Headers],0))</f>
        <v>4332504</v>
      </c>
      <c r="H144" s="22">
        <f>INDEX(Data[],MATCH($A144,Data[Dist],0),MATCH(H$6,Data[#Headers],0))-G144</f>
        <v>2876543</v>
      </c>
      <c r="I144" s="25"/>
      <c r="J144" s="22">
        <f>INDEX(Notes!$I$2:$N$11,MATCH(Notes!$B$2,Notes!$I$2:$I$11,0),4)*$C144</f>
        <v>2894232</v>
      </c>
      <c r="K144" s="22">
        <f>INDEX(Notes!$I$2:$N$11,MATCH(Notes!$B$2,Notes!$I$2:$I$11,0),5)*$D144</f>
        <v>1438272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719136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182704</v>
      </c>
      <c r="E145" s="160">
        <f>INDEX(Data[],MATCH($A145,Data[Dist],0),MATCH(E$6,Data[#Headers],0))</f>
        <v>182705</v>
      </c>
      <c r="F145" s="160">
        <f>INDEX(Data[],MATCH($A145,Data[Dist],0),MATCH(F$6,Data[#Headers],0))</f>
        <v>182703</v>
      </c>
      <c r="G145" s="22">
        <f>INDEX(Data[],MATCH($A145,Data[Dist],0),MATCH(G$6,Data[#Headers],0))</f>
        <v>1102492</v>
      </c>
      <c r="H145" s="22">
        <f>INDEX(Data[],MATCH($A145,Data[Dist],0),MATCH(H$6,Data[#Headers],0))-G145</f>
        <v>730818</v>
      </c>
      <c r="I145" s="25"/>
      <c r="J145" s="22">
        <f>INDEX(Notes!$I$2:$N$11,MATCH(Notes!$B$2,Notes!$I$2:$I$11,0),4)*$C145</f>
        <v>737084</v>
      </c>
      <c r="K145" s="22">
        <f>INDEX(Notes!$I$2:$N$11,MATCH(Notes!$B$2,Notes!$I$2:$I$11,0),5)*$D145</f>
        <v>365408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182704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486803</v>
      </c>
      <c r="E146" s="160">
        <f>INDEX(Data[],MATCH($A146,Data[Dist],0),MATCH(E$6,Data[#Headers],0))</f>
        <v>486803</v>
      </c>
      <c r="F146" s="160">
        <f>INDEX(Data[],MATCH($A146,Data[Dist],0),MATCH(F$6,Data[#Headers],0))</f>
        <v>486802</v>
      </c>
      <c r="G146" s="22">
        <f>INDEX(Data[],MATCH($A146,Data[Dist],0),MATCH(G$6,Data[#Headers],0))</f>
        <v>2931206</v>
      </c>
      <c r="H146" s="22">
        <f>INDEX(Data[],MATCH($A146,Data[Dist],0),MATCH(H$6,Data[#Headers],0))-G146</f>
        <v>1947211</v>
      </c>
      <c r="I146" s="25"/>
      <c r="J146" s="22">
        <f>INDEX(Notes!$I$2:$N$11,MATCH(Notes!$B$2,Notes!$I$2:$I$11,0),4)*$C146</f>
        <v>1957600</v>
      </c>
      <c r="K146" s="22">
        <f>INDEX(Notes!$I$2:$N$11,MATCH(Notes!$B$2,Notes!$I$2:$I$11,0),5)*$D146</f>
        <v>973606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486803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809360</v>
      </c>
      <c r="E147" s="160">
        <f>INDEX(Data[],MATCH($A147,Data[Dist],0),MATCH(E$6,Data[#Headers],0))</f>
        <v>809360</v>
      </c>
      <c r="F147" s="160">
        <f>INDEX(Data[],MATCH($A147,Data[Dist],0),MATCH(F$6,Data[#Headers],0))</f>
        <v>809361</v>
      </c>
      <c r="G147" s="22">
        <f>INDEX(Data[],MATCH($A147,Data[Dist],0),MATCH(G$6,Data[#Headers],0))</f>
        <v>4875092</v>
      </c>
      <c r="H147" s="22">
        <f>INDEX(Data[],MATCH($A147,Data[Dist],0),MATCH(H$6,Data[#Headers],0))-G147</f>
        <v>3237441</v>
      </c>
      <c r="I147" s="25"/>
      <c r="J147" s="22">
        <f>INDEX(Notes!$I$2:$N$11,MATCH(Notes!$B$2,Notes!$I$2:$I$11,0),4)*$C147</f>
        <v>3256372</v>
      </c>
      <c r="K147" s="22">
        <f>INDEX(Notes!$I$2:$N$11,MATCH(Notes!$B$2,Notes!$I$2:$I$11,0),5)*$D147</f>
        <v>1618720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809360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979201</v>
      </c>
      <c r="E148" s="160">
        <f>INDEX(Data[],MATCH($A148,Data[Dist],0),MATCH(E$6,Data[#Headers],0))</f>
        <v>979201</v>
      </c>
      <c r="F148" s="160">
        <f>INDEX(Data[],MATCH($A148,Data[Dist],0),MATCH(F$6,Data[#Headers],0))</f>
        <v>979201</v>
      </c>
      <c r="G148" s="22">
        <f>INDEX(Data[],MATCH($A148,Data[Dist],0),MATCH(G$6,Data[#Headers],0))</f>
        <v>5896746</v>
      </c>
      <c r="H148" s="22">
        <f>INDEX(Data[],MATCH($A148,Data[Dist],0),MATCH(H$6,Data[#Headers],0))-G148</f>
        <v>3916804</v>
      </c>
      <c r="I148" s="25"/>
      <c r="J148" s="22">
        <f>INDEX(Notes!$I$2:$N$11,MATCH(Notes!$B$2,Notes!$I$2:$I$11,0),4)*$C148</f>
        <v>3938344</v>
      </c>
      <c r="K148" s="22">
        <f>INDEX(Notes!$I$2:$N$11,MATCH(Notes!$B$2,Notes!$I$2:$I$11,0),5)*$D148</f>
        <v>1958402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979201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2543884</v>
      </c>
      <c r="E149" s="160">
        <f>INDEX(Data[],MATCH($A149,Data[Dist],0),MATCH(E$6,Data[#Headers],0))</f>
        <v>2543884</v>
      </c>
      <c r="F149" s="160">
        <f>INDEX(Data[],MATCH($A149,Data[Dist],0),MATCH(F$6,Data[#Headers],0))</f>
        <v>2543885</v>
      </c>
      <c r="G149" s="22">
        <f>INDEX(Data[],MATCH($A149,Data[Dist],0),MATCH(G$6,Data[#Headers],0))</f>
        <v>15316508</v>
      </c>
      <c r="H149" s="22">
        <f>INDEX(Data[],MATCH($A149,Data[Dist],0),MATCH(H$6,Data[#Headers],0))-G149</f>
        <v>10175537</v>
      </c>
      <c r="I149" s="25"/>
      <c r="J149" s="22">
        <f>INDEX(Notes!$I$2:$N$11,MATCH(Notes!$B$2,Notes!$I$2:$I$11,0),4)*$C149</f>
        <v>10228740</v>
      </c>
      <c r="K149" s="22">
        <f>INDEX(Notes!$I$2:$N$11,MATCH(Notes!$B$2,Notes!$I$2:$I$11,0),5)*$D149</f>
        <v>5087768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2543884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588352</v>
      </c>
      <c r="E150" s="160">
        <f>INDEX(Data[],MATCH($A150,Data[Dist],0),MATCH(E$6,Data[#Headers],0))</f>
        <v>588352</v>
      </c>
      <c r="F150" s="160">
        <f>INDEX(Data[],MATCH($A150,Data[Dist],0),MATCH(F$6,Data[#Headers],0))</f>
        <v>588352</v>
      </c>
      <c r="G150" s="22">
        <f>INDEX(Data[],MATCH($A150,Data[Dist],0),MATCH(G$6,Data[#Headers],0))</f>
        <v>3543088</v>
      </c>
      <c r="H150" s="22">
        <f>INDEX(Data[],MATCH($A150,Data[Dist],0),MATCH(H$6,Data[#Headers],0))-G150</f>
        <v>2353408</v>
      </c>
      <c r="I150" s="25"/>
      <c r="J150" s="22">
        <f>INDEX(Notes!$I$2:$N$11,MATCH(Notes!$B$2,Notes!$I$2:$I$11,0),4)*$C150</f>
        <v>2366384</v>
      </c>
      <c r="K150" s="22">
        <f>INDEX(Notes!$I$2:$N$11,MATCH(Notes!$B$2,Notes!$I$2:$I$11,0),5)*$D150</f>
        <v>1176704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588352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8725258</v>
      </c>
      <c r="E151" s="160">
        <f>INDEX(Data[],MATCH($A151,Data[Dist],0),MATCH(E$6,Data[#Headers],0))</f>
        <v>8725258</v>
      </c>
      <c r="F151" s="160">
        <f>INDEX(Data[],MATCH($A151,Data[Dist],0),MATCH(F$6,Data[#Headers],0))</f>
        <v>8725257</v>
      </c>
      <c r="G151" s="22">
        <f>INDEX(Data[],MATCH($A151,Data[Dist],0),MATCH(G$6,Data[#Headers],0))</f>
        <v>52571984</v>
      </c>
      <c r="H151" s="22">
        <f>INDEX(Data[],MATCH($A151,Data[Dist],0),MATCH(H$6,Data[#Headers],0))-G151</f>
        <v>34901031</v>
      </c>
      <c r="I151" s="25"/>
      <c r="J151" s="22">
        <f>INDEX(Notes!$I$2:$N$11,MATCH(Notes!$B$2,Notes!$I$2:$I$11,0),4)*$C151</f>
        <v>35121468</v>
      </c>
      <c r="K151" s="22">
        <f>INDEX(Notes!$I$2:$N$11,MATCH(Notes!$B$2,Notes!$I$2:$I$11,0),5)*$D151</f>
        <v>17450516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8725258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683377</v>
      </c>
      <c r="E152" s="160">
        <f>INDEX(Data[],MATCH($A152,Data[Dist],0),MATCH(E$6,Data[#Headers],0))</f>
        <v>683377</v>
      </c>
      <c r="F152" s="160">
        <f>INDEX(Data[],MATCH($A152,Data[Dist],0),MATCH(F$6,Data[#Headers],0))</f>
        <v>683378</v>
      </c>
      <c r="G152" s="22">
        <f>INDEX(Data[],MATCH($A152,Data[Dist],0),MATCH(G$6,Data[#Headers],0))</f>
        <v>4115810</v>
      </c>
      <c r="H152" s="22">
        <f>INDEX(Data[],MATCH($A152,Data[Dist],0),MATCH(H$6,Data[#Headers],0))-G152</f>
        <v>2733509</v>
      </c>
      <c r="I152" s="25"/>
      <c r="J152" s="22">
        <f>INDEX(Notes!$I$2:$N$11,MATCH(Notes!$B$2,Notes!$I$2:$I$11,0),4)*$C152</f>
        <v>2749056</v>
      </c>
      <c r="K152" s="22">
        <f>INDEX(Notes!$I$2:$N$11,MATCH(Notes!$B$2,Notes!$I$2:$I$11,0),5)*$D152</f>
        <v>1366754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683377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351660</v>
      </c>
      <c r="E153" s="160">
        <f>INDEX(Data[],MATCH($A153,Data[Dist],0),MATCH(E$6,Data[#Headers],0))</f>
        <v>351660</v>
      </c>
      <c r="F153" s="160">
        <f>INDEX(Data[],MATCH($A153,Data[Dist],0),MATCH(F$6,Data[#Headers],0))</f>
        <v>351658</v>
      </c>
      <c r="G153" s="22">
        <f>INDEX(Data[],MATCH($A153,Data[Dist],0),MATCH(G$6,Data[#Headers],0))</f>
        <v>2117556</v>
      </c>
      <c r="H153" s="22">
        <f>INDEX(Data[],MATCH($A153,Data[Dist],0),MATCH(H$6,Data[#Headers],0))-G153</f>
        <v>1406638</v>
      </c>
      <c r="I153" s="25"/>
      <c r="J153" s="22">
        <f>INDEX(Notes!$I$2:$N$11,MATCH(Notes!$B$2,Notes!$I$2:$I$11,0),4)*$C153</f>
        <v>1414236</v>
      </c>
      <c r="K153" s="22">
        <f>INDEX(Notes!$I$2:$N$11,MATCH(Notes!$B$2,Notes!$I$2:$I$11,0),5)*$D153</f>
        <v>703320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351660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381068</v>
      </c>
      <c r="E154" s="160">
        <f>INDEX(Data[],MATCH($A154,Data[Dist],0),MATCH(E$6,Data[#Headers],0))</f>
        <v>381068</v>
      </c>
      <c r="F154" s="160">
        <f>INDEX(Data[],MATCH($A154,Data[Dist],0),MATCH(F$6,Data[#Headers],0))</f>
        <v>381068</v>
      </c>
      <c r="G154" s="22">
        <f>INDEX(Data[],MATCH($A154,Data[Dist],0),MATCH(G$6,Data[#Headers],0))</f>
        <v>2296852</v>
      </c>
      <c r="H154" s="22">
        <f>INDEX(Data[],MATCH($A154,Data[Dist],0),MATCH(H$6,Data[#Headers],0))-G154</f>
        <v>1524272</v>
      </c>
      <c r="I154" s="25"/>
      <c r="J154" s="22">
        <f>INDEX(Notes!$I$2:$N$11,MATCH(Notes!$B$2,Notes!$I$2:$I$11,0),4)*$C154</f>
        <v>1534716</v>
      </c>
      <c r="K154" s="22">
        <f>INDEX(Notes!$I$2:$N$11,MATCH(Notes!$B$2,Notes!$I$2:$I$11,0),5)*$D154</f>
        <v>762136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381068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297253</v>
      </c>
      <c r="E155" s="160">
        <f>INDEX(Data[],MATCH($A155,Data[Dist],0),MATCH(E$6,Data[#Headers],0))</f>
        <v>297253</v>
      </c>
      <c r="F155" s="160">
        <f>INDEX(Data[],MATCH($A155,Data[Dist],0),MATCH(F$6,Data[#Headers],0))</f>
        <v>297251</v>
      </c>
      <c r="G155" s="22">
        <f>INDEX(Data[],MATCH($A155,Data[Dist],0),MATCH(G$6,Data[#Headers],0))</f>
        <v>1790226</v>
      </c>
      <c r="H155" s="22">
        <f>INDEX(Data[],MATCH($A155,Data[Dist],0),MATCH(H$6,Data[#Headers],0))-G155</f>
        <v>1189010</v>
      </c>
      <c r="I155" s="25"/>
      <c r="J155" s="22">
        <f>INDEX(Notes!$I$2:$N$11,MATCH(Notes!$B$2,Notes!$I$2:$I$11,0),4)*$C155</f>
        <v>1195720</v>
      </c>
      <c r="K155" s="22">
        <f>INDEX(Notes!$I$2:$N$11,MATCH(Notes!$B$2,Notes!$I$2:$I$11,0),5)*$D155</f>
        <v>594506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297253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744322</v>
      </c>
      <c r="E156" s="160">
        <f>INDEX(Data[],MATCH($A156,Data[Dist],0),MATCH(E$6,Data[#Headers],0))</f>
        <v>744322</v>
      </c>
      <c r="F156" s="160">
        <f>INDEX(Data[],MATCH($A156,Data[Dist],0),MATCH(F$6,Data[#Headers],0))</f>
        <v>744323</v>
      </c>
      <c r="G156" s="22">
        <f>INDEX(Data[],MATCH($A156,Data[Dist],0),MATCH(G$6,Data[#Headers],0))</f>
        <v>4484116</v>
      </c>
      <c r="H156" s="22">
        <f>INDEX(Data[],MATCH($A156,Data[Dist],0),MATCH(H$6,Data[#Headers],0))-G156</f>
        <v>2977289</v>
      </c>
      <c r="I156" s="25"/>
      <c r="J156" s="22">
        <f>INDEX(Notes!$I$2:$N$11,MATCH(Notes!$B$2,Notes!$I$2:$I$11,0),4)*$C156</f>
        <v>2995472</v>
      </c>
      <c r="K156" s="22">
        <f>INDEX(Notes!$I$2:$N$11,MATCH(Notes!$B$2,Notes!$I$2:$I$11,0),5)*$D156</f>
        <v>1488644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744322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628669</v>
      </c>
      <c r="E157" s="160">
        <f>INDEX(Data[],MATCH($A157,Data[Dist],0),MATCH(E$6,Data[#Headers],0))</f>
        <v>628670</v>
      </c>
      <c r="F157" s="160">
        <f>INDEX(Data[],MATCH($A157,Data[Dist],0),MATCH(F$6,Data[#Headers],0))</f>
        <v>628668</v>
      </c>
      <c r="G157" s="22">
        <f>INDEX(Data[],MATCH($A157,Data[Dist],0),MATCH(G$6,Data[#Headers],0))</f>
        <v>3786002</v>
      </c>
      <c r="H157" s="22">
        <f>INDEX(Data[],MATCH($A157,Data[Dist],0),MATCH(H$6,Data[#Headers],0))-G157</f>
        <v>2514678</v>
      </c>
      <c r="I157" s="25"/>
      <c r="J157" s="22">
        <f>INDEX(Notes!$I$2:$N$11,MATCH(Notes!$B$2,Notes!$I$2:$I$11,0),4)*$C157</f>
        <v>2528664</v>
      </c>
      <c r="K157" s="22">
        <f>INDEX(Notes!$I$2:$N$11,MATCH(Notes!$B$2,Notes!$I$2:$I$11,0),5)*$D157</f>
        <v>1257338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628669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4651453</v>
      </c>
      <c r="E158" s="160">
        <f>INDEX(Data[],MATCH($A158,Data[Dist],0),MATCH(E$6,Data[#Headers],0))</f>
        <v>4651453</v>
      </c>
      <c r="F158" s="160">
        <f>INDEX(Data[],MATCH($A158,Data[Dist],0),MATCH(F$6,Data[#Headers],0))</f>
        <v>4651454</v>
      </c>
      <c r="G158" s="22">
        <f>INDEX(Data[],MATCH($A158,Data[Dist],0),MATCH(G$6,Data[#Headers],0))</f>
        <v>28015710</v>
      </c>
      <c r="H158" s="22">
        <f>INDEX(Data[],MATCH($A158,Data[Dist],0),MATCH(H$6,Data[#Headers],0))-G158</f>
        <v>18605813</v>
      </c>
      <c r="I158" s="25"/>
      <c r="J158" s="22">
        <f>INDEX(Notes!$I$2:$N$11,MATCH(Notes!$B$2,Notes!$I$2:$I$11,0),4)*$C158</f>
        <v>18712804</v>
      </c>
      <c r="K158" s="22">
        <f>INDEX(Notes!$I$2:$N$11,MATCH(Notes!$B$2,Notes!$I$2:$I$11,0),5)*$D158</f>
        <v>9302906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4651453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1566048</v>
      </c>
      <c r="E159" s="160">
        <f>INDEX(Data[],MATCH($A159,Data[Dist],0),MATCH(E$6,Data[#Headers],0))</f>
        <v>1566048</v>
      </c>
      <c r="F159" s="160">
        <f>INDEX(Data[],MATCH($A159,Data[Dist],0),MATCH(F$6,Data[#Headers],0))</f>
        <v>1566046</v>
      </c>
      <c r="G159" s="22">
        <f>INDEX(Data[],MATCH($A159,Data[Dist],0),MATCH(G$6,Data[#Headers],0))</f>
        <v>9425036</v>
      </c>
      <c r="H159" s="22">
        <f>INDEX(Data[],MATCH($A159,Data[Dist],0),MATCH(H$6,Data[#Headers],0))-G159</f>
        <v>6264190</v>
      </c>
      <c r="I159" s="25"/>
      <c r="J159" s="22">
        <f>INDEX(Notes!$I$2:$N$11,MATCH(Notes!$B$2,Notes!$I$2:$I$11,0),4)*$C159</f>
        <v>6292940</v>
      </c>
      <c r="K159" s="22">
        <f>INDEX(Notes!$I$2:$N$11,MATCH(Notes!$B$2,Notes!$I$2:$I$11,0),5)*$D159</f>
        <v>3132096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1566048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208858</v>
      </c>
      <c r="E160" s="160">
        <f>INDEX(Data[],MATCH($A160,Data[Dist],0),MATCH(E$6,Data[#Headers],0))</f>
        <v>208859</v>
      </c>
      <c r="F160" s="160">
        <f>INDEX(Data[],MATCH($A160,Data[Dist],0),MATCH(F$6,Data[#Headers],0))</f>
        <v>208857</v>
      </c>
      <c r="G160" s="22">
        <f>INDEX(Data[],MATCH($A160,Data[Dist],0),MATCH(G$6,Data[#Headers],0))</f>
        <v>1258456</v>
      </c>
      <c r="H160" s="22">
        <f>INDEX(Data[],MATCH($A160,Data[Dist],0),MATCH(H$6,Data[#Headers],0))-G160</f>
        <v>835434</v>
      </c>
      <c r="I160" s="25"/>
      <c r="J160" s="22">
        <f>INDEX(Notes!$I$2:$N$11,MATCH(Notes!$B$2,Notes!$I$2:$I$11,0),4)*$C160</f>
        <v>840740</v>
      </c>
      <c r="K160" s="22">
        <f>INDEX(Notes!$I$2:$N$11,MATCH(Notes!$B$2,Notes!$I$2:$I$11,0),5)*$D160</f>
        <v>417716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208858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297181</v>
      </c>
      <c r="E161" s="160">
        <f>INDEX(Data[],MATCH($A161,Data[Dist],0),MATCH(E$6,Data[#Headers],0))</f>
        <v>297181</v>
      </c>
      <c r="F161" s="160">
        <f>INDEX(Data[],MATCH($A161,Data[Dist],0),MATCH(F$6,Data[#Headers],0))</f>
        <v>297181</v>
      </c>
      <c r="G161" s="22">
        <f>INDEX(Data[],MATCH($A161,Data[Dist],0),MATCH(G$6,Data[#Headers],0))</f>
        <v>1790186</v>
      </c>
      <c r="H161" s="22">
        <f>INDEX(Data[],MATCH($A161,Data[Dist],0),MATCH(H$6,Data[#Headers],0))-G161</f>
        <v>1188724</v>
      </c>
      <c r="I161" s="25"/>
      <c r="J161" s="22">
        <f>INDEX(Notes!$I$2:$N$11,MATCH(Notes!$B$2,Notes!$I$2:$I$11,0),4)*$C161</f>
        <v>1195824</v>
      </c>
      <c r="K161" s="22">
        <f>INDEX(Notes!$I$2:$N$11,MATCH(Notes!$B$2,Notes!$I$2:$I$11,0),5)*$D161</f>
        <v>594362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297181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1309785</v>
      </c>
      <c r="E162" s="160">
        <f>INDEX(Data[],MATCH($A162,Data[Dist],0),MATCH(E$6,Data[#Headers],0))</f>
        <v>1309786</v>
      </c>
      <c r="F162" s="160">
        <f>INDEX(Data[],MATCH($A162,Data[Dist],0),MATCH(F$6,Data[#Headers],0))</f>
        <v>1309784</v>
      </c>
      <c r="G162" s="22">
        <f>INDEX(Data[],MATCH($A162,Data[Dist],0),MATCH(G$6,Data[#Headers],0))</f>
        <v>7885570</v>
      </c>
      <c r="H162" s="22">
        <f>INDEX(Data[],MATCH($A162,Data[Dist],0),MATCH(H$6,Data[#Headers],0))-G162</f>
        <v>5239142</v>
      </c>
      <c r="I162" s="25"/>
      <c r="J162" s="22">
        <f>INDEX(Notes!$I$2:$N$11,MATCH(Notes!$B$2,Notes!$I$2:$I$11,0),4)*$C162</f>
        <v>5266000</v>
      </c>
      <c r="K162" s="22">
        <f>INDEX(Notes!$I$2:$N$11,MATCH(Notes!$B$2,Notes!$I$2:$I$11,0),5)*$D162</f>
        <v>2619570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1309785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343194</v>
      </c>
      <c r="E163" s="160">
        <f>INDEX(Data[],MATCH($A163,Data[Dist],0),MATCH(E$6,Data[#Headers],0))</f>
        <v>343194</v>
      </c>
      <c r="F163" s="160">
        <f>INDEX(Data[],MATCH($A163,Data[Dist],0),MATCH(F$6,Data[#Headers],0))</f>
        <v>343193</v>
      </c>
      <c r="G163" s="22">
        <f>INDEX(Data[],MATCH($A163,Data[Dist],0),MATCH(G$6,Data[#Headers],0))</f>
        <v>2067956</v>
      </c>
      <c r="H163" s="22">
        <f>INDEX(Data[],MATCH($A163,Data[Dist],0),MATCH(H$6,Data[#Headers],0))-G163</f>
        <v>1372775</v>
      </c>
      <c r="I163" s="25"/>
      <c r="J163" s="22">
        <f>INDEX(Notes!$I$2:$N$11,MATCH(Notes!$B$2,Notes!$I$2:$I$11,0),4)*$C163</f>
        <v>1381568</v>
      </c>
      <c r="K163" s="22">
        <f>INDEX(Notes!$I$2:$N$11,MATCH(Notes!$B$2,Notes!$I$2:$I$11,0),5)*$D163</f>
        <v>686388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343194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260116</v>
      </c>
      <c r="E164" s="160">
        <f>INDEX(Data[],MATCH($A164,Data[Dist],0),MATCH(E$6,Data[#Headers],0))</f>
        <v>260117</v>
      </c>
      <c r="F164" s="160">
        <f>INDEX(Data[],MATCH($A164,Data[Dist],0),MATCH(F$6,Data[#Headers],0))</f>
        <v>260115</v>
      </c>
      <c r="G164" s="22">
        <f>INDEX(Data[],MATCH($A164,Data[Dist],0),MATCH(G$6,Data[#Headers],0))</f>
        <v>1565500</v>
      </c>
      <c r="H164" s="22">
        <f>INDEX(Data[],MATCH($A164,Data[Dist],0),MATCH(H$6,Data[#Headers],0))-G164</f>
        <v>1040466</v>
      </c>
      <c r="I164" s="25"/>
      <c r="J164" s="22">
        <f>INDEX(Notes!$I$2:$N$11,MATCH(Notes!$B$2,Notes!$I$2:$I$11,0),4)*$C164</f>
        <v>1045268</v>
      </c>
      <c r="K164" s="22">
        <f>INDEX(Notes!$I$2:$N$11,MATCH(Notes!$B$2,Notes!$I$2:$I$11,0),5)*$D164</f>
        <v>520232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260116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170715</v>
      </c>
      <c r="E165" s="160">
        <f>INDEX(Data[],MATCH($A165,Data[Dist],0),MATCH(E$6,Data[#Headers],0))</f>
        <v>170715</v>
      </c>
      <c r="F165" s="160">
        <f>INDEX(Data[],MATCH($A165,Data[Dist],0),MATCH(F$6,Data[#Headers],0))</f>
        <v>170716</v>
      </c>
      <c r="G165" s="22">
        <f>INDEX(Data[],MATCH($A165,Data[Dist],0),MATCH(G$6,Data[#Headers],0))</f>
        <v>1028546</v>
      </c>
      <c r="H165" s="22">
        <f>INDEX(Data[],MATCH($A165,Data[Dist],0),MATCH(H$6,Data[#Headers],0))-G165</f>
        <v>682861</v>
      </c>
      <c r="I165" s="25"/>
      <c r="J165" s="22">
        <f>INDEX(Notes!$I$2:$N$11,MATCH(Notes!$B$2,Notes!$I$2:$I$11,0),4)*$C165</f>
        <v>687116</v>
      </c>
      <c r="K165" s="22">
        <f>INDEX(Notes!$I$2:$N$11,MATCH(Notes!$B$2,Notes!$I$2:$I$11,0),5)*$D165</f>
        <v>341430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170715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387627</v>
      </c>
      <c r="E166" s="160">
        <f>INDEX(Data[],MATCH($A166,Data[Dist],0),MATCH(E$6,Data[#Headers],0))</f>
        <v>387627</v>
      </c>
      <c r="F166" s="160">
        <f>INDEX(Data[],MATCH($A166,Data[Dist],0),MATCH(F$6,Data[#Headers],0))</f>
        <v>387627</v>
      </c>
      <c r="G166" s="22">
        <f>INDEX(Data[],MATCH($A166,Data[Dist],0),MATCH(G$6,Data[#Headers],0))</f>
        <v>2335198</v>
      </c>
      <c r="H166" s="22">
        <f>INDEX(Data[],MATCH($A166,Data[Dist],0),MATCH(H$6,Data[#Headers],0))-G166</f>
        <v>1550508</v>
      </c>
      <c r="I166" s="25"/>
      <c r="J166" s="22">
        <f>INDEX(Notes!$I$2:$N$11,MATCH(Notes!$B$2,Notes!$I$2:$I$11,0),4)*$C166</f>
        <v>1559944</v>
      </c>
      <c r="K166" s="22">
        <f>INDEX(Notes!$I$2:$N$11,MATCH(Notes!$B$2,Notes!$I$2:$I$11,0),5)*$D166</f>
        <v>775254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387627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337710</v>
      </c>
      <c r="E167" s="160">
        <f>INDEX(Data[],MATCH($A167,Data[Dist],0),MATCH(E$6,Data[#Headers],0))</f>
        <v>337710</v>
      </c>
      <c r="F167" s="160">
        <f>INDEX(Data[],MATCH($A167,Data[Dist],0),MATCH(F$6,Data[#Headers],0))</f>
        <v>337708</v>
      </c>
      <c r="G167" s="22">
        <f>INDEX(Data[],MATCH($A167,Data[Dist],0),MATCH(G$6,Data[#Headers],0))</f>
        <v>2034948</v>
      </c>
      <c r="H167" s="22">
        <f>INDEX(Data[],MATCH($A167,Data[Dist],0),MATCH(H$6,Data[#Headers],0))-G167</f>
        <v>1350838</v>
      </c>
      <c r="I167" s="25"/>
      <c r="J167" s="22">
        <f>INDEX(Notes!$I$2:$N$11,MATCH(Notes!$B$2,Notes!$I$2:$I$11,0),4)*$C167</f>
        <v>1359528</v>
      </c>
      <c r="K167" s="22">
        <f>INDEX(Notes!$I$2:$N$11,MATCH(Notes!$B$2,Notes!$I$2:$I$11,0),5)*$D167</f>
        <v>675420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337710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1473864</v>
      </c>
      <c r="E168" s="160">
        <f>INDEX(Data[],MATCH($A168,Data[Dist],0),MATCH(E$6,Data[#Headers],0))</f>
        <v>1473863</v>
      </c>
      <c r="F168" s="160">
        <f>INDEX(Data[],MATCH($A168,Data[Dist],0),MATCH(F$6,Data[#Headers],0))</f>
        <v>1473864</v>
      </c>
      <c r="G168" s="22">
        <f>INDEX(Data[],MATCH($A168,Data[Dist],0),MATCH(G$6,Data[#Headers],0))</f>
        <v>8877420</v>
      </c>
      <c r="H168" s="22">
        <f>INDEX(Data[],MATCH($A168,Data[Dist],0),MATCH(H$6,Data[#Headers],0))-G168</f>
        <v>5895453</v>
      </c>
      <c r="I168" s="25"/>
      <c r="J168" s="22">
        <f>INDEX(Notes!$I$2:$N$11,MATCH(Notes!$B$2,Notes!$I$2:$I$11,0),4)*$C168</f>
        <v>5929692</v>
      </c>
      <c r="K168" s="22">
        <f>INDEX(Notes!$I$2:$N$11,MATCH(Notes!$B$2,Notes!$I$2:$I$11,0),5)*$D168</f>
        <v>2947728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1473864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315682</v>
      </c>
      <c r="E169" s="160">
        <f>INDEX(Data[],MATCH($A169,Data[Dist],0),MATCH(E$6,Data[#Headers],0))</f>
        <v>315682</v>
      </c>
      <c r="F169" s="160">
        <f>INDEX(Data[],MATCH($A169,Data[Dist],0),MATCH(F$6,Data[#Headers],0))</f>
        <v>315683</v>
      </c>
      <c r="G169" s="22">
        <f>INDEX(Data[],MATCH($A169,Data[Dist],0),MATCH(G$6,Data[#Headers],0))</f>
        <v>1900988</v>
      </c>
      <c r="H169" s="22">
        <f>INDEX(Data[],MATCH($A169,Data[Dist],0),MATCH(H$6,Data[#Headers],0))-G169</f>
        <v>1262729</v>
      </c>
      <c r="I169" s="25"/>
      <c r="J169" s="22">
        <f>INDEX(Notes!$I$2:$N$11,MATCH(Notes!$B$2,Notes!$I$2:$I$11,0),4)*$C169</f>
        <v>1269624</v>
      </c>
      <c r="K169" s="22">
        <f>INDEX(Notes!$I$2:$N$11,MATCH(Notes!$B$2,Notes!$I$2:$I$11,0),5)*$D169</f>
        <v>631364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315682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1462522</v>
      </c>
      <c r="E170" s="160">
        <f>INDEX(Data[],MATCH($A170,Data[Dist],0),MATCH(E$6,Data[#Headers],0))</f>
        <v>1462522</v>
      </c>
      <c r="F170" s="160">
        <f>INDEX(Data[],MATCH($A170,Data[Dist],0),MATCH(F$6,Data[#Headers],0))</f>
        <v>1462521</v>
      </c>
      <c r="G170" s="22">
        <f>INDEX(Data[],MATCH($A170,Data[Dist],0),MATCH(G$6,Data[#Headers],0))</f>
        <v>8815360</v>
      </c>
      <c r="H170" s="22">
        <f>INDEX(Data[],MATCH($A170,Data[Dist],0),MATCH(H$6,Data[#Headers],0))-G170</f>
        <v>5850087</v>
      </c>
      <c r="I170" s="25"/>
      <c r="J170" s="22">
        <f>INDEX(Notes!$I$2:$N$11,MATCH(Notes!$B$2,Notes!$I$2:$I$11,0),4)*$C170</f>
        <v>5890316</v>
      </c>
      <c r="K170" s="22">
        <f>INDEX(Notes!$I$2:$N$11,MATCH(Notes!$B$2,Notes!$I$2:$I$11,0),5)*$D170</f>
        <v>2925044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1462522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453749</v>
      </c>
      <c r="E171" s="160">
        <f>INDEX(Data[],MATCH($A171,Data[Dist],0),MATCH(E$6,Data[#Headers],0))</f>
        <v>453749</v>
      </c>
      <c r="F171" s="160">
        <f>INDEX(Data[],MATCH($A171,Data[Dist],0),MATCH(F$6,Data[#Headers],0))</f>
        <v>453747</v>
      </c>
      <c r="G171" s="22">
        <f>INDEX(Data[],MATCH($A171,Data[Dist],0),MATCH(G$6,Data[#Headers],0))</f>
        <v>2733486</v>
      </c>
      <c r="H171" s="22">
        <f>INDEX(Data[],MATCH($A171,Data[Dist],0),MATCH(H$6,Data[#Headers],0))-G171</f>
        <v>1814994</v>
      </c>
      <c r="I171" s="25"/>
      <c r="J171" s="22">
        <f>INDEX(Notes!$I$2:$N$11,MATCH(Notes!$B$2,Notes!$I$2:$I$11,0),4)*$C171</f>
        <v>1825988</v>
      </c>
      <c r="K171" s="22">
        <f>INDEX(Notes!$I$2:$N$11,MATCH(Notes!$B$2,Notes!$I$2:$I$11,0),5)*$D171</f>
        <v>907498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453749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5200132</v>
      </c>
      <c r="E172" s="160">
        <f>INDEX(Data[],MATCH($A172,Data[Dist],0),MATCH(E$6,Data[#Headers],0))</f>
        <v>5200131</v>
      </c>
      <c r="F172" s="160">
        <f>INDEX(Data[],MATCH($A172,Data[Dist],0),MATCH(F$6,Data[#Headers],0))</f>
        <v>5200132</v>
      </c>
      <c r="G172" s="22">
        <f>INDEX(Data[],MATCH($A172,Data[Dist],0),MATCH(G$6,Data[#Headers],0))</f>
        <v>31316852</v>
      </c>
      <c r="H172" s="22">
        <f>INDEX(Data[],MATCH($A172,Data[Dist],0),MATCH(H$6,Data[#Headers],0))-G172</f>
        <v>20800525</v>
      </c>
      <c r="I172" s="25"/>
      <c r="J172" s="22">
        <f>INDEX(Notes!$I$2:$N$11,MATCH(Notes!$B$2,Notes!$I$2:$I$11,0),4)*$C172</f>
        <v>20916588</v>
      </c>
      <c r="K172" s="22">
        <f>INDEX(Notes!$I$2:$N$11,MATCH(Notes!$B$2,Notes!$I$2:$I$11,0),5)*$D172</f>
        <v>10400264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5200132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471684</v>
      </c>
      <c r="E173" s="160">
        <f>INDEX(Data[],MATCH($A173,Data[Dist],0),MATCH(E$6,Data[#Headers],0))</f>
        <v>471684</v>
      </c>
      <c r="F173" s="160">
        <f>INDEX(Data[],MATCH($A173,Data[Dist],0),MATCH(F$6,Data[#Headers],0))</f>
        <v>471682</v>
      </c>
      <c r="G173" s="22">
        <f>INDEX(Data[],MATCH($A173,Data[Dist],0),MATCH(G$6,Data[#Headers],0))</f>
        <v>2840192</v>
      </c>
      <c r="H173" s="22">
        <f>INDEX(Data[],MATCH($A173,Data[Dist],0),MATCH(H$6,Data[#Headers],0))-G173</f>
        <v>1886734</v>
      </c>
      <c r="I173" s="25"/>
      <c r="J173" s="22">
        <f>INDEX(Notes!$I$2:$N$11,MATCH(Notes!$B$2,Notes!$I$2:$I$11,0),4)*$C173</f>
        <v>1896824</v>
      </c>
      <c r="K173" s="22">
        <f>INDEX(Notes!$I$2:$N$11,MATCH(Notes!$B$2,Notes!$I$2:$I$11,0),5)*$D173</f>
        <v>943368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471684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380724</v>
      </c>
      <c r="E174" s="160">
        <f>INDEX(Data[],MATCH($A174,Data[Dist],0),MATCH(E$6,Data[#Headers],0))</f>
        <v>380723</v>
      </c>
      <c r="F174" s="160">
        <f>INDEX(Data[],MATCH($A174,Data[Dist],0),MATCH(F$6,Data[#Headers],0))</f>
        <v>380724</v>
      </c>
      <c r="G174" s="22">
        <f>INDEX(Data[],MATCH($A174,Data[Dist],0),MATCH(G$6,Data[#Headers],0))</f>
        <v>2293140</v>
      </c>
      <c r="H174" s="22">
        <f>INDEX(Data[],MATCH($A174,Data[Dist],0),MATCH(H$6,Data[#Headers],0))-G174</f>
        <v>1522893</v>
      </c>
      <c r="I174" s="25"/>
      <c r="J174" s="22">
        <f>INDEX(Notes!$I$2:$N$11,MATCH(Notes!$B$2,Notes!$I$2:$I$11,0),4)*$C174</f>
        <v>1531692</v>
      </c>
      <c r="K174" s="22">
        <f>INDEX(Notes!$I$2:$N$11,MATCH(Notes!$B$2,Notes!$I$2:$I$11,0),5)*$D174</f>
        <v>761448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380724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203372</v>
      </c>
      <c r="E175" s="160">
        <f>INDEX(Data[],MATCH($A175,Data[Dist],0),MATCH(E$6,Data[#Headers],0))</f>
        <v>203371</v>
      </c>
      <c r="F175" s="160">
        <f>INDEX(Data[],MATCH($A175,Data[Dist],0),MATCH(F$6,Data[#Headers],0))</f>
        <v>203372</v>
      </c>
      <c r="G175" s="22">
        <f>INDEX(Data[],MATCH($A175,Data[Dist],0),MATCH(G$6,Data[#Headers],0))</f>
        <v>1225368</v>
      </c>
      <c r="H175" s="22">
        <f>INDEX(Data[],MATCH($A175,Data[Dist],0),MATCH(H$6,Data[#Headers],0))-G175</f>
        <v>813485</v>
      </c>
      <c r="I175" s="25"/>
      <c r="J175" s="22">
        <f>INDEX(Notes!$I$2:$N$11,MATCH(Notes!$B$2,Notes!$I$2:$I$11,0),4)*$C175</f>
        <v>818624</v>
      </c>
      <c r="K175" s="22">
        <f>INDEX(Notes!$I$2:$N$11,MATCH(Notes!$B$2,Notes!$I$2:$I$11,0),5)*$D175</f>
        <v>406744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203372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460030</v>
      </c>
      <c r="E176" s="160">
        <f>INDEX(Data[],MATCH($A176,Data[Dist],0),MATCH(E$6,Data[#Headers],0))</f>
        <v>460030</v>
      </c>
      <c r="F176" s="160">
        <f>INDEX(Data[],MATCH($A176,Data[Dist],0),MATCH(F$6,Data[#Headers],0))</f>
        <v>460031</v>
      </c>
      <c r="G176" s="22">
        <f>INDEX(Data[],MATCH($A176,Data[Dist],0),MATCH(G$6,Data[#Headers],0))</f>
        <v>2770788</v>
      </c>
      <c r="H176" s="22">
        <f>INDEX(Data[],MATCH($A176,Data[Dist],0),MATCH(H$6,Data[#Headers],0))-G176</f>
        <v>1840121</v>
      </c>
      <c r="I176" s="25"/>
      <c r="J176" s="22">
        <f>INDEX(Notes!$I$2:$N$11,MATCH(Notes!$B$2,Notes!$I$2:$I$11,0),4)*$C176</f>
        <v>1850728</v>
      </c>
      <c r="K176" s="22">
        <f>INDEX(Notes!$I$2:$N$11,MATCH(Notes!$B$2,Notes!$I$2:$I$11,0),5)*$D176</f>
        <v>920060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460030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28002</v>
      </c>
      <c r="E177" s="160">
        <f>INDEX(Data[],MATCH($A177,Data[Dist],0),MATCH(E$6,Data[#Headers],0))</f>
        <v>28002</v>
      </c>
      <c r="F177" s="160">
        <f>INDEX(Data[],MATCH($A177,Data[Dist],0),MATCH(F$6,Data[#Headers],0))</f>
        <v>28003</v>
      </c>
      <c r="G177" s="22">
        <f>INDEX(Data[],MATCH($A177,Data[Dist],0),MATCH(G$6,Data[#Headers],0))</f>
        <v>170308</v>
      </c>
      <c r="H177" s="22">
        <f>INDEX(Data[],MATCH($A177,Data[Dist],0),MATCH(H$6,Data[#Headers],0))-G177</f>
        <v>112009</v>
      </c>
      <c r="I177" s="25"/>
      <c r="J177" s="22">
        <f>INDEX(Notes!$I$2:$N$11,MATCH(Notes!$B$2,Notes!$I$2:$I$11,0),4)*$C177</f>
        <v>114304</v>
      </c>
      <c r="K177" s="22">
        <f>INDEX(Notes!$I$2:$N$11,MATCH(Notes!$B$2,Notes!$I$2:$I$11,0),5)*$D177</f>
        <v>56004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28002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276899</v>
      </c>
      <c r="E178" s="160">
        <f>INDEX(Data[],MATCH($A178,Data[Dist],0),MATCH(E$6,Data[#Headers],0))</f>
        <v>276899</v>
      </c>
      <c r="F178" s="160">
        <f>INDEX(Data[],MATCH($A178,Data[Dist],0),MATCH(F$6,Data[#Headers],0))</f>
        <v>276897</v>
      </c>
      <c r="G178" s="22">
        <f>INDEX(Data[],MATCH($A178,Data[Dist],0),MATCH(G$6,Data[#Headers],0))</f>
        <v>1668298</v>
      </c>
      <c r="H178" s="22">
        <f>INDEX(Data[],MATCH($A178,Data[Dist],0),MATCH(H$6,Data[#Headers],0))-G178</f>
        <v>1107594</v>
      </c>
      <c r="I178" s="25"/>
      <c r="J178" s="22">
        <f>INDEX(Notes!$I$2:$N$11,MATCH(Notes!$B$2,Notes!$I$2:$I$11,0),4)*$C178</f>
        <v>1114500</v>
      </c>
      <c r="K178" s="22">
        <f>INDEX(Notes!$I$2:$N$11,MATCH(Notes!$B$2,Notes!$I$2:$I$11,0),5)*$D178</f>
        <v>553798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276899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489776</v>
      </c>
      <c r="E179" s="160">
        <f>INDEX(Data[],MATCH($A179,Data[Dist],0),MATCH(E$6,Data[#Headers],0))</f>
        <v>489776</v>
      </c>
      <c r="F179" s="160">
        <f>INDEX(Data[],MATCH($A179,Data[Dist],0),MATCH(F$6,Data[#Headers],0))</f>
        <v>489776</v>
      </c>
      <c r="G179" s="22">
        <f>INDEX(Data[],MATCH($A179,Data[Dist],0),MATCH(G$6,Data[#Headers],0))</f>
        <v>2948652</v>
      </c>
      <c r="H179" s="22">
        <f>INDEX(Data[],MATCH($A179,Data[Dist],0),MATCH(H$6,Data[#Headers],0))-G179</f>
        <v>1959104</v>
      </c>
      <c r="I179" s="25"/>
      <c r="J179" s="22">
        <f>INDEX(Notes!$I$2:$N$11,MATCH(Notes!$B$2,Notes!$I$2:$I$11,0),4)*$C179</f>
        <v>1969100</v>
      </c>
      <c r="K179" s="22">
        <f>INDEX(Notes!$I$2:$N$11,MATCH(Notes!$B$2,Notes!$I$2:$I$11,0),5)*$D179</f>
        <v>979552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489776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304133</v>
      </c>
      <c r="E180" s="160">
        <f>INDEX(Data[],MATCH($A180,Data[Dist],0),MATCH(E$6,Data[#Headers],0))</f>
        <v>304133</v>
      </c>
      <c r="F180" s="160">
        <f>INDEX(Data[],MATCH($A180,Data[Dist],0),MATCH(F$6,Data[#Headers],0))</f>
        <v>304134</v>
      </c>
      <c r="G180" s="22">
        <f>INDEX(Data[],MATCH($A180,Data[Dist],0),MATCH(G$6,Data[#Headers],0))</f>
        <v>1832870</v>
      </c>
      <c r="H180" s="22">
        <f>INDEX(Data[],MATCH($A180,Data[Dist],0),MATCH(H$6,Data[#Headers],0))-G180</f>
        <v>1216533</v>
      </c>
      <c r="I180" s="25"/>
      <c r="J180" s="22">
        <f>INDEX(Notes!$I$2:$N$11,MATCH(Notes!$B$2,Notes!$I$2:$I$11,0),4)*$C180</f>
        <v>1224604</v>
      </c>
      <c r="K180" s="22">
        <f>INDEX(Notes!$I$2:$N$11,MATCH(Notes!$B$2,Notes!$I$2:$I$11,0),5)*$D180</f>
        <v>608266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304133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332767</v>
      </c>
      <c r="E181" s="160">
        <f>INDEX(Data[],MATCH($A181,Data[Dist],0),MATCH(E$6,Data[#Headers],0))</f>
        <v>332767</v>
      </c>
      <c r="F181" s="160">
        <f>INDEX(Data[],MATCH($A181,Data[Dist],0),MATCH(F$6,Data[#Headers],0))</f>
        <v>332768</v>
      </c>
      <c r="G181" s="22">
        <f>INDEX(Data[],MATCH($A181,Data[Dist],0),MATCH(G$6,Data[#Headers],0))</f>
        <v>2006566</v>
      </c>
      <c r="H181" s="22">
        <f>INDEX(Data[],MATCH($A181,Data[Dist],0),MATCH(H$6,Data[#Headers],0))-G181</f>
        <v>1331069</v>
      </c>
      <c r="I181" s="25"/>
      <c r="J181" s="22">
        <f>INDEX(Notes!$I$2:$N$11,MATCH(Notes!$B$2,Notes!$I$2:$I$11,0),4)*$C181</f>
        <v>1341032</v>
      </c>
      <c r="K181" s="22">
        <f>INDEX(Notes!$I$2:$N$11,MATCH(Notes!$B$2,Notes!$I$2:$I$11,0),5)*$D181</f>
        <v>665534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332767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324646</v>
      </c>
      <c r="E182" s="160">
        <f>INDEX(Data[],MATCH($A182,Data[Dist],0),MATCH(E$6,Data[#Headers],0))</f>
        <v>324646</v>
      </c>
      <c r="F182" s="160">
        <f>INDEX(Data[],MATCH($A182,Data[Dist],0),MATCH(F$6,Data[#Headers],0))</f>
        <v>324644</v>
      </c>
      <c r="G182" s="22">
        <f>INDEX(Data[],MATCH($A182,Data[Dist],0),MATCH(G$6,Data[#Headers],0))</f>
        <v>1957244</v>
      </c>
      <c r="H182" s="22">
        <f>INDEX(Data[],MATCH($A182,Data[Dist],0),MATCH(H$6,Data[#Headers],0))-G182</f>
        <v>1298582</v>
      </c>
      <c r="I182" s="25"/>
      <c r="J182" s="22">
        <f>INDEX(Notes!$I$2:$N$11,MATCH(Notes!$B$2,Notes!$I$2:$I$11,0),4)*$C182</f>
        <v>1307952</v>
      </c>
      <c r="K182" s="22">
        <f>INDEX(Notes!$I$2:$N$11,MATCH(Notes!$B$2,Notes!$I$2:$I$11,0),5)*$D182</f>
        <v>649292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324646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978780</v>
      </c>
      <c r="E183" s="160">
        <f>INDEX(Data[],MATCH($A183,Data[Dist],0),MATCH(E$6,Data[#Headers],0))</f>
        <v>978780</v>
      </c>
      <c r="F183" s="160">
        <f>INDEX(Data[],MATCH($A183,Data[Dist],0),MATCH(F$6,Data[#Headers],0))</f>
        <v>978778</v>
      </c>
      <c r="G183" s="22">
        <f>INDEX(Data[],MATCH($A183,Data[Dist],0),MATCH(G$6,Data[#Headers],0))</f>
        <v>5891748</v>
      </c>
      <c r="H183" s="22">
        <f>INDEX(Data[],MATCH($A183,Data[Dist],0),MATCH(H$6,Data[#Headers],0))-G183</f>
        <v>3915118</v>
      </c>
      <c r="I183" s="25"/>
      <c r="J183" s="22">
        <f>INDEX(Notes!$I$2:$N$11,MATCH(Notes!$B$2,Notes!$I$2:$I$11,0),4)*$C183</f>
        <v>3934188</v>
      </c>
      <c r="K183" s="22">
        <f>INDEX(Notes!$I$2:$N$11,MATCH(Notes!$B$2,Notes!$I$2:$I$11,0),5)*$D183</f>
        <v>1957560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978780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364572</v>
      </c>
      <c r="E184" s="160">
        <f>INDEX(Data[],MATCH($A184,Data[Dist],0),MATCH(E$6,Data[#Headers],0))</f>
        <v>364572</v>
      </c>
      <c r="F184" s="160">
        <f>INDEX(Data[],MATCH($A184,Data[Dist],0),MATCH(F$6,Data[#Headers],0))</f>
        <v>364571</v>
      </c>
      <c r="G184" s="22">
        <f>INDEX(Data[],MATCH($A184,Data[Dist],0),MATCH(G$6,Data[#Headers],0))</f>
        <v>2197808</v>
      </c>
      <c r="H184" s="22">
        <f>INDEX(Data[],MATCH($A184,Data[Dist],0),MATCH(H$6,Data[#Headers],0))-G184</f>
        <v>1458287</v>
      </c>
      <c r="I184" s="25"/>
      <c r="J184" s="22">
        <f>INDEX(Notes!$I$2:$N$11,MATCH(Notes!$B$2,Notes!$I$2:$I$11,0),4)*$C184</f>
        <v>1468664</v>
      </c>
      <c r="K184" s="22">
        <f>INDEX(Notes!$I$2:$N$11,MATCH(Notes!$B$2,Notes!$I$2:$I$11,0),5)*$D184</f>
        <v>729144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364572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200686</v>
      </c>
      <c r="E185" s="160">
        <f>INDEX(Data[],MATCH($A185,Data[Dist],0),MATCH(E$6,Data[#Headers],0))</f>
        <v>200687</v>
      </c>
      <c r="F185" s="160">
        <f>INDEX(Data[],MATCH($A185,Data[Dist],0),MATCH(F$6,Data[#Headers],0))</f>
        <v>200685</v>
      </c>
      <c r="G185" s="22">
        <f>INDEX(Data[],MATCH($A185,Data[Dist],0),MATCH(G$6,Data[#Headers],0))</f>
        <v>1211044</v>
      </c>
      <c r="H185" s="22">
        <f>INDEX(Data[],MATCH($A185,Data[Dist],0),MATCH(H$6,Data[#Headers],0))-G185</f>
        <v>802746</v>
      </c>
      <c r="I185" s="25"/>
      <c r="J185" s="22">
        <f>INDEX(Notes!$I$2:$N$11,MATCH(Notes!$B$2,Notes!$I$2:$I$11,0),4)*$C185</f>
        <v>809672</v>
      </c>
      <c r="K185" s="22">
        <f>INDEX(Notes!$I$2:$N$11,MATCH(Notes!$B$2,Notes!$I$2:$I$11,0),5)*$D185</f>
        <v>401372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200686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1444391</v>
      </c>
      <c r="E186" s="160">
        <f>INDEX(Data[],MATCH($A186,Data[Dist],0),MATCH(E$6,Data[#Headers],0))</f>
        <v>1444390</v>
      </c>
      <c r="F186" s="160">
        <f>INDEX(Data[],MATCH($A186,Data[Dist],0),MATCH(F$6,Data[#Headers],0))</f>
        <v>1444391</v>
      </c>
      <c r="G186" s="22">
        <f>INDEX(Data[],MATCH($A186,Data[Dist],0),MATCH(G$6,Data[#Headers],0))</f>
        <v>8694942</v>
      </c>
      <c r="H186" s="22">
        <f>INDEX(Data[],MATCH($A186,Data[Dist],0),MATCH(H$6,Data[#Headers],0))-G186</f>
        <v>5777561</v>
      </c>
      <c r="I186" s="25"/>
      <c r="J186" s="22">
        <f>INDEX(Notes!$I$2:$N$11,MATCH(Notes!$B$2,Notes!$I$2:$I$11,0),4)*$C186</f>
        <v>5806160</v>
      </c>
      <c r="K186" s="22">
        <f>INDEX(Notes!$I$2:$N$11,MATCH(Notes!$B$2,Notes!$I$2:$I$11,0),5)*$D186</f>
        <v>2888782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1444391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4386716</v>
      </c>
      <c r="E187" s="160">
        <f>INDEX(Data[],MATCH($A187,Data[Dist],0),MATCH(E$6,Data[#Headers],0))</f>
        <v>4386715</v>
      </c>
      <c r="F187" s="160">
        <f>INDEX(Data[],MATCH($A187,Data[Dist],0),MATCH(F$6,Data[#Headers],0))</f>
        <v>4386716</v>
      </c>
      <c r="G187" s="22">
        <f>INDEX(Data[],MATCH($A187,Data[Dist],0),MATCH(G$6,Data[#Headers],0))</f>
        <v>26401260</v>
      </c>
      <c r="H187" s="22">
        <f>INDEX(Data[],MATCH($A187,Data[Dist],0),MATCH(H$6,Data[#Headers],0))-G187</f>
        <v>17546861</v>
      </c>
      <c r="I187" s="25"/>
      <c r="J187" s="22">
        <f>INDEX(Notes!$I$2:$N$11,MATCH(Notes!$B$2,Notes!$I$2:$I$11,0),4)*$C187</f>
        <v>17627828</v>
      </c>
      <c r="K187" s="22">
        <f>INDEX(Notes!$I$2:$N$11,MATCH(Notes!$B$2,Notes!$I$2:$I$11,0),5)*$D187</f>
        <v>8773432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4386716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311317</v>
      </c>
      <c r="E188" s="160">
        <f>INDEX(Data[],MATCH($A188,Data[Dist],0),MATCH(E$6,Data[#Headers],0))</f>
        <v>311317</v>
      </c>
      <c r="F188" s="160">
        <f>INDEX(Data[],MATCH($A188,Data[Dist],0),MATCH(F$6,Data[#Headers],0))</f>
        <v>311316</v>
      </c>
      <c r="G188" s="22">
        <f>INDEX(Data[],MATCH($A188,Data[Dist],0),MATCH(G$6,Data[#Headers],0))</f>
        <v>1875666</v>
      </c>
      <c r="H188" s="22">
        <f>INDEX(Data[],MATCH($A188,Data[Dist],0),MATCH(H$6,Data[#Headers],0))-G188</f>
        <v>1245267</v>
      </c>
      <c r="I188" s="25"/>
      <c r="J188" s="22">
        <f>INDEX(Notes!$I$2:$N$11,MATCH(Notes!$B$2,Notes!$I$2:$I$11,0),4)*$C188</f>
        <v>1253032</v>
      </c>
      <c r="K188" s="22">
        <f>INDEX(Notes!$I$2:$N$11,MATCH(Notes!$B$2,Notes!$I$2:$I$11,0),5)*$D188</f>
        <v>622634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311317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2340852</v>
      </c>
      <c r="E189" s="160">
        <f>INDEX(Data[],MATCH($A189,Data[Dist],0),MATCH(E$6,Data[#Headers],0))</f>
        <v>2340852</v>
      </c>
      <c r="F189" s="160">
        <f>INDEX(Data[],MATCH($A189,Data[Dist],0),MATCH(F$6,Data[#Headers],0))</f>
        <v>2340852</v>
      </c>
      <c r="G189" s="22">
        <f>INDEX(Data[],MATCH($A189,Data[Dist],0),MATCH(G$6,Data[#Headers],0))</f>
        <v>14097236</v>
      </c>
      <c r="H189" s="22">
        <f>INDEX(Data[],MATCH($A189,Data[Dist],0),MATCH(H$6,Data[#Headers],0))-G189</f>
        <v>9363408</v>
      </c>
      <c r="I189" s="25"/>
      <c r="J189" s="22">
        <f>INDEX(Notes!$I$2:$N$11,MATCH(Notes!$B$2,Notes!$I$2:$I$11,0),4)*$C189</f>
        <v>9415532</v>
      </c>
      <c r="K189" s="22">
        <f>INDEX(Notes!$I$2:$N$11,MATCH(Notes!$B$2,Notes!$I$2:$I$11,0),5)*$D189</f>
        <v>4681704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2340852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948336</v>
      </c>
      <c r="E190" s="160">
        <f>INDEX(Data[],MATCH($A190,Data[Dist],0),MATCH(E$6,Data[#Headers],0))</f>
        <v>948337</v>
      </c>
      <c r="F190" s="160">
        <f>INDEX(Data[],MATCH($A190,Data[Dist],0),MATCH(F$6,Data[#Headers],0))</f>
        <v>948335</v>
      </c>
      <c r="G190" s="22">
        <f>INDEX(Data[],MATCH($A190,Data[Dist],0),MATCH(G$6,Data[#Headers],0))</f>
        <v>5713520</v>
      </c>
      <c r="H190" s="22">
        <f>INDEX(Data[],MATCH($A190,Data[Dist],0),MATCH(H$6,Data[#Headers],0))-G190</f>
        <v>3793346</v>
      </c>
      <c r="I190" s="25"/>
      <c r="J190" s="22">
        <f>INDEX(Notes!$I$2:$N$11,MATCH(Notes!$B$2,Notes!$I$2:$I$11,0),4)*$C190</f>
        <v>3816848</v>
      </c>
      <c r="K190" s="22">
        <f>INDEX(Notes!$I$2:$N$11,MATCH(Notes!$B$2,Notes!$I$2:$I$11,0),5)*$D190</f>
        <v>1896672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948336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520135</v>
      </c>
      <c r="E191" s="160">
        <f>INDEX(Data[],MATCH($A191,Data[Dist],0),MATCH(E$6,Data[#Headers],0))</f>
        <v>520135</v>
      </c>
      <c r="F191" s="160">
        <f>INDEX(Data[],MATCH($A191,Data[Dist],0),MATCH(F$6,Data[#Headers],0))</f>
        <v>520136</v>
      </c>
      <c r="G191" s="22">
        <f>INDEX(Data[],MATCH($A191,Data[Dist],0),MATCH(G$6,Data[#Headers],0))</f>
        <v>3133926</v>
      </c>
      <c r="H191" s="22">
        <f>INDEX(Data[],MATCH($A191,Data[Dist],0),MATCH(H$6,Data[#Headers],0))-G191</f>
        <v>2080541</v>
      </c>
      <c r="I191" s="25"/>
      <c r="J191" s="22">
        <f>INDEX(Notes!$I$2:$N$11,MATCH(Notes!$B$2,Notes!$I$2:$I$11,0),4)*$C191</f>
        <v>2093656</v>
      </c>
      <c r="K191" s="22">
        <f>INDEX(Notes!$I$2:$N$11,MATCH(Notes!$B$2,Notes!$I$2:$I$11,0),5)*$D191</f>
        <v>1040270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520135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251001</v>
      </c>
      <c r="E192" s="160">
        <f>INDEX(Data[],MATCH($A192,Data[Dist],0),MATCH(E$6,Data[#Headers],0))</f>
        <v>251001</v>
      </c>
      <c r="F192" s="160">
        <f>INDEX(Data[],MATCH($A192,Data[Dist],0),MATCH(F$6,Data[#Headers],0))</f>
        <v>251001</v>
      </c>
      <c r="G192" s="22">
        <f>INDEX(Data[],MATCH($A192,Data[Dist],0),MATCH(G$6,Data[#Headers],0))</f>
        <v>1510906</v>
      </c>
      <c r="H192" s="22">
        <f>INDEX(Data[],MATCH($A192,Data[Dist],0),MATCH(H$6,Data[#Headers],0))-G192</f>
        <v>1004004</v>
      </c>
      <c r="I192" s="25"/>
      <c r="J192" s="22">
        <f>INDEX(Notes!$I$2:$N$11,MATCH(Notes!$B$2,Notes!$I$2:$I$11,0),4)*$C192</f>
        <v>1008904</v>
      </c>
      <c r="K192" s="22">
        <f>INDEX(Notes!$I$2:$N$11,MATCH(Notes!$B$2,Notes!$I$2:$I$11,0),5)*$D192</f>
        <v>502002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251001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325127</v>
      </c>
      <c r="E193" s="160">
        <f>INDEX(Data[],MATCH($A193,Data[Dist],0),MATCH(E$6,Data[#Headers],0))</f>
        <v>325126</v>
      </c>
      <c r="F193" s="160">
        <f>INDEX(Data[],MATCH($A193,Data[Dist],0),MATCH(F$6,Data[#Headers],0))</f>
        <v>325127</v>
      </c>
      <c r="G193" s="22">
        <f>INDEX(Data[],MATCH($A193,Data[Dist],0),MATCH(G$6,Data[#Headers],0))</f>
        <v>1958642</v>
      </c>
      <c r="H193" s="22">
        <f>INDEX(Data[],MATCH($A193,Data[Dist],0),MATCH(H$6,Data[#Headers],0))-G193</f>
        <v>1300505</v>
      </c>
      <c r="I193" s="25"/>
      <c r="J193" s="22">
        <f>INDEX(Notes!$I$2:$N$11,MATCH(Notes!$B$2,Notes!$I$2:$I$11,0),4)*$C193</f>
        <v>1308388</v>
      </c>
      <c r="K193" s="22">
        <f>INDEX(Notes!$I$2:$N$11,MATCH(Notes!$B$2,Notes!$I$2:$I$11,0),5)*$D193</f>
        <v>650254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325127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807724</v>
      </c>
      <c r="E194" s="160">
        <f>INDEX(Data[],MATCH($A194,Data[Dist],0),MATCH(E$6,Data[#Headers],0))</f>
        <v>807724</v>
      </c>
      <c r="F194" s="160">
        <f>INDEX(Data[],MATCH($A194,Data[Dist],0),MATCH(F$6,Data[#Headers],0))</f>
        <v>807725</v>
      </c>
      <c r="G194" s="22">
        <f>INDEX(Data[],MATCH($A194,Data[Dist],0),MATCH(G$6,Data[#Headers],0))</f>
        <v>4865620</v>
      </c>
      <c r="H194" s="22">
        <f>INDEX(Data[],MATCH($A194,Data[Dist],0),MATCH(H$6,Data[#Headers],0))-G194</f>
        <v>3230897</v>
      </c>
      <c r="I194" s="25"/>
      <c r="J194" s="22">
        <f>INDEX(Notes!$I$2:$N$11,MATCH(Notes!$B$2,Notes!$I$2:$I$11,0),4)*$C194</f>
        <v>3250172</v>
      </c>
      <c r="K194" s="22">
        <f>INDEX(Notes!$I$2:$N$11,MATCH(Notes!$B$2,Notes!$I$2:$I$11,0),5)*$D194</f>
        <v>1615448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807724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510381</v>
      </c>
      <c r="E195" s="160">
        <f>INDEX(Data[],MATCH($A195,Data[Dist],0),MATCH(E$6,Data[#Headers],0))</f>
        <v>510381</v>
      </c>
      <c r="F195" s="160">
        <f>INDEX(Data[],MATCH($A195,Data[Dist],0),MATCH(F$6,Data[#Headers],0))</f>
        <v>510379</v>
      </c>
      <c r="G195" s="22">
        <f>INDEX(Data[],MATCH($A195,Data[Dist],0),MATCH(G$6,Data[#Headers],0))</f>
        <v>3074114</v>
      </c>
      <c r="H195" s="22">
        <f>INDEX(Data[],MATCH($A195,Data[Dist],0),MATCH(H$6,Data[#Headers],0))-G195</f>
        <v>2041522</v>
      </c>
      <c r="I195" s="25"/>
      <c r="J195" s="22">
        <f>INDEX(Notes!$I$2:$N$11,MATCH(Notes!$B$2,Notes!$I$2:$I$11,0),4)*$C195</f>
        <v>2053352</v>
      </c>
      <c r="K195" s="22">
        <f>INDEX(Notes!$I$2:$N$11,MATCH(Notes!$B$2,Notes!$I$2:$I$11,0),5)*$D195</f>
        <v>1020762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510381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554317</v>
      </c>
      <c r="E196" s="160">
        <f>INDEX(Data[],MATCH($A196,Data[Dist],0),MATCH(E$6,Data[#Headers],0))</f>
        <v>554318</v>
      </c>
      <c r="F196" s="160">
        <f>INDEX(Data[],MATCH($A196,Data[Dist],0),MATCH(F$6,Data[#Headers],0))</f>
        <v>554316</v>
      </c>
      <c r="G196" s="22">
        <f>INDEX(Data[],MATCH($A196,Data[Dist],0),MATCH(G$6,Data[#Headers],0))</f>
        <v>3338198</v>
      </c>
      <c r="H196" s="22">
        <f>INDEX(Data[],MATCH($A196,Data[Dist],0),MATCH(H$6,Data[#Headers],0))-G196</f>
        <v>2217270</v>
      </c>
      <c r="I196" s="25"/>
      <c r="J196" s="22">
        <f>INDEX(Notes!$I$2:$N$11,MATCH(Notes!$B$2,Notes!$I$2:$I$11,0),4)*$C196</f>
        <v>2229564</v>
      </c>
      <c r="K196" s="22">
        <f>INDEX(Notes!$I$2:$N$11,MATCH(Notes!$B$2,Notes!$I$2:$I$11,0),5)*$D196</f>
        <v>1108634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554317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221290</v>
      </c>
      <c r="E197" s="160">
        <f>INDEX(Data[],MATCH($A197,Data[Dist],0),MATCH(E$6,Data[#Headers],0))</f>
        <v>221290</v>
      </c>
      <c r="F197" s="160">
        <f>INDEX(Data[],MATCH($A197,Data[Dist],0),MATCH(F$6,Data[#Headers],0))</f>
        <v>221291</v>
      </c>
      <c r="G197" s="22">
        <f>INDEX(Data[],MATCH($A197,Data[Dist],0),MATCH(G$6,Data[#Headers],0))</f>
        <v>1335296</v>
      </c>
      <c r="H197" s="22">
        <f>INDEX(Data[],MATCH($A197,Data[Dist],0),MATCH(H$6,Data[#Headers],0))-G197</f>
        <v>885161</v>
      </c>
      <c r="I197" s="25"/>
      <c r="J197" s="22">
        <f>INDEX(Notes!$I$2:$N$11,MATCH(Notes!$B$2,Notes!$I$2:$I$11,0),4)*$C197</f>
        <v>892716</v>
      </c>
      <c r="K197" s="22">
        <f>INDEX(Notes!$I$2:$N$11,MATCH(Notes!$B$2,Notes!$I$2:$I$11,0),5)*$D197</f>
        <v>442580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221290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621768</v>
      </c>
      <c r="E198" s="160">
        <f>INDEX(Data[],MATCH($A198,Data[Dist],0),MATCH(E$6,Data[#Headers],0))</f>
        <v>621768</v>
      </c>
      <c r="F198" s="160">
        <f>INDEX(Data[],MATCH($A198,Data[Dist],0),MATCH(F$6,Data[#Headers],0))</f>
        <v>621768</v>
      </c>
      <c r="G198" s="22">
        <f>INDEX(Data[],MATCH($A198,Data[Dist],0),MATCH(G$6,Data[#Headers],0))</f>
        <v>3745272</v>
      </c>
      <c r="H198" s="22">
        <f>INDEX(Data[],MATCH($A198,Data[Dist],0),MATCH(H$6,Data[#Headers],0))-G198</f>
        <v>2487072</v>
      </c>
      <c r="I198" s="25"/>
      <c r="J198" s="22">
        <f>INDEX(Notes!$I$2:$N$11,MATCH(Notes!$B$2,Notes!$I$2:$I$11,0),4)*$C198</f>
        <v>2501736</v>
      </c>
      <c r="K198" s="22">
        <f>INDEX(Notes!$I$2:$N$11,MATCH(Notes!$B$2,Notes!$I$2:$I$11,0),5)*$D198</f>
        <v>1243536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621768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235069</v>
      </c>
      <c r="E199" s="160">
        <f>INDEX(Data[],MATCH($A199,Data[Dist],0),MATCH(E$6,Data[#Headers],0))</f>
        <v>235069</v>
      </c>
      <c r="F199" s="160">
        <f>INDEX(Data[],MATCH($A199,Data[Dist],0),MATCH(F$6,Data[#Headers],0))</f>
        <v>235067</v>
      </c>
      <c r="G199" s="22">
        <f>INDEX(Data[],MATCH($A199,Data[Dist],0),MATCH(G$6,Data[#Headers],0))</f>
        <v>1415598</v>
      </c>
      <c r="H199" s="22">
        <f>INDEX(Data[],MATCH($A199,Data[Dist],0),MATCH(H$6,Data[#Headers],0))-G199</f>
        <v>940274</v>
      </c>
      <c r="I199" s="25"/>
      <c r="J199" s="22">
        <f>INDEX(Notes!$I$2:$N$11,MATCH(Notes!$B$2,Notes!$I$2:$I$11,0),4)*$C199</f>
        <v>945460</v>
      </c>
      <c r="K199" s="22">
        <f>INDEX(Notes!$I$2:$N$11,MATCH(Notes!$B$2,Notes!$I$2:$I$11,0),5)*$D199</f>
        <v>470138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235069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154992</v>
      </c>
      <c r="E200" s="160">
        <f>INDEX(Data[],MATCH($A200,Data[Dist],0),MATCH(E$6,Data[#Headers],0))</f>
        <v>154992</v>
      </c>
      <c r="F200" s="160">
        <f>INDEX(Data[],MATCH($A200,Data[Dist],0),MATCH(F$6,Data[#Headers],0))</f>
        <v>154993</v>
      </c>
      <c r="G200" s="22">
        <f>INDEX(Data[],MATCH($A200,Data[Dist],0),MATCH(G$6,Data[#Headers],0))</f>
        <v>933308</v>
      </c>
      <c r="H200" s="22">
        <f>INDEX(Data[],MATCH($A200,Data[Dist],0),MATCH(H$6,Data[#Headers],0))-G200</f>
        <v>619969</v>
      </c>
      <c r="I200" s="25"/>
      <c r="J200" s="22">
        <f>INDEX(Notes!$I$2:$N$11,MATCH(Notes!$B$2,Notes!$I$2:$I$11,0),4)*$C200</f>
        <v>623324</v>
      </c>
      <c r="K200" s="22">
        <f>INDEX(Notes!$I$2:$N$11,MATCH(Notes!$B$2,Notes!$I$2:$I$11,0),5)*$D200</f>
        <v>309984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154992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INDEX($A$7:$H$333,MATCH($S200,$A$7:$A$333,0),4)-Q200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132487</v>
      </c>
      <c r="E201" s="160">
        <f>INDEX(Data[],MATCH($A201,Data[Dist],0),MATCH(E$6,Data[#Headers],0))</f>
        <v>132487</v>
      </c>
      <c r="F201" s="160">
        <f>INDEX(Data[],MATCH($A201,Data[Dist],0),MATCH(F$6,Data[#Headers],0))</f>
        <v>132488</v>
      </c>
      <c r="G201" s="22">
        <f>INDEX(Data[],MATCH($A201,Data[Dist],0),MATCH(G$6,Data[#Headers],0))</f>
        <v>797670</v>
      </c>
      <c r="H201" s="22">
        <f>INDEX(Data[],MATCH($A201,Data[Dist],0),MATCH(H$6,Data[#Headers],0))-G201</f>
        <v>529949</v>
      </c>
      <c r="I201" s="25"/>
      <c r="J201" s="22">
        <f>INDEX(Notes!$I$2:$N$11,MATCH(Notes!$B$2,Notes!$I$2:$I$11,0),4)*$C201</f>
        <v>532696</v>
      </c>
      <c r="K201" s="22">
        <f>INDEX(Notes!$I$2:$N$11,MATCH(Notes!$B$2,Notes!$I$2:$I$11,0),5)*$D201</f>
        <v>264974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132487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119713</v>
      </c>
      <c r="E202" s="160">
        <f>INDEX(Data[],MATCH($A202,Data[Dist],0),MATCH(E$6,Data[#Headers],0))</f>
        <v>119713</v>
      </c>
      <c r="F202" s="160">
        <f>INDEX(Data[],MATCH($A202,Data[Dist],0),MATCH(F$6,Data[#Headers],0))</f>
        <v>119713</v>
      </c>
      <c r="G202" s="22">
        <f>INDEX(Data[],MATCH($A202,Data[Dist],0),MATCH(G$6,Data[#Headers],0))</f>
        <v>721118</v>
      </c>
      <c r="H202" s="22">
        <f>INDEX(Data[],MATCH($A202,Data[Dist],0),MATCH(H$6,Data[#Headers],0))-G202</f>
        <v>478852</v>
      </c>
      <c r="I202" s="25"/>
      <c r="J202" s="22">
        <f>INDEX(Notes!$I$2:$N$11,MATCH(Notes!$B$2,Notes!$I$2:$I$11,0),4)*$C202</f>
        <v>481692</v>
      </c>
      <c r="K202" s="22">
        <f>INDEX(Notes!$I$2:$N$11,MATCH(Notes!$B$2,Notes!$I$2:$I$11,0),5)*$D202</f>
        <v>239426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119713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357160</v>
      </c>
      <c r="E203" s="160">
        <f>INDEX(Data[],MATCH($A203,Data[Dist],0),MATCH(E$6,Data[#Headers],0))</f>
        <v>357160</v>
      </c>
      <c r="F203" s="160">
        <f>INDEX(Data[],MATCH($A203,Data[Dist],0),MATCH(F$6,Data[#Headers],0))</f>
        <v>357158</v>
      </c>
      <c r="G203" s="22">
        <f>INDEX(Data[],MATCH($A203,Data[Dist],0),MATCH(G$6,Data[#Headers],0))</f>
        <v>2152084</v>
      </c>
      <c r="H203" s="22">
        <f>INDEX(Data[],MATCH($A203,Data[Dist],0),MATCH(H$6,Data[#Headers],0))-G203</f>
        <v>1428638</v>
      </c>
      <c r="I203" s="25"/>
      <c r="J203" s="22">
        <f>INDEX(Notes!$I$2:$N$11,MATCH(Notes!$B$2,Notes!$I$2:$I$11,0),4)*$C203</f>
        <v>1437764</v>
      </c>
      <c r="K203" s="22">
        <f>INDEX(Notes!$I$2:$N$11,MATCH(Notes!$B$2,Notes!$I$2:$I$11,0),5)*$D203</f>
        <v>714320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357160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1278449</v>
      </c>
      <c r="E204" s="160">
        <f>INDEX(Data[],MATCH($A204,Data[Dist],0),MATCH(E$6,Data[#Headers],0))</f>
        <v>1278450</v>
      </c>
      <c r="F204" s="160">
        <f>INDEX(Data[],MATCH($A204,Data[Dist],0),MATCH(F$6,Data[#Headers],0))</f>
        <v>1278448</v>
      </c>
      <c r="G204" s="22">
        <f>INDEX(Data[],MATCH($A204,Data[Dist],0),MATCH(G$6,Data[#Headers],0))</f>
        <v>7698718</v>
      </c>
      <c r="H204" s="22">
        <f>INDEX(Data[],MATCH($A204,Data[Dist],0),MATCH(H$6,Data[#Headers],0))-G204</f>
        <v>5113798</v>
      </c>
      <c r="I204" s="25"/>
      <c r="J204" s="22">
        <f>INDEX(Notes!$I$2:$N$11,MATCH(Notes!$B$2,Notes!$I$2:$I$11,0),4)*$C204</f>
        <v>5141820</v>
      </c>
      <c r="K204" s="22">
        <f>INDEX(Notes!$I$2:$N$11,MATCH(Notes!$B$2,Notes!$I$2:$I$11,0),5)*$D204</f>
        <v>2556898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1278449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767819</v>
      </c>
      <c r="E205" s="160">
        <f>INDEX(Data[],MATCH($A205,Data[Dist],0),MATCH(E$6,Data[#Headers],0))</f>
        <v>767819</v>
      </c>
      <c r="F205" s="160">
        <f>INDEX(Data[],MATCH($A205,Data[Dist],0),MATCH(F$6,Data[#Headers],0))</f>
        <v>767817</v>
      </c>
      <c r="G205" s="22">
        <f>INDEX(Data[],MATCH($A205,Data[Dist],0),MATCH(G$6,Data[#Headers],0))</f>
        <v>4624058</v>
      </c>
      <c r="H205" s="22">
        <f>INDEX(Data[],MATCH($A205,Data[Dist],0),MATCH(H$6,Data[#Headers],0))-G205</f>
        <v>3071274</v>
      </c>
      <c r="I205" s="25"/>
      <c r="J205" s="22">
        <f>INDEX(Notes!$I$2:$N$11,MATCH(Notes!$B$2,Notes!$I$2:$I$11,0),4)*$C205</f>
        <v>3088420</v>
      </c>
      <c r="K205" s="22">
        <f>INDEX(Notes!$I$2:$N$11,MATCH(Notes!$B$2,Notes!$I$2:$I$11,0),5)*$D205</f>
        <v>1535638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767819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169242</v>
      </c>
      <c r="E206" s="160">
        <f>INDEX(Data[],MATCH($A206,Data[Dist],0),MATCH(E$6,Data[#Headers],0))</f>
        <v>169243</v>
      </c>
      <c r="F206" s="160">
        <f>INDEX(Data[],MATCH($A206,Data[Dist],0),MATCH(F$6,Data[#Headers],0))</f>
        <v>169241</v>
      </c>
      <c r="G206" s="22">
        <f>INDEX(Data[],MATCH($A206,Data[Dist],0),MATCH(G$6,Data[#Headers],0))</f>
        <v>1018896</v>
      </c>
      <c r="H206" s="22">
        <f>INDEX(Data[],MATCH($A206,Data[Dist],0),MATCH(H$6,Data[#Headers],0))-G206</f>
        <v>676970</v>
      </c>
      <c r="I206" s="25"/>
      <c r="J206" s="22">
        <f>INDEX(Notes!$I$2:$N$11,MATCH(Notes!$B$2,Notes!$I$2:$I$11,0),4)*$C206</f>
        <v>680412</v>
      </c>
      <c r="K206" s="22">
        <f>INDEX(Notes!$I$2:$N$11,MATCH(Notes!$B$2,Notes!$I$2:$I$11,0),5)*$D206</f>
        <v>338484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169242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3425150</v>
      </c>
      <c r="E207" s="160">
        <f>INDEX(Data[],MATCH($A207,Data[Dist],0),MATCH(E$6,Data[#Headers],0))</f>
        <v>3425150</v>
      </c>
      <c r="F207" s="160">
        <f>INDEX(Data[],MATCH($A207,Data[Dist],0),MATCH(F$6,Data[#Headers],0))</f>
        <v>3425150</v>
      </c>
      <c r="G207" s="22">
        <f>INDEX(Data[],MATCH($A207,Data[Dist],0),MATCH(G$6,Data[#Headers],0))</f>
        <v>20621412</v>
      </c>
      <c r="H207" s="22">
        <f>INDEX(Data[],MATCH($A207,Data[Dist],0),MATCH(H$6,Data[#Headers],0))-G207</f>
        <v>13700600</v>
      </c>
      <c r="I207" s="25"/>
      <c r="J207" s="22">
        <f>INDEX(Notes!$I$2:$N$11,MATCH(Notes!$B$2,Notes!$I$2:$I$11,0),4)*$C207</f>
        <v>13771112</v>
      </c>
      <c r="K207" s="22">
        <f>INDEX(Notes!$I$2:$N$11,MATCH(Notes!$B$2,Notes!$I$2:$I$11,0),5)*$D207</f>
        <v>6850300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3425150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385220</v>
      </c>
      <c r="E208" s="160">
        <f>INDEX(Data[],MATCH($A208,Data[Dist],0),MATCH(E$6,Data[#Headers],0))</f>
        <v>385220</v>
      </c>
      <c r="F208" s="160">
        <f>INDEX(Data[],MATCH($A208,Data[Dist],0),MATCH(F$6,Data[#Headers],0))</f>
        <v>385219</v>
      </c>
      <c r="G208" s="22">
        <f>INDEX(Data[],MATCH($A208,Data[Dist],0),MATCH(G$6,Data[#Headers],0))</f>
        <v>2320440</v>
      </c>
      <c r="H208" s="22">
        <f>INDEX(Data[],MATCH($A208,Data[Dist],0),MATCH(H$6,Data[#Headers],0))-G208</f>
        <v>1540879</v>
      </c>
      <c r="I208" s="25"/>
      <c r="J208" s="22">
        <f>INDEX(Notes!$I$2:$N$11,MATCH(Notes!$B$2,Notes!$I$2:$I$11,0),4)*$C208</f>
        <v>1550000</v>
      </c>
      <c r="K208" s="22">
        <f>INDEX(Notes!$I$2:$N$11,MATCH(Notes!$B$2,Notes!$I$2:$I$11,0),5)*$D208</f>
        <v>770440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385220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961730</v>
      </c>
      <c r="E209" s="160">
        <f>INDEX(Data[],MATCH($A209,Data[Dist],0),MATCH(E$6,Data[#Headers],0))</f>
        <v>961730</v>
      </c>
      <c r="F209" s="160">
        <f>INDEX(Data[],MATCH($A209,Data[Dist],0),MATCH(F$6,Data[#Headers],0))</f>
        <v>961731</v>
      </c>
      <c r="G209" s="22">
        <f>INDEX(Data[],MATCH($A209,Data[Dist],0),MATCH(G$6,Data[#Headers],0))</f>
        <v>5791884</v>
      </c>
      <c r="H209" s="22">
        <f>INDEX(Data[],MATCH($A209,Data[Dist],0),MATCH(H$6,Data[#Headers],0))-G209</f>
        <v>3846921</v>
      </c>
      <c r="I209" s="25"/>
      <c r="J209" s="22">
        <f>INDEX(Notes!$I$2:$N$11,MATCH(Notes!$B$2,Notes!$I$2:$I$11,0),4)*$C209</f>
        <v>3868424</v>
      </c>
      <c r="K209" s="22">
        <f>INDEX(Notes!$I$2:$N$11,MATCH(Notes!$B$2,Notes!$I$2:$I$11,0),5)*$D209</f>
        <v>1923460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961730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255380</v>
      </c>
      <c r="E210" s="160">
        <f>INDEX(Data[],MATCH($A210,Data[Dist],0),MATCH(E$6,Data[#Headers],0))</f>
        <v>255380</v>
      </c>
      <c r="F210" s="160">
        <f>INDEX(Data[],MATCH($A210,Data[Dist],0),MATCH(F$6,Data[#Headers],0))</f>
        <v>255378</v>
      </c>
      <c r="G210" s="22">
        <f>INDEX(Data[],MATCH($A210,Data[Dist],0),MATCH(G$6,Data[#Headers],0))</f>
        <v>1539572</v>
      </c>
      <c r="H210" s="22">
        <f>INDEX(Data[],MATCH($A210,Data[Dist],0),MATCH(H$6,Data[#Headers],0))-G210</f>
        <v>1021518</v>
      </c>
      <c r="I210" s="25"/>
      <c r="J210" s="22">
        <f>INDEX(Notes!$I$2:$N$11,MATCH(Notes!$B$2,Notes!$I$2:$I$11,0),4)*$C210</f>
        <v>1028812</v>
      </c>
      <c r="K210" s="22">
        <f>INDEX(Notes!$I$2:$N$11,MATCH(Notes!$B$2,Notes!$I$2:$I$11,0),5)*$D210</f>
        <v>510760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255380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522534</v>
      </c>
      <c r="E211" s="160">
        <f>INDEX(Data[],MATCH($A211,Data[Dist],0),MATCH(E$6,Data[#Headers],0))</f>
        <v>522534</v>
      </c>
      <c r="F211" s="160">
        <f>INDEX(Data[],MATCH($A211,Data[Dist],0),MATCH(F$6,Data[#Headers],0))</f>
        <v>522535</v>
      </c>
      <c r="G211" s="22">
        <f>INDEX(Data[],MATCH($A211,Data[Dist],0),MATCH(G$6,Data[#Headers],0))</f>
        <v>3149324</v>
      </c>
      <c r="H211" s="22">
        <f>INDEX(Data[],MATCH($A211,Data[Dist],0),MATCH(H$6,Data[#Headers],0))-G211</f>
        <v>2090137</v>
      </c>
      <c r="I211" s="25"/>
      <c r="J211" s="22">
        <f>INDEX(Notes!$I$2:$N$11,MATCH(Notes!$B$2,Notes!$I$2:$I$11,0),4)*$C211</f>
        <v>2104256</v>
      </c>
      <c r="K211" s="22">
        <f>INDEX(Notes!$I$2:$N$11,MATCH(Notes!$B$2,Notes!$I$2:$I$11,0),5)*$D211</f>
        <v>1045068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522534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405507</v>
      </c>
      <c r="E212" s="160">
        <f>INDEX(Data[],MATCH($A212,Data[Dist],0),MATCH(E$6,Data[#Headers],0))</f>
        <v>405506</v>
      </c>
      <c r="F212" s="160">
        <f>INDEX(Data[],MATCH($A212,Data[Dist],0),MATCH(F$6,Data[#Headers],0))</f>
        <v>405507</v>
      </c>
      <c r="G212" s="22">
        <f>INDEX(Data[],MATCH($A212,Data[Dist],0),MATCH(G$6,Data[#Headers],0))</f>
        <v>2441202</v>
      </c>
      <c r="H212" s="22">
        <f>INDEX(Data[],MATCH($A212,Data[Dist],0),MATCH(H$6,Data[#Headers],0))-G212</f>
        <v>1622025</v>
      </c>
      <c r="I212" s="25"/>
      <c r="J212" s="22">
        <f>INDEX(Notes!$I$2:$N$11,MATCH(Notes!$B$2,Notes!$I$2:$I$11,0),4)*$C212</f>
        <v>1630188</v>
      </c>
      <c r="K212" s="22">
        <f>INDEX(Notes!$I$2:$N$11,MATCH(Notes!$B$2,Notes!$I$2:$I$11,0),5)*$D212</f>
        <v>811014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405507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2216768</v>
      </c>
      <c r="E213" s="160">
        <f>INDEX(Data[],MATCH($A213,Data[Dist],0),MATCH(E$6,Data[#Headers],0))</f>
        <v>2216768</v>
      </c>
      <c r="F213" s="160">
        <f>INDEX(Data[],MATCH($A213,Data[Dist],0),MATCH(F$6,Data[#Headers],0))</f>
        <v>2216766</v>
      </c>
      <c r="G213" s="22">
        <f>INDEX(Data[],MATCH($A213,Data[Dist],0),MATCH(G$6,Data[#Headers],0))</f>
        <v>13345628</v>
      </c>
      <c r="H213" s="22">
        <f>INDEX(Data[],MATCH($A213,Data[Dist],0),MATCH(H$6,Data[#Headers],0))-G213</f>
        <v>8867070</v>
      </c>
      <c r="I213" s="25"/>
      <c r="J213" s="22">
        <f>INDEX(Notes!$I$2:$N$11,MATCH(Notes!$B$2,Notes!$I$2:$I$11,0),4)*$C213</f>
        <v>8912092</v>
      </c>
      <c r="K213" s="22">
        <f>INDEX(Notes!$I$2:$N$11,MATCH(Notes!$B$2,Notes!$I$2:$I$11,0),5)*$D213</f>
        <v>4433536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2216768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497043</v>
      </c>
      <c r="E214" s="160">
        <f>INDEX(Data[],MATCH($A214,Data[Dist],0),MATCH(E$6,Data[#Headers],0))</f>
        <v>497042</v>
      </c>
      <c r="F214" s="160">
        <f>INDEX(Data[],MATCH($A214,Data[Dist],0),MATCH(F$6,Data[#Headers],0))</f>
        <v>497043</v>
      </c>
      <c r="G214" s="22">
        <f>INDEX(Data[],MATCH($A214,Data[Dist],0),MATCH(G$6,Data[#Headers],0))</f>
        <v>2994474</v>
      </c>
      <c r="H214" s="22">
        <f>INDEX(Data[],MATCH($A214,Data[Dist],0),MATCH(H$6,Data[#Headers],0))-G214</f>
        <v>1988169</v>
      </c>
      <c r="I214" s="25"/>
      <c r="J214" s="22">
        <f>INDEX(Notes!$I$2:$N$11,MATCH(Notes!$B$2,Notes!$I$2:$I$11,0),4)*$C214</f>
        <v>2000388</v>
      </c>
      <c r="K214" s="22">
        <f>INDEX(Notes!$I$2:$N$11,MATCH(Notes!$B$2,Notes!$I$2:$I$11,0),5)*$D214</f>
        <v>994086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497043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343339</v>
      </c>
      <c r="E215" s="160">
        <f>INDEX(Data[],MATCH($A215,Data[Dist],0),MATCH(E$6,Data[#Headers],0))</f>
        <v>343339</v>
      </c>
      <c r="F215" s="160">
        <f>INDEX(Data[],MATCH($A215,Data[Dist],0),MATCH(F$6,Data[#Headers],0))</f>
        <v>343340</v>
      </c>
      <c r="G215" s="22">
        <f>INDEX(Data[],MATCH($A215,Data[Dist],0),MATCH(G$6,Data[#Headers],0))</f>
        <v>2067910</v>
      </c>
      <c r="H215" s="22">
        <f>INDEX(Data[],MATCH($A215,Data[Dist],0),MATCH(H$6,Data[#Headers],0))-G215</f>
        <v>1373357</v>
      </c>
      <c r="I215" s="25"/>
      <c r="J215" s="22">
        <f>INDEX(Notes!$I$2:$N$11,MATCH(Notes!$B$2,Notes!$I$2:$I$11,0),4)*$C215</f>
        <v>1381232</v>
      </c>
      <c r="K215" s="22">
        <f>INDEX(Notes!$I$2:$N$11,MATCH(Notes!$B$2,Notes!$I$2:$I$11,0),5)*$D215</f>
        <v>686678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343339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745817</v>
      </c>
      <c r="E216" s="160">
        <f>INDEX(Data[],MATCH($A216,Data[Dist],0),MATCH(E$6,Data[#Headers],0))</f>
        <v>745818</v>
      </c>
      <c r="F216" s="160">
        <f>INDEX(Data[],MATCH($A216,Data[Dist],0),MATCH(F$6,Data[#Headers],0))</f>
        <v>745816</v>
      </c>
      <c r="G216" s="22">
        <f>INDEX(Data[],MATCH($A216,Data[Dist],0),MATCH(G$6,Data[#Headers],0))</f>
        <v>4491950</v>
      </c>
      <c r="H216" s="22">
        <f>INDEX(Data[],MATCH($A216,Data[Dist],0),MATCH(H$6,Data[#Headers],0))-G216</f>
        <v>2983270</v>
      </c>
      <c r="I216" s="25"/>
      <c r="J216" s="22">
        <f>INDEX(Notes!$I$2:$N$11,MATCH(Notes!$B$2,Notes!$I$2:$I$11,0),4)*$C216</f>
        <v>3000316</v>
      </c>
      <c r="K216" s="22">
        <f>INDEX(Notes!$I$2:$N$11,MATCH(Notes!$B$2,Notes!$I$2:$I$11,0),5)*$D216</f>
        <v>1491634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745817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305343</v>
      </c>
      <c r="E217" s="160">
        <f>INDEX(Data[],MATCH($A217,Data[Dist],0),MATCH(E$6,Data[#Headers],0))</f>
        <v>305344</v>
      </c>
      <c r="F217" s="160">
        <f>INDEX(Data[],MATCH($A217,Data[Dist],0),MATCH(F$6,Data[#Headers],0))</f>
        <v>305342</v>
      </c>
      <c r="G217" s="22">
        <f>INDEX(Data[],MATCH($A217,Data[Dist],0),MATCH(G$6,Data[#Headers],0))</f>
        <v>1839690</v>
      </c>
      <c r="H217" s="22">
        <f>INDEX(Data[],MATCH($A217,Data[Dist],0),MATCH(H$6,Data[#Headers],0))-G217</f>
        <v>1221374</v>
      </c>
      <c r="I217" s="25"/>
      <c r="J217" s="22">
        <f>INDEX(Notes!$I$2:$N$11,MATCH(Notes!$B$2,Notes!$I$2:$I$11,0),4)*$C217</f>
        <v>1229004</v>
      </c>
      <c r="K217" s="22">
        <f>INDEX(Notes!$I$2:$N$11,MATCH(Notes!$B$2,Notes!$I$2:$I$11,0),5)*$D217</f>
        <v>610686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305343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333853</v>
      </c>
      <c r="E218" s="160">
        <f>INDEX(Data[],MATCH($A218,Data[Dist],0),MATCH(E$6,Data[#Headers],0))</f>
        <v>333853</v>
      </c>
      <c r="F218" s="160">
        <f>INDEX(Data[],MATCH($A218,Data[Dist],0),MATCH(F$6,Data[#Headers],0))</f>
        <v>333851</v>
      </c>
      <c r="G218" s="22">
        <f>INDEX(Data[],MATCH($A218,Data[Dist],0),MATCH(G$6,Data[#Headers],0))</f>
        <v>2011518</v>
      </c>
      <c r="H218" s="22">
        <f>INDEX(Data[],MATCH($A218,Data[Dist],0),MATCH(H$6,Data[#Headers],0))-G218</f>
        <v>1335410</v>
      </c>
      <c r="I218" s="25"/>
      <c r="J218" s="22">
        <f>INDEX(Notes!$I$2:$N$11,MATCH(Notes!$B$2,Notes!$I$2:$I$11,0),4)*$C218</f>
        <v>1343812</v>
      </c>
      <c r="K218" s="22">
        <f>INDEX(Notes!$I$2:$N$11,MATCH(Notes!$B$2,Notes!$I$2:$I$11,0),5)*$D218</f>
        <v>667706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333853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98427</v>
      </c>
      <c r="E219" s="160">
        <f>INDEX(Data[],MATCH($A219,Data[Dist],0),MATCH(E$6,Data[#Headers],0))</f>
        <v>98427</v>
      </c>
      <c r="F219" s="160">
        <f>INDEX(Data[],MATCH($A219,Data[Dist],0),MATCH(F$6,Data[#Headers],0))</f>
        <v>98428</v>
      </c>
      <c r="G219" s="22">
        <f>INDEX(Data[],MATCH($A219,Data[Dist],0),MATCH(G$6,Data[#Headers],0))</f>
        <v>594478</v>
      </c>
      <c r="H219" s="22">
        <f>INDEX(Data[],MATCH($A219,Data[Dist],0),MATCH(H$6,Data[#Headers],0))-G219</f>
        <v>393709</v>
      </c>
      <c r="I219" s="25"/>
      <c r="J219" s="22">
        <f>INDEX(Notes!$I$2:$N$11,MATCH(Notes!$B$2,Notes!$I$2:$I$11,0),4)*$C219</f>
        <v>397624</v>
      </c>
      <c r="K219" s="22">
        <f>INDEX(Notes!$I$2:$N$11,MATCH(Notes!$B$2,Notes!$I$2:$I$11,0),5)*$D219</f>
        <v>196854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98427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1343405</v>
      </c>
      <c r="E220" s="160">
        <f>INDEX(Data[],MATCH($A220,Data[Dist],0),MATCH(E$6,Data[#Headers],0))</f>
        <v>1343404</v>
      </c>
      <c r="F220" s="160">
        <f>INDEX(Data[],MATCH($A220,Data[Dist],0),MATCH(F$6,Data[#Headers],0))</f>
        <v>1343405</v>
      </c>
      <c r="G220" s="22">
        <f>INDEX(Data[],MATCH($A220,Data[Dist],0),MATCH(G$6,Data[#Headers],0))</f>
        <v>8090226</v>
      </c>
      <c r="H220" s="22">
        <f>INDEX(Data[],MATCH($A220,Data[Dist],0),MATCH(H$6,Data[#Headers],0))-G220</f>
        <v>5373617</v>
      </c>
      <c r="I220" s="25"/>
      <c r="J220" s="22">
        <f>INDEX(Notes!$I$2:$N$11,MATCH(Notes!$B$2,Notes!$I$2:$I$11,0),4)*$C220</f>
        <v>5403416</v>
      </c>
      <c r="K220" s="22">
        <f>INDEX(Notes!$I$2:$N$11,MATCH(Notes!$B$2,Notes!$I$2:$I$11,0),5)*$D220</f>
        <v>2686810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1343405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1986344</v>
      </c>
      <c r="E221" s="160">
        <f>INDEX(Data[],MATCH($A221,Data[Dist],0),MATCH(E$6,Data[#Headers],0))</f>
        <v>1986344</v>
      </c>
      <c r="F221" s="160">
        <f>INDEX(Data[],MATCH($A221,Data[Dist],0),MATCH(F$6,Data[#Headers],0))</f>
        <v>1986343</v>
      </c>
      <c r="G221" s="22">
        <f>INDEX(Data[],MATCH($A221,Data[Dist],0),MATCH(G$6,Data[#Headers],0))</f>
        <v>11965728</v>
      </c>
      <c r="H221" s="22">
        <f>INDEX(Data[],MATCH($A221,Data[Dist],0),MATCH(H$6,Data[#Headers],0))-G221</f>
        <v>7945375</v>
      </c>
      <c r="I221" s="25"/>
      <c r="J221" s="22">
        <f>INDEX(Notes!$I$2:$N$11,MATCH(Notes!$B$2,Notes!$I$2:$I$11,0),4)*$C221</f>
        <v>7993040</v>
      </c>
      <c r="K221" s="22">
        <f>INDEX(Notes!$I$2:$N$11,MATCH(Notes!$B$2,Notes!$I$2:$I$11,0),5)*$D221</f>
        <v>3972688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1986344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272606</v>
      </c>
      <c r="E222" s="160">
        <f>INDEX(Data[],MATCH($A222,Data[Dist],0),MATCH(E$6,Data[#Headers],0))</f>
        <v>272605</v>
      </c>
      <c r="F222" s="160">
        <f>INDEX(Data[],MATCH($A222,Data[Dist],0),MATCH(F$6,Data[#Headers],0))</f>
        <v>272606</v>
      </c>
      <c r="G222" s="22">
        <f>INDEX(Data[],MATCH($A222,Data[Dist],0),MATCH(G$6,Data[#Headers],0))</f>
        <v>1642600</v>
      </c>
      <c r="H222" s="22">
        <f>INDEX(Data[],MATCH($A222,Data[Dist],0),MATCH(H$6,Data[#Headers],0))-G222</f>
        <v>1090421</v>
      </c>
      <c r="I222" s="25"/>
      <c r="J222" s="22">
        <f>INDEX(Notes!$I$2:$N$11,MATCH(Notes!$B$2,Notes!$I$2:$I$11,0),4)*$C222</f>
        <v>1097388</v>
      </c>
      <c r="K222" s="22">
        <f>INDEX(Notes!$I$2:$N$11,MATCH(Notes!$B$2,Notes!$I$2:$I$11,0),5)*$D222</f>
        <v>545212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272606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304873</v>
      </c>
      <c r="E223" s="160">
        <f>INDEX(Data[],MATCH($A223,Data[Dist],0),MATCH(E$6,Data[#Headers],0))</f>
        <v>304873</v>
      </c>
      <c r="F223" s="160">
        <f>INDEX(Data[],MATCH($A223,Data[Dist],0),MATCH(F$6,Data[#Headers],0))</f>
        <v>304871</v>
      </c>
      <c r="G223" s="22">
        <f>INDEX(Data[],MATCH($A223,Data[Dist],0),MATCH(G$6,Data[#Headers],0))</f>
        <v>1836938</v>
      </c>
      <c r="H223" s="22">
        <f>INDEX(Data[],MATCH($A223,Data[Dist],0),MATCH(H$6,Data[#Headers],0))-G223</f>
        <v>1219490</v>
      </c>
      <c r="I223" s="25"/>
      <c r="J223" s="22">
        <f>INDEX(Notes!$I$2:$N$11,MATCH(Notes!$B$2,Notes!$I$2:$I$11,0),4)*$C223</f>
        <v>1227192</v>
      </c>
      <c r="K223" s="22">
        <f>INDEX(Notes!$I$2:$N$11,MATCH(Notes!$B$2,Notes!$I$2:$I$11,0),5)*$D223</f>
        <v>609746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304873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2646206</v>
      </c>
      <c r="E224" s="160">
        <f>INDEX(Data[],MATCH($A224,Data[Dist],0),MATCH(E$6,Data[#Headers],0))</f>
        <v>2646207</v>
      </c>
      <c r="F224" s="160">
        <f>INDEX(Data[],MATCH($A224,Data[Dist],0),MATCH(F$6,Data[#Headers],0))</f>
        <v>2646205</v>
      </c>
      <c r="G224" s="22">
        <f>INDEX(Data[],MATCH($A224,Data[Dist],0),MATCH(G$6,Data[#Headers],0))</f>
        <v>15928544</v>
      </c>
      <c r="H224" s="22">
        <f>INDEX(Data[],MATCH($A224,Data[Dist],0),MATCH(H$6,Data[#Headers],0))-G224</f>
        <v>10584826</v>
      </c>
      <c r="I224" s="25"/>
      <c r="J224" s="22">
        <f>INDEX(Notes!$I$2:$N$11,MATCH(Notes!$B$2,Notes!$I$2:$I$11,0),4)*$C224</f>
        <v>10636132</v>
      </c>
      <c r="K224" s="22">
        <f>INDEX(Notes!$I$2:$N$11,MATCH(Notes!$B$2,Notes!$I$2:$I$11,0),5)*$D224</f>
        <v>5292412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2646206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413949</v>
      </c>
      <c r="E225" s="160">
        <f>INDEX(Data[],MATCH($A225,Data[Dist],0),MATCH(E$6,Data[#Headers],0))</f>
        <v>413949</v>
      </c>
      <c r="F225" s="160">
        <f>INDEX(Data[],MATCH($A225,Data[Dist],0),MATCH(F$6,Data[#Headers],0))</f>
        <v>413950</v>
      </c>
      <c r="G225" s="22">
        <f>INDEX(Data[],MATCH($A225,Data[Dist],0),MATCH(G$6,Data[#Headers],0))</f>
        <v>2494326</v>
      </c>
      <c r="H225" s="22">
        <f>INDEX(Data[],MATCH($A225,Data[Dist],0),MATCH(H$6,Data[#Headers],0))-G225</f>
        <v>1655797</v>
      </c>
      <c r="I225" s="25"/>
      <c r="J225" s="22">
        <f>INDEX(Notes!$I$2:$N$11,MATCH(Notes!$B$2,Notes!$I$2:$I$11,0),4)*$C225</f>
        <v>1666428</v>
      </c>
      <c r="K225" s="22">
        <f>INDEX(Notes!$I$2:$N$11,MATCH(Notes!$B$2,Notes!$I$2:$I$11,0),5)*$D225</f>
        <v>827898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413949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537260</v>
      </c>
      <c r="E226" s="160">
        <f>INDEX(Data[],MATCH($A226,Data[Dist],0),MATCH(E$6,Data[#Headers],0))</f>
        <v>537259</v>
      </c>
      <c r="F226" s="160">
        <f>INDEX(Data[],MATCH($A226,Data[Dist],0),MATCH(F$6,Data[#Headers],0))</f>
        <v>537260</v>
      </c>
      <c r="G226" s="22">
        <f>INDEX(Data[],MATCH($A226,Data[Dist],0),MATCH(G$6,Data[#Headers],0))</f>
        <v>3237720</v>
      </c>
      <c r="H226" s="22">
        <f>INDEX(Data[],MATCH($A226,Data[Dist],0),MATCH(H$6,Data[#Headers],0))-G226</f>
        <v>2149037</v>
      </c>
      <c r="I226" s="25"/>
      <c r="J226" s="22">
        <f>INDEX(Notes!$I$2:$N$11,MATCH(Notes!$B$2,Notes!$I$2:$I$11,0),4)*$C226</f>
        <v>2163200</v>
      </c>
      <c r="K226" s="22">
        <f>INDEX(Notes!$I$2:$N$11,MATCH(Notes!$B$2,Notes!$I$2:$I$11,0),5)*$D226</f>
        <v>1074520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537260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1075495</v>
      </c>
      <c r="E227" s="160">
        <f>INDEX(Data[],MATCH($A227,Data[Dist],0),MATCH(E$6,Data[#Headers],0))</f>
        <v>1075495</v>
      </c>
      <c r="F227" s="160">
        <f>INDEX(Data[],MATCH($A227,Data[Dist],0),MATCH(F$6,Data[#Headers],0))</f>
        <v>1075495</v>
      </c>
      <c r="G227" s="22">
        <f>INDEX(Data[],MATCH($A227,Data[Dist],0),MATCH(G$6,Data[#Headers],0))</f>
        <v>6473490</v>
      </c>
      <c r="H227" s="22">
        <f>INDEX(Data[],MATCH($A227,Data[Dist],0),MATCH(H$6,Data[#Headers],0))-G227</f>
        <v>4301980</v>
      </c>
      <c r="I227" s="25"/>
      <c r="J227" s="22">
        <f>INDEX(Notes!$I$2:$N$11,MATCH(Notes!$B$2,Notes!$I$2:$I$11,0),4)*$C227</f>
        <v>4322500</v>
      </c>
      <c r="K227" s="22">
        <f>INDEX(Notes!$I$2:$N$11,MATCH(Notes!$B$2,Notes!$I$2:$I$11,0),5)*$D227</f>
        <v>2150990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1075495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333557</v>
      </c>
      <c r="E228" s="160">
        <f>INDEX(Data[],MATCH($A228,Data[Dist],0),MATCH(E$6,Data[#Headers],0))</f>
        <v>333557</v>
      </c>
      <c r="F228" s="160">
        <f>INDEX(Data[],MATCH($A228,Data[Dist],0),MATCH(F$6,Data[#Headers],0))</f>
        <v>333556</v>
      </c>
      <c r="G228" s="22">
        <f>INDEX(Data[],MATCH($A228,Data[Dist],0),MATCH(G$6,Data[#Headers],0))</f>
        <v>2010562</v>
      </c>
      <c r="H228" s="22">
        <f>INDEX(Data[],MATCH($A228,Data[Dist],0),MATCH(H$6,Data[#Headers],0))-G228</f>
        <v>1334227</v>
      </c>
      <c r="I228" s="25"/>
      <c r="J228" s="22">
        <f>INDEX(Notes!$I$2:$N$11,MATCH(Notes!$B$2,Notes!$I$2:$I$11,0),4)*$C228</f>
        <v>1343448</v>
      </c>
      <c r="K228" s="22">
        <f>INDEX(Notes!$I$2:$N$11,MATCH(Notes!$B$2,Notes!$I$2:$I$11,0),5)*$D228</f>
        <v>667114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333557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54441</v>
      </c>
      <c r="E229" s="160">
        <f>INDEX(Data[],MATCH($A229,Data[Dist],0),MATCH(E$6,Data[#Headers],0))</f>
        <v>54441</v>
      </c>
      <c r="F229" s="160">
        <f>INDEX(Data[],MATCH($A229,Data[Dist],0),MATCH(F$6,Data[#Headers],0))</f>
        <v>54439</v>
      </c>
      <c r="G229" s="22">
        <f>INDEX(Data[],MATCH($A229,Data[Dist],0),MATCH(G$6,Data[#Headers],0))</f>
        <v>342622</v>
      </c>
      <c r="H229" s="22">
        <f>INDEX(Data[],MATCH($A229,Data[Dist],0),MATCH(H$6,Data[#Headers],0))-G229</f>
        <v>217762</v>
      </c>
      <c r="I229" s="25"/>
      <c r="J229" s="22">
        <f>INDEX(Notes!$I$2:$N$11,MATCH(Notes!$B$2,Notes!$I$2:$I$11,0),4)*$C229</f>
        <v>233740</v>
      </c>
      <c r="K229" s="22">
        <f>INDEX(Notes!$I$2:$N$11,MATCH(Notes!$B$2,Notes!$I$2:$I$11,0),5)*$D229</f>
        <v>108882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54441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140598</v>
      </c>
      <c r="E230" s="160">
        <f>INDEX(Data[],MATCH($A230,Data[Dist],0),MATCH(E$6,Data[#Headers],0))</f>
        <v>140598</v>
      </c>
      <c r="F230" s="160">
        <f>INDEX(Data[],MATCH($A230,Data[Dist],0),MATCH(F$6,Data[#Headers],0))</f>
        <v>140596</v>
      </c>
      <c r="G230" s="22">
        <f>INDEX(Data[],MATCH($A230,Data[Dist],0),MATCH(G$6,Data[#Headers],0))</f>
        <v>846864</v>
      </c>
      <c r="H230" s="22">
        <f>INDEX(Data[],MATCH($A230,Data[Dist],0),MATCH(H$6,Data[#Headers],0))-G230</f>
        <v>562390</v>
      </c>
      <c r="I230" s="25"/>
      <c r="J230" s="22">
        <f>INDEX(Notes!$I$2:$N$11,MATCH(Notes!$B$2,Notes!$I$2:$I$11,0),4)*$C230</f>
        <v>565668</v>
      </c>
      <c r="K230" s="22">
        <f>INDEX(Notes!$I$2:$N$11,MATCH(Notes!$B$2,Notes!$I$2:$I$11,0),5)*$D230</f>
        <v>281196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140598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84031</v>
      </c>
      <c r="E231" s="160">
        <f>INDEX(Data[],MATCH($A231,Data[Dist],0),MATCH(E$6,Data[#Headers],0))</f>
        <v>84031</v>
      </c>
      <c r="F231" s="160">
        <f>INDEX(Data[],MATCH($A231,Data[Dist],0),MATCH(F$6,Data[#Headers],0))</f>
        <v>84031</v>
      </c>
      <c r="G231" s="22">
        <f>INDEX(Data[],MATCH($A231,Data[Dist],0),MATCH(G$6,Data[#Headers],0))</f>
        <v>506894</v>
      </c>
      <c r="H231" s="22">
        <f>INDEX(Data[],MATCH($A231,Data[Dist],0),MATCH(H$6,Data[#Headers],0))-G231</f>
        <v>336124</v>
      </c>
      <c r="I231" s="25"/>
      <c r="J231" s="22">
        <f>INDEX(Notes!$I$2:$N$11,MATCH(Notes!$B$2,Notes!$I$2:$I$11,0),4)*$C231</f>
        <v>338832</v>
      </c>
      <c r="K231" s="22">
        <f>INDEX(Notes!$I$2:$N$11,MATCH(Notes!$B$2,Notes!$I$2:$I$11,0),5)*$D231</f>
        <v>168062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84031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573948</v>
      </c>
      <c r="E232" s="160">
        <f>INDEX(Data[],MATCH($A232,Data[Dist],0),MATCH(E$6,Data[#Headers],0))</f>
        <v>573948</v>
      </c>
      <c r="F232" s="160">
        <f>INDEX(Data[],MATCH($A232,Data[Dist],0),MATCH(F$6,Data[#Headers],0))</f>
        <v>573949</v>
      </c>
      <c r="G232" s="22">
        <f>INDEX(Data[],MATCH($A232,Data[Dist],0),MATCH(G$6,Data[#Headers],0))</f>
        <v>3457508</v>
      </c>
      <c r="H232" s="22">
        <f>INDEX(Data[],MATCH($A232,Data[Dist],0),MATCH(H$6,Data[#Headers],0))-G232</f>
        <v>2295793</v>
      </c>
      <c r="I232" s="25"/>
      <c r="J232" s="22">
        <f>INDEX(Notes!$I$2:$N$11,MATCH(Notes!$B$2,Notes!$I$2:$I$11,0),4)*$C232</f>
        <v>2309612</v>
      </c>
      <c r="K232" s="22">
        <f>INDEX(Notes!$I$2:$N$11,MATCH(Notes!$B$2,Notes!$I$2:$I$11,0),5)*$D232</f>
        <v>1147896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573948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1592509</v>
      </c>
      <c r="E233" s="160">
        <f>INDEX(Data[],MATCH($A233,Data[Dist],0),MATCH(E$6,Data[#Headers],0))</f>
        <v>1592509</v>
      </c>
      <c r="F233" s="160">
        <f>INDEX(Data[],MATCH($A233,Data[Dist],0),MATCH(F$6,Data[#Headers],0))</f>
        <v>1592509</v>
      </c>
      <c r="G233" s="22">
        <f>INDEX(Data[],MATCH($A233,Data[Dist],0),MATCH(G$6,Data[#Headers],0))</f>
        <v>9588878</v>
      </c>
      <c r="H233" s="22">
        <f>INDEX(Data[],MATCH($A233,Data[Dist],0),MATCH(H$6,Data[#Headers],0))-G233</f>
        <v>6370036</v>
      </c>
      <c r="I233" s="25"/>
      <c r="J233" s="22">
        <f>INDEX(Notes!$I$2:$N$11,MATCH(Notes!$B$2,Notes!$I$2:$I$11,0),4)*$C233</f>
        <v>6403860</v>
      </c>
      <c r="K233" s="22">
        <f>INDEX(Notes!$I$2:$N$11,MATCH(Notes!$B$2,Notes!$I$2:$I$11,0),5)*$D233</f>
        <v>3185018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1592509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4111500</v>
      </c>
      <c r="E234" s="160">
        <f>INDEX(Data[],MATCH($A234,Data[Dist],0),MATCH(E$6,Data[#Headers],0))</f>
        <v>4111499</v>
      </c>
      <c r="F234" s="160">
        <f>INDEX(Data[],MATCH($A234,Data[Dist],0),MATCH(F$6,Data[#Headers],0))</f>
        <v>4111500</v>
      </c>
      <c r="G234" s="22">
        <f>INDEX(Data[],MATCH($A234,Data[Dist],0),MATCH(G$6,Data[#Headers],0))</f>
        <v>24743604</v>
      </c>
      <c r="H234" s="22">
        <f>INDEX(Data[],MATCH($A234,Data[Dist],0),MATCH(H$6,Data[#Headers],0))-G234</f>
        <v>16445997</v>
      </c>
      <c r="I234" s="25"/>
      <c r="J234" s="22">
        <f>INDEX(Notes!$I$2:$N$11,MATCH(Notes!$B$2,Notes!$I$2:$I$11,0),4)*$C234</f>
        <v>16520604</v>
      </c>
      <c r="K234" s="22">
        <f>INDEX(Notes!$I$2:$N$11,MATCH(Notes!$B$2,Notes!$I$2:$I$11,0),5)*$D234</f>
        <v>8223000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4111500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364148</v>
      </c>
      <c r="E235" s="160">
        <f>INDEX(Data[],MATCH($A235,Data[Dist],0),MATCH(E$6,Data[#Headers],0))</f>
        <v>364148</v>
      </c>
      <c r="F235" s="160">
        <f>INDEX(Data[],MATCH($A235,Data[Dist],0),MATCH(F$6,Data[#Headers],0))</f>
        <v>364149</v>
      </c>
      <c r="G235" s="22">
        <f>INDEX(Data[],MATCH($A235,Data[Dist],0),MATCH(G$6,Data[#Headers],0))</f>
        <v>2195404</v>
      </c>
      <c r="H235" s="22">
        <f>INDEX(Data[],MATCH($A235,Data[Dist],0),MATCH(H$6,Data[#Headers],0))-G235</f>
        <v>1456593</v>
      </c>
      <c r="I235" s="25"/>
      <c r="J235" s="22">
        <f>INDEX(Notes!$I$2:$N$11,MATCH(Notes!$B$2,Notes!$I$2:$I$11,0),4)*$C235</f>
        <v>1467108</v>
      </c>
      <c r="K235" s="22">
        <f>INDEX(Notes!$I$2:$N$11,MATCH(Notes!$B$2,Notes!$I$2:$I$11,0),5)*$D235</f>
        <v>728296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364148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93400</v>
      </c>
      <c r="E236" s="160">
        <f>INDEX(Data[],MATCH($A236,Data[Dist],0),MATCH(E$6,Data[#Headers],0))</f>
        <v>93399</v>
      </c>
      <c r="F236" s="160">
        <f>INDEX(Data[],MATCH($A236,Data[Dist],0),MATCH(F$6,Data[#Headers],0))</f>
        <v>93400</v>
      </c>
      <c r="G236" s="22">
        <f>INDEX(Data[],MATCH($A236,Data[Dist],0),MATCH(G$6,Data[#Headers],0))</f>
        <v>563204</v>
      </c>
      <c r="H236" s="22">
        <f>INDEX(Data[],MATCH($A236,Data[Dist],0),MATCH(H$6,Data[#Headers],0))-G236</f>
        <v>373597</v>
      </c>
      <c r="I236" s="25"/>
      <c r="J236" s="22">
        <f>INDEX(Notes!$I$2:$N$11,MATCH(Notes!$B$2,Notes!$I$2:$I$11,0),4)*$C236</f>
        <v>376404</v>
      </c>
      <c r="K236" s="22">
        <f>INDEX(Notes!$I$2:$N$11,MATCH(Notes!$B$2,Notes!$I$2:$I$11,0),5)*$D236</f>
        <v>186800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93400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174754</v>
      </c>
      <c r="E237" s="160">
        <f>INDEX(Data[],MATCH($A237,Data[Dist],0),MATCH(E$6,Data[#Headers],0))</f>
        <v>174754</v>
      </c>
      <c r="F237" s="160">
        <f>INDEX(Data[],MATCH($A237,Data[Dist],0),MATCH(F$6,Data[#Headers],0))</f>
        <v>174754</v>
      </c>
      <c r="G237" s="22">
        <f>INDEX(Data[],MATCH($A237,Data[Dist],0),MATCH(G$6,Data[#Headers],0))</f>
        <v>1056900</v>
      </c>
      <c r="H237" s="22">
        <f>INDEX(Data[],MATCH($A237,Data[Dist],0),MATCH(H$6,Data[#Headers],0))-G237</f>
        <v>699016</v>
      </c>
      <c r="I237" s="25"/>
      <c r="J237" s="22">
        <f>INDEX(Notes!$I$2:$N$11,MATCH(Notes!$B$2,Notes!$I$2:$I$11,0),4)*$C237</f>
        <v>707392</v>
      </c>
      <c r="K237" s="22">
        <f>INDEX(Notes!$I$2:$N$11,MATCH(Notes!$B$2,Notes!$I$2:$I$11,0),5)*$D237</f>
        <v>349508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174754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337427</v>
      </c>
      <c r="E238" s="160">
        <f>INDEX(Data[],MATCH($A238,Data[Dist],0),MATCH(E$6,Data[#Headers],0))</f>
        <v>337427</v>
      </c>
      <c r="F238" s="160">
        <f>INDEX(Data[],MATCH($A238,Data[Dist],0),MATCH(F$6,Data[#Headers],0))</f>
        <v>337426</v>
      </c>
      <c r="G238" s="22">
        <f>INDEX(Data[],MATCH($A238,Data[Dist],0),MATCH(G$6,Data[#Headers],0))</f>
        <v>2033370</v>
      </c>
      <c r="H238" s="22">
        <f>INDEX(Data[],MATCH($A238,Data[Dist],0),MATCH(H$6,Data[#Headers],0))-G238</f>
        <v>1349707</v>
      </c>
      <c r="I238" s="25"/>
      <c r="J238" s="22">
        <f>INDEX(Notes!$I$2:$N$11,MATCH(Notes!$B$2,Notes!$I$2:$I$11,0),4)*$C238</f>
        <v>1358516</v>
      </c>
      <c r="K238" s="22">
        <f>INDEX(Notes!$I$2:$N$11,MATCH(Notes!$B$2,Notes!$I$2:$I$11,0),5)*$D238</f>
        <v>674854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337427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1320611</v>
      </c>
      <c r="E239" s="160">
        <f>INDEX(Data[],MATCH($A239,Data[Dist],0),MATCH(E$6,Data[#Headers],0))</f>
        <v>1320611</v>
      </c>
      <c r="F239" s="160">
        <f>INDEX(Data[],MATCH($A239,Data[Dist],0),MATCH(F$6,Data[#Headers],0))</f>
        <v>1320610</v>
      </c>
      <c r="G239" s="22">
        <f>INDEX(Data[],MATCH($A239,Data[Dist],0),MATCH(G$6,Data[#Headers],0))</f>
        <v>7956962</v>
      </c>
      <c r="H239" s="22">
        <f>INDEX(Data[],MATCH($A239,Data[Dist],0),MATCH(H$6,Data[#Headers],0))-G239</f>
        <v>5282443</v>
      </c>
      <c r="I239" s="25"/>
      <c r="J239" s="22">
        <f>INDEX(Notes!$I$2:$N$11,MATCH(Notes!$B$2,Notes!$I$2:$I$11,0),4)*$C239</f>
        <v>5315740</v>
      </c>
      <c r="K239" s="22">
        <f>INDEX(Notes!$I$2:$N$11,MATCH(Notes!$B$2,Notes!$I$2:$I$11,0),5)*$D239</f>
        <v>2641222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1320611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1511329</v>
      </c>
      <c r="E240" s="160">
        <f>INDEX(Data[],MATCH($A240,Data[Dist],0),MATCH(E$6,Data[#Headers],0))</f>
        <v>1511329</v>
      </c>
      <c r="F240" s="160">
        <f>INDEX(Data[],MATCH($A240,Data[Dist],0),MATCH(F$6,Data[#Headers],0))</f>
        <v>1511328</v>
      </c>
      <c r="G240" s="22">
        <f>INDEX(Data[],MATCH($A240,Data[Dist],0),MATCH(G$6,Data[#Headers],0))</f>
        <v>9096014</v>
      </c>
      <c r="H240" s="22">
        <f>INDEX(Data[],MATCH($A240,Data[Dist],0),MATCH(H$6,Data[#Headers],0))-G240</f>
        <v>6045315</v>
      </c>
      <c r="I240" s="25"/>
      <c r="J240" s="22">
        <f>INDEX(Notes!$I$2:$N$11,MATCH(Notes!$B$2,Notes!$I$2:$I$11,0),4)*$C240</f>
        <v>6073356</v>
      </c>
      <c r="K240" s="22">
        <f>INDEX(Notes!$I$2:$N$11,MATCH(Notes!$B$2,Notes!$I$2:$I$11,0),5)*$D240</f>
        <v>3022658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1511329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3442109</v>
      </c>
      <c r="E241" s="160">
        <f>INDEX(Data[],MATCH($A241,Data[Dist],0),MATCH(E$6,Data[#Headers],0))</f>
        <v>3442109</v>
      </c>
      <c r="F241" s="160">
        <f>INDEX(Data[],MATCH($A241,Data[Dist],0),MATCH(F$6,Data[#Headers],0))</f>
        <v>3442109</v>
      </c>
      <c r="G241" s="22">
        <f>INDEX(Data[],MATCH($A241,Data[Dist],0),MATCH(G$6,Data[#Headers],0))</f>
        <v>20735710</v>
      </c>
      <c r="H241" s="22">
        <f>INDEX(Data[],MATCH($A241,Data[Dist],0),MATCH(H$6,Data[#Headers],0))-G241</f>
        <v>13768436</v>
      </c>
      <c r="I241" s="25"/>
      <c r="J241" s="22">
        <f>INDEX(Notes!$I$2:$N$11,MATCH(Notes!$B$2,Notes!$I$2:$I$11,0),4)*$C241</f>
        <v>13851492</v>
      </c>
      <c r="K241" s="22">
        <f>INDEX(Notes!$I$2:$N$11,MATCH(Notes!$B$2,Notes!$I$2:$I$11,0),5)*$D241</f>
        <v>6884218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3442109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507502</v>
      </c>
      <c r="E242" s="160">
        <f>INDEX(Data[],MATCH($A242,Data[Dist],0),MATCH(E$6,Data[#Headers],0))</f>
        <v>507502</v>
      </c>
      <c r="F242" s="160">
        <f>INDEX(Data[],MATCH($A242,Data[Dist],0),MATCH(F$6,Data[#Headers],0))</f>
        <v>507502</v>
      </c>
      <c r="G242" s="22">
        <f>INDEX(Data[],MATCH($A242,Data[Dist],0),MATCH(G$6,Data[#Headers],0))</f>
        <v>3055356</v>
      </c>
      <c r="H242" s="22">
        <f>INDEX(Data[],MATCH($A242,Data[Dist],0),MATCH(H$6,Data[#Headers],0))-G242</f>
        <v>2030008</v>
      </c>
      <c r="I242" s="25"/>
      <c r="J242" s="22">
        <f>INDEX(Notes!$I$2:$N$11,MATCH(Notes!$B$2,Notes!$I$2:$I$11,0),4)*$C242</f>
        <v>2040352</v>
      </c>
      <c r="K242" s="22">
        <f>INDEX(Notes!$I$2:$N$11,MATCH(Notes!$B$2,Notes!$I$2:$I$11,0),5)*$D242</f>
        <v>1015004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507502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258055</v>
      </c>
      <c r="E243" s="160">
        <f>INDEX(Data[],MATCH($A243,Data[Dist],0),MATCH(E$6,Data[#Headers],0))</f>
        <v>258054</v>
      </c>
      <c r="F243" s="160">
        <f>INDEX(Data[],MATCH($A243,Data[Dist],0),MATCH(F$6,Data[#Headers],0))</f>
        <v>258055</v>
      </c>
      <c r="G243" s="22">
        <f>INDEX(Data[],MATCH($A243,Data[Dist],0),MATCH(G$6,Data[#Headers],0))</f>
        <v>1558610</v>
      </c>
      <c r="H243" s="22">
        <f>INDEX(Data[],MATCH($A243,Data[Dist],0),MATCH(H$6,Data[#Headers],0))-G243</f>
        <v>1032217</v>
      </c>
      <c r="I243" s="25"/>
      <c r="J243" s="22">
        <f>INDEX(Notes!$I$2:$N$11,MATCH(Notes!$B$2,Notes!$I$2:$I$11,0),4)*$C243</f>
        <v>1042500</v>
      </c>
      <c r="K243" s="22">
        <f>INDEX(Notes!$I$2:$N$11,MATCH(Notes!$B$2,Notes!$I$2:$I$11,0),5)*$D243</f>
        <v>516110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258055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536397</v>
      </c>
      <c r="E244" s="160">
        <f>INDEX(Data[],MATCH($A244,Data[Dist],0),MATCH(E$6,Data[#Headers],0))</f>
        <v>536396</v>
      </c>
      <c r="F244" s="160">
        <f>INDEX(Data[],MATCH($A244,Data[Dist],0),MATCH(F$6,Data[#Headers],0))</f>
        <v>536397</v>
      </c>
      <c r="G244" s="22">
        <f>INDEX(Data[],MATCH($A244,Data[Dist],0),MATCH(G$6,Data[#Headers],0))</f>
        <v>3228726</v>
      </c>
      <c r="H244" s="22">
        <f>INDEX(Data[],MATCH($A244,Data[Dist],0),MATCH(H$6,Data[#Headers],0))-G244</f>
        <v>2145585</v>
      </c>
      <c r="I244" s="25"/>
      <c r="J244" s="22">
        <f>INDEX(Notes!$I$2:$N$11,MATCH(Notes!$B$2,Notes!$I$2:$I$11,0),4)*$C244</f>
        <v>2155932</v>
      </c>
      <c r="K244" s="22">
        <f>INDEX(Notes!$I$2:$N$11,MATCH(Notes!$B$2,Notes!$I$2:$I$11,0),5)*$D244</f>
        <v>1072794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536397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697803</v>
      </c>
      <c r="E245" s="160">
        <f>INDEX(Data[],MATCH($A245,Data[Dist],0),MATCH(E$6,Data[#Headers],0))</f>
        <v>697803</v>
      </c>
      <c r="F245" s="160">
        <f>INDEX(Data[],MATCH($A245,Data[Dist],0),MATCH(F$6,Data[#Headers],0))</f>
        <v>697804</v>
      </c>
      <c r="G245" s="22">
        <f>INDEX(Data[],MATCH($A245,Data[Dist],0),MATCH(G$6,Data[#Headers],0))</f>
        <v>4202486</v>
      </c>
      <c r="H245" s="22">
        <f>INDEX(Data[],MATCH($A245,Data[Dist],0),MATCH(H$6,Data[#Headers],0))-G245</f>
        <v>2791213</v>
      </c>
      <c r="I245" s="25"/>
      <c r="J245" s="22">
        <f>INDEX(Notes!$I$2:$N$11,MATCH(Notes!$B$2,Notes!$I$2:$I$11,0),4)*$C245</f>
        <v>2806880</v>
      </c>
      <c r="K245" s="22">
        <f>INDEX(Notes!$I$2:$N$11,MATCH(Notes!$B$2,Notes!$I$2:$I$11,0),5)*$D245</f>
        <v>1395606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697803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260091</v>
      </c>
      <c r="E246" s="160">
        <f>INDEX(Data[],MATCH($A246,Data[Dist],0),MATCH(E$6,Data[#Headers],0))</f>
        <v>260091</v>
      </c>
      <c r="F246" s="160">
        <f>INDEX(Data[],MATCH($A246,Data[Dist],0),MATCH(F$6,Data[#Headers],0))</f>
        <v>260089</v>
      </c>
      <c r="G246" s="22">
        <f>INDEX(Data[],MATCH($A246,Data[Dist],0),MATCH(G$6,Data[#Headers],0))</f>
        <v>1569330</v>
      </c>
      <c r="H246" s="22">
        <f>INDEX(Data[],MATCH($A246,Data[Dist],0),MATCH(H$6,Data[#Headers],0))-G246</f>
        <v>1040362</v>
      </c>
      <c r="I246" s="25"/>
      <c r="J246" s="22">
        <f>INDEX(Notes!$I$2:$N$11,MATCH(Notes!$B$2,Notes!$I$2:$I$11,0),4)*$C246</f>
        <v>1049148</v>
      </c>
      <c r="K246" s="22">
        <f>INDEX(Notes!$I$2:$N$11,MATCH(Notes!$B$2,Notes!$I$2:$I$11,0),5)*$D246</f>
        <v>520182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260091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756225</v>
      </c>
      <c r="E247" s="160">
        <f>INDEX(Data[],MATCH($A247,Data[Dist],0),MATCH(E$6,Data[#Headers],0))</f>
        <v>756225</v>
      </c>
      <c r="F247" s="160">
        <f>INDEX(Data[],MATCH($A247,Data[Dist],0),MATCH(F$6,Data[#Headers],0))</f>
        <v>756226</v>
      </c>
      <c r="G247" s="22">
        <f>INDEX(Data[],MATCH($A247,Data[Dist],0),MATCH(G$6,Data[#Headers],0))</f>
        <v>4553782</v>
      </c>
      <c r="H247" s="22">
        <f>INDEX(Data[],MATCH($A247,Data[Dist],0),MATCH(H$6,Data[#Headers],0))-G247</f>
        <v>3024901</v>
      </c>
      <c r="I247" s="25"/>
      <c r="J247" s="22">
        <f>INDEX(Notes!$I$2:$N$11,MATCH(Notes!$B$2,Notes!$I$2:$I$11,0),4)*$C247</f>
        <v>3041332</v>
      </c>
      <c r="K247" s="22">
        <f>INDEX(Notes!$I$2:$N$11,MATCH(Notes!$B$2,Notes!$I$2:$I$11,0),5)*$D247</f>
        <v>1512450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756225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139399</v>
      </c>
      <c r="E248" s="160">
        <f>INDEX(Data[],MATCH($A248,Data[Dist],0),MATCH(E$6,Data[#Headers],0))</f>
        <v>139399</v>
      </c>
      <c r="F248" s="160">
        <f>INDEX(Data[],MATCH($A248,Data[Dist],0),MATCH(F$6,Data[#Headers],0))</f>
        <v>139399</v>
      </c>
      <c r="G248" s="22">
        <f>INDEX(Data[],MATCH($A248,Data[Dist],0),MATCH(G$6,Data[#Headers],0))</f>
        <v>841450</v>
      </c>
      <c r="H248" s="22">
        <f>INDEX(Data[],MATCH($A248,Data[Dist],0),MATCH(H$6,Data[#Headers],0))-G248</f>
        <v>557596</v>
      </c>
      <c r="I248" s="25"/>
      <c r="J248" s="22">
        <f>INDEX(Notes!$I$2:$N$11,MATCH(Notes!$B$2,Notes!$I$2:$I$11,0),4)*$C248</f>
        <v>562652</v>
      </c>
      <c r="K248" s="22">
        <f>INDEX(Notes!$I$2:$N$11,MATCH(Notes!$B$2,Notes!$I$2:$I$11,0),5)*$D248</f>
        <v>278798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139399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147059</v>
      </c>
      <c r="E249" s="160">
        <f>INDEX(Data[],MATCH($A249,Data[Dist],0),MATCH(E$6,Data[#Headers],0))</f>
        <v>147059</v>
      </c>
      <c r="F249" s="160">
        <f>INDEX(Data[],MATCH($A249,Data[Dist],0),MATCH(F$6,Data[#Headers],0))</f>
        <v>147057</v>
      </c>
      <c r="G249" s="22">
        <f>INDEX(Data[],MATCH($A249,Data[Dist],0),MATCH(G$6,Data[#Headers],0))</f>
        <v>887442</v>
      </c>
      <c r="H249" s="22">
        <f>INDEX(Data[],MATCH($A249,Data[Dist],0),MATCH(H$6,Data[#Headers],0))-G249</f>
        <v>588234</v>
      </c>
      <c r="I249" s="25"/>
      <c r="J249" s="22">
        <f>INDEX(Notes!$I$2:$N$11,MATCH(Notes!$B$2,Notes!$I$2:$I$11,0),4)*$C249</f>
        <v>593324</v>
      </c>
      <c r="K249" s="22">
        <f>INDEX(Notes!$I$2:$N$11,MATCH(Notes!$B$2,Notes!$I$2:$I$11,0),5)*$D249</f>
        <v>294118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147059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592607</v>
      </c>
      <c r="E250" s="160">
        <f>INDEX(Data[],MATCH($A250,Data[Dist],0),MATCH(E$6,Data[#Headers],0))</f>
        <v>592607</v>
      </c>
      <c r="F250" s="160">
        <f>INDEX(Data[],MATCH($A250,Data[Dist],0),MATCH(F$6,Data[#Headers],0))</f>
        <v>592605</v>
      </c>
      <c r="G250" s="22">
        <f>INDEX(Data[],MATCH($A250,Data[Dist],0),MATCH(G$6,Data[#Headers],0))</f>
        <v>3568718</v>
      </c>
      <c r="H250" s="22">
        <f>INDEX(Data[],MATCH($A250,Data[Dist],0),MATCH(H$6,Data[#Headers],0))-G250</f>
        <v>2370426</v>
      </c>
      <c r="I250" s="25"/>
      <c r="J250" s="22">
        <f>INDEX(Notes!$I$2:$N$11,MATCH(Notes!$B$2,Notes!$I$2:$I$11,0),4)*$C250</f>
        <v>2383504</v>
      </c>
      <c r="K250" s="22">
        <f>INDEX(Notes!$I$2:$N$11,MATCH(Notes!$B$2,Notes!$I$2:$I$11,0),5)*$D250</f>
        <v>1185214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592607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644096</v>
      </c>
      <c r="E251" s="160">
        <f>INDEX(Data[],MATCH($A251,Data[Dist],0),MATCH(E$6,Data[#Headers],0))</f>
        <v>644096</v>
      </c>
      <c r="F251" s="160">
        <f>INDEX(Data[],MATCH($A251,Data[Dist],0),MATCH(F$6,Data[#Headers],0))</f>
        <v>644097</v>
      </c>
      <c r="G251" s="22">
        <f>INDEX(Data[],MATCH($A251,Data[Dist],0),MATCH(G$6,Data[#Headers],0))</f>
        <v>3879688</v>
      </c>
      <c r="H251" s="22">
        <f>INDEX(Data[],MATCH($A251,Data[Dist],0),MATCH(H$6,Data[#Headers],0))-G251</f>
        <v>2576385</v>
      </c>
      <c r="I251" s="25"/>
      <c r="J251" s="22">
        <f>INDEX(Notes!$I$2:$N$11,MATCH(Notes!$B$2,Notes!$I$2:$I$11,0),4)*$C251</f>
        <v>2591496</v>
      </c>
      <c r="K251" s="22">
        <f>INDEX(Notes!$I$2:$N$11,MATCH(Notes!$B$2,Notes!$I$2:$I$11,0),5)*$D251</f>
        <v>1288192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644096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240413</v>
      </c>
      <c r="E252" s="160">
        <f>INDEX(Data[],MATCH($A252,Data[Dist],0),MATCH(E$6,Data[#Headers],0))</f>
        <v>240414</v>
      </c>
      <c r="F252" s="160">
        <f>INDEX(Data[],MATCH($A252,Data[Dist],0),MATCH(F$6,Data[#Headers],0))</f>
        <v>240412</v>
      </c>
      <c r="G252" s="22">
        <f>INDEX(Data[],MATCH($A252,Data[Dist],0),MATCH(G$6,Data[#Headers],0))</f>
        <v>1448510</v>
      </c>
      <c r="H252" s="22">
        <f>INDEX(Data[],MATCH($A252,Data[Dist],0),MATCH(H$6,Data[#Headers],0))-G252</f>
        <v>961654</v>
      </c>
      <c r="I252" s="25"/>
      <c r="J252" s="22">
        <f>INDEX(Notes!$I$2:$N$11,MATCH(Notes!$B$2,Notes!$I$2:$I$11,0),4)*$C252</f>
        <v>967684</v>
      </c>
      <c r="K252" s="22">
        <f>INDEX(Notes!$I$2:$N$11,MATCH(Notes!$B$2,Notes!$I$2:$I$11,0),5)*$D252</f>
        <v>480826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240413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124799</v>
      </c>
      <c r="E253" s="160">
        <f>INDEX(Data[],MATCH($A253,Data[Dist],0),MATCH(E$6,Data[#Headers],0))</f>
        <v>124799</v>
      </c>
      <c r="F253" s="160">
        <f>INDEX(Data[],MATCH($A253,Data[Dist],0),MATCH(F$6,Data[#Headers],0))</f>
        <v>124798</v>
      </c>
      <c r="G253" s="22">
        <f>INDEX(Data[],MATCH($A253,Data[Dist],0),MATCH(G$6,Data[#Headers],0))</f>
        <v>751854</v>
      </c>
      <c r="H253" s="22">
        <f>INDEX(Data[],MATCH($A253,Data[Dist],0),MATCH(H$6,Data[#Headers],0))-G253</f>
        <v>499195</v>
      </c>
      <c r="I253" s="25"/>
      <c r="J253" s="22">
        <f>INDEX(Notes!$I$2:$N$11,MATCH(Notes!$B$2,Notes!$I$2:$I$11,0),4)*$C253</f>
        <v>502256</v>
      </c>
      <c r="K253" s="22">
        <f>INDEX(Notes!$I$2:$N$11,MATCH(Notes!$B$2,Notes!$I$2:$I$11,0),5)*$D253</f>
        <v>249598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124799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298577</v>
      </c>
      <c r="E254" s="160">
        <f>INDEX(Data[],MATCH($A254,Data[Dist],0),MATCH(E$6,Data[#Headers],0))</f>
        <v>298578</v>
      </c>
      <c r="F254" s="160">
        <f>INDEX(Data[],MATCH($A254,Data[Dist],0),MATCH(F$6,Data[#Headers],0))</f>
        <v>298576</v>
      </c>
      <c r="G254" s="22">
        <f>INDEX(Data[],MATCH($A254,Data[Dist],0),MATCH(G$6,Data[#Headers],0))</f>
        <v>1800058</v>
      </c>
      <c r="H254" s="22">
        <f>INDEX(Data[],MATCH($A254,Data[Dist],0),MATCH(H$6,Data[#Headers],0))-G254</f>
        <v>1194310</v>
      </c>
      <c r="I254" s="25"/>
      <c r="J254" s="22">
        <f>INDEX(Notes!$I$2:$N$11,MATCH(Notes!$B$2,Notes!$I$2:$I$11,0),4)*$C254</f>
        <v>1202904</v>
      </c>
      <c r="K254" s="22">
        <f>INDEX(Notes!$I$2:$N$11,MATCH(Notes!$B$2,Notes!$I$2:$I$11,0),5)*$D254</f>
        <v>597154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298577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330170</v>
      </c>
      <c r="E255" s="160">
        <f>INDEX(Data[],MATCH($A255,Data[Dist],0),MATCH(E$6,Data[#Headers],0))</f>
        <v>330170</v>
      </c>
      <c r="F255" s="160">
        <f>INDEX(Data[],MATCH($A255,Data[Dist],0),MATCH(F$6,Data[#Headers],0))</f>
        <v>330171</v>
      </c>
      <c r="G255" s="22">
        <f>INDEX(Data[],MATCH($A255,Data[Dist],0),MATCH(G$6,Data[#Headers],0))</f>
        <v>1997364</v>
      </c>
      <c r="H255" s="22">
        <f>INDEX(Data[],MATCH($A255,Data[Dist],0),MATCH(H$6,Data[#Headers],0))-G255</f>
        <v>1320681</v>
      </c>
      <c r="I255" s="25"/>
      <c r="J255" s="22">
        <f>INDEX(Notes!$I$2:$N$11,MATCH(Notes!$B$2,Notes!$I$2:$I$11,0),4)*$C255</f>
        <v>1337024</v>
      </c>
      <c r="K255" s="22">
        <f>INDEX(Notes!$I$2:$N$11,MATCH(Notes!$B$2,Notes!$I$2:$I$11,0),5)*$D255</f>
        <v>660340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330170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202765</v>
      </c>
      <c r="E256" s="160">
        <f>INDEX(Data[],MATCH($A256,Data[Dist],0),MATCH(E$6,Data[#Headers],0))</f>
        <v>202765</v>
      </c>
      <c r="F256" s="160">
        <f>INDEX(Data[],MATCH($A256,Data[Dist],0),MATCH(F$6,Data[#Headers],0))</f>
        <v>202764</v>
      </c>
      <c r="G256" s="22">
        <f>INDEX(Data[],MATCH($A256,Data[Dist],0),MATCH(G$6,Data[#Headers],0))</f>
        <v>1222286</v>
      </c>
      <c r="H256" s="22">
        <f>INDEX(Data[],MATCH($A256,Data[Dist],0),MATCH(H$6,Data[#Headers],0))-G256</f>
        <v>811059</v>
      </c>
      <c r="I256" s="25"/>
      <c r="J256" s="22">
        <f>INDEX(Notes!$I$2:$N$11,MATCH(Notes!$B$2,Notes!$I$2:$I$11,0),4)*$C256</f>
        <v>816756</v>
      </c>
      <c r="K256" s="22">
        <f>INDEX(Notes!$I$2:$N$11,MATCH(Notes!$B$2,Notes!$I$2:$I$11,0),5)*$D256</f>
        <v>405530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202765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101976</v>
      </c>
      <c r="E257" s="160">
        <f>INDEX(Data[],MATCH($A257,Data[Dist],0),MATCH(E$6,Data[#Headers],0))</f>
        <v>101977</v>
      </c>
      <c r="F257" s="160">
        <f>INDEX(Data[],MATCH($A257,Data[Dist],0),MATCH(F$6,Data[#Headers],0))</f>
        <v>101975</v>
      </c>
      <c r="G257" s="22">
        <f>INDEX(Data[],MATCH($A257,Data[Dist],0),MATCH(G$6,Data[#Headers],0))</f>
        <v>615320</v>
      </c>
      <c r="H257" s="22">
        <f>INDEX(Data[],MATCH($A257,Data[Dist],0),MATCH(H$6,Data[#Headers],0))-G257</f>
        <v>407906</v>
      </c>
      <c r="I257" s="25"/>
      <c r="J257" s="22">
        <f>INDEX(Notes!$I$2:$N$11,MATCH(Notes!$B$2,Notes!$I$2:$I$11,0),4)*$C257</f>
        <v>411368</v>
      </c>
      <c r="K257" s="22">
        <f>INDEX(Notes!$I$2:$N$11,MATCH(Notes!$B$2,Notes!$I$2:$I$11,0),5)*$D257</f>
        <v>203952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101976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833829</v>
      </c>
      <c r="E258" s="160">
        <f>INDEX(Data[],MATCH($A258,Data[Dist],0),MATCH(E$6,Data[#Headers],0))</f>
        <v>833829</v>
      </c>
      <c r="F258" s="160">
        <f>INDEX(Data[],MATCH($A258,Data[Dist],0),MATCH(F$6,Data[#Headers],0))</f>
        <v>833828</v>
      </c>
      <c r="G258" s="22">
        <f>INDEX(Data[],MATCH($A258,Data[Dist],0),MATCH(G$6,Data[#Headers],0))</f>
        <v>5024530</v>
      </c>
      <c r="H258" s="22">
        <f>INDEX(Data[],MATCH($A258,Data[Dist],0),MATCH(H$6,Data[#Headers],0))-G258</f>
        <v>3335315</v>
      </c>
      <c r="I258" s="25"/>
      <c r="J258" s="22">
        <f>INDEX(Notes!$I$2:$N$11,MATCH(Notes!$B$2,Notes!$I$2:$I$11,0),4)*$C258</f>
        <v>3356872</v>
      </c>
      <c r="K258" s="22">
        <f>INDEX(Notes!$I$2:$N$11,MATCH(Notes!$B$2,Notes!$I$2:$I$11,0),5)*$D258</f>
        <v>1667658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833829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159612</v>
      </c>
      <c r="E259" s="160">
        <f>INDEX(Data[],MATCH($A259,Data[Dist],0),MATCH(E$6,Data[#Headers],0))</f>
        <v>159612</v>
      </c>
      <c r="F259" s="160">
        <f>INDEX(Data[],MATCH($A259,Data[Dist],0),MATCH(F$6,Data[#Headers],0))</f>
        <v>159610</v>
      </c>
      <c r="G259" s="22">
        <f>INDEX(Data[],MATCH($A259,Data[Dist],0),MATCH(G$6,Data[#Headers],0))</f>
        <v>961568</v>
      </c>
      <c r="H259" s="22">
        <f>INDEX(Data[],MATCH($A259,Data[Dist],0),MATCH(H$6,Data[#Headers],0))-G259</f>
        <v>638446</v>
      </c>
      <c r="I259" s="25"/>
      <c r="J259" s="22">
        <f>INDEX(Notes!$I$2:$N$11,MATCH(Notes!$B$2,Notes!$I$2:$I$11,0),4)*$C259</f>
        <v>642344</v>
      </c>
      <c r="K259" s="22">
        <f>INDEX(Notes!$I$2:$N$11,MATCH(Notes!$B$2,Notes!$I$2:$I$11,0),5)*$D259</f>
        <v>319224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159612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445956</v>
      </c>
      <c r="E260" s="160">
        <f>INDEX(Data[],MATCH($A260,Data[Dist],0),MATCH(E$6,Data[#Headers],0))</f>
        <v>445956</v>
      </c>
      <c r="F260" s="160">
        <f>INDEX(Data[],MATCH($A260,Data[Dist],0),MATCH(F$6,Data[#Headers],0))</f>
        <v>445955</v>
      </c>
      <c r="G260" s="22">
        <f>INDEX(Data[],MATCH($A260,Data[Dist],0),MATCH(G$6,Data[#Headers],0))</f>
        <v>2687220</v>
      </c>
      <c r="H260" s="22">
        <f>INDEX(Data[],MATCH($A260,Data[Dist],0),MATCH(H$6,Data[#Headers],0))-G260</f>
        <v>1783823</v>
      </c>
      <c r="I260" s="25"/>
      <c r="J260" s="22">
        <f>INDEX(Notes!$I$2:$N$11,MATCH(Notes!$B$2,Notes!$I$2:$I$11,0),4)*$C260</f>
        <v>1795308</v>
      </c>
      <c r="K260" s="22">
        <f>INDEX(Notes!$I$2:$N$11,MATCH(Notes!$B$2,Notes!$I$2:$I$11,0),5)*$D260</f>
        <v>891912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445956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770570</v>
      </c>
      <c r="E261" s="160">
        <f>INDEX(Data[],MATCH($A261,Data[Dist],0),MATCH(E$6,Data[#Headers],0))</f>
        <v>770570</v>
      </c>
      <c r="F261" s="160">
        <f>INDEX(Data[],MATCH($A261,Data[Dist],0),MATCH(F$6,Data[#Headers],0))</f>
        <v>770569</v>
      </c>
      <c r="G261" s="22">
        <f>INDEX(Data[],MATCH($A261,Data[Dist],0),MATCH(G$6,Data[#Headers],0))</f>
        <v>4640516</v>
      </c>
      <c r="H261" s="22">
        <f>INDEX(Data[],MATCH($A261,Data[Dist],0),MATCH(H$6,Data[#Headers],0))-G261</f>
        <v>3082279</v>
      </c>
      <c r="I261" s="25"/>
      <c r="J261" s="22">
        <f>INDEX(Notes!$I$2:$N$11,MATCH(Notes!$B$2,Notes!$I$2:$I$11,0),4)*$C261</f>
        <v>3099376</v>
      </c>
      <c r="K261" s="22">
        <f>INDEX(Notes!$I$2:$N$11,MATCH(Notes!$B$2,Notes!$I$2:$I$11,0),5)*$D261</f>
        <v>1541140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770570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701495</v>
      </c>
      <c r="E262" s="160">
        <f>INDEX(Data[],MATCH($A262,Data[Dist],0),MATCH(E$6,Data[#Headers],0))</f>
        <v>701495</v>
      </c>
      <c r="F262" s="160">
        <f>INDEX(Data[],MATCH($A262,Data[Dist],0),MATCH(F$6,Data[#Headers],0))</f>
        <v>701496</v>
      </c>
      <c r="G262" s="22">
        <f>INDEX(Data[],MATCH($A262,Data[Dist],0),MATCH(G$6,Data[#Headers],0))</f>
        <v>4224850</v>
      </c>
      <c r="H262" s="22">
        <f>INDEX(Data[],MATCH($A262,Data[Dist],0),MATCH(H$6,Data[#Headers],0))-G262</f>
        <v>2805981</v>
      </c>
      <c r="I262" s="25"/>
      <c r="J262" s="22">
        <f>INDEX(Notes!$I$2:$N$11,MATCH(Notes!$B$2,Notes!$I$2:$I$11,0),4)*$C262</f>
        <v>2821860</v>
      </c>
      <c r="K262" s="22">
        <f>INDEX(Notes!$I$2:$N$11,MATCH(Notes!$B$2,Notes!$I$2:$I$11,0),5)*$D262</f>
        <v>1402990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701495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443042</v>
      </c>
      <c r="E263" s="160">
        <f>INDEX(Data[],MATCH($A263,Data[Dist],0),MATCH(E$6,Data[#Headers],0))</f>
        <v>443043</v>
      </c>
      <c r="F263" s="160">
        <f>INDEX(Data[],MATCH($A263,Data[Dist],0),MATCH(F$6,Data[#Headers],0))</f>
        <v>443041</v>
      </c>
      <c r="G263" s="22">
        <f>INDEX(Data[],MATCH($A263,Data[Dist],0),MATCH(G$6,Data[#Headers],0))</f>
        <v>2669128</v>
      </c>
      <c r="H263" s="22">
        <f>INDEX(Data[],MATCH($A263,Data[Dist],0),MATCH(H$6,Data[#Headers],0))-G263</f>
        <v>1772170</v>
      </c>
      <c r="I263" s="25"/>
      <c r="J263" s="22">
        <f>INDEX(Notes!$I$2:$N$11,MATCH(Notes!$B$2,Notes!$I$2:$I$11,0),4)*$C263</f>
        <v>1783044</v>
      </c>
      <c r="K263" s="22">
        <f>INDEX(Notes!$I$2:$N$11,MATCH(Notes!$B$2,Notes!$I$2:$I$11,0),5)*$D263</f>
        <v>886084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443042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246018</v>
      </c>
      <c r="E264" s="160">
        <f>INDEX(Data[],MATCH($A264,Data[Dist],0),MATCH(E$6,Data[#Headers],0))</f>
        <v>246019</v>
      </c>
      <c r="F264" s="160">
        <f>INDEX(Data[],MATCH($A264,Data[Dist],0),MATCH(F$6,Data[#Headers],0))</f>
        <v>246017</v>
      </c>
      <c r="G264" s="22">
        <f>INDEX(Data[],MATCH($A264,Data[Dist],0),MATCH(G$6,Data[#Headers],0))</f>
        <v>1481788</v>
      </c>
      <c r="H264" s="22">
        <f>INDEX(Data[],MATCH($A264,Data[Dist],0),MATCH(H$6,Data[#Headers],0))-G264</f>
        <v>984074</v>
      </c>
      <c r="I264" s="25"/>
      <c r="J264" s="22">
        <f>INDEX(Notes!$I$2:$N$11,MATCH(Notes!$B$2,Notes!$I$2:$I$11,0),4)*$C264</f>
        <v>989752</v>
      </c>
      <c r="K264" s="22">
        <f>INDEX(Notes!$I$2:$N$11,MATCH(Notes!$B$2,Notes!$I$2:$I$11,0),5)*$D264</f>
        <v>492036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246018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INDEX($A$7:$H$333,MATCH($S264,$A$7:$A$333,0),4)-Q264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371311</v>
      </c>
      <c r="E265" s="160">
        <f>INDEX(Data[],MATCH($A265,Data[Dist],0),MATCH(E$6,Data[#Headers],0))</f>
        <v>371311</v>
      </c>
      <c r="F265" s="160">
        <f>INDEX(Data[],MATCH($A265,Data[Dist],0),MATCH(F$6,Data[#Headers],0))</f>
        <v>371309</v>
      </c>
      <c r="G265" s="22">
        <f>INDEX(Data[],MATCH($A265,Data[Dist],0),MATCH(G$6,Data[#Headers],0))</f>
        <v>2236114</v>
      </c>
      <c r="H265" s="22">
        <f>INDEX(Data[],MATCH($A265,Data[Dist],0),MATCH(H$6,Data[#Headers],0))-G265</f>
        <v>1485242</v>
      </c>
      <c r="I265" s="25"/>
      <c r="J265" s="22">
        <f>INDEX(Notes!$I$2:$N$11,MATCH(Notes!$B$2,Notes!$I$2:$I$11,0),4)*$C265</f>
        <v>1493492</v>
      </c>
      <c r="K265" s="22">
        <f>INDEX(Notes!$I$2:$N$11,MATCH(Notes!$B$2,Notes!$I$2:$I$11,0),5)*$D265</f>
        <v>742622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371311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1037759</v>
      </c>
      <c r="E266" s="160">
        <f>INDEX(Data[],MATCH($A266,Data[Dist],0),MATCH(E$6,Data[#Headers],0))</f>
        <v>1037759</v>
      </c>
      <c r="F266" s="160">
        <f>INDEX(Data[],MATCH($A266,Data[Dist],0),MATCH(F$6,Data[#Headers],0))</f>
        <v>1037759</v>
      </c>
      <c r="G266" s="22">
        <f>INDEX(Data[],MATCH($A266,Data[Dist],0),MATCH(G$6,Data[#Headers],0))</f>
        <v>6249194</v>
      </c>
      <c r="H266" s="22">
        <f>INDEX(Data[],MATCH($A266,Data[Dist],0),MATCH(H$6,Data[#Headers],0))-G266</f>
        <v>4151036</v>
      </c>
      <c r="I266" s="25"/>
      <c r="J266" s="22">
        <f>INDEX(Notes!$I$2:$N$11,MATCH(Notes!$B$2,Notes!$I$2:$I$11,0),4)*$C266</f>
        <v>4173676</v>
      </c>
      <c r="K266" s="22">
        <f>INDEX(Notes!$I$2:$N$11,MATCH(Notes!$B$2,Notes!$I$2:$I$11,0),5)*$D266</f>
        <v>2075518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1037759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12558787</v>
      </c>
      <c r="E267" s="160">
        <f>INDEX(Data[],MATCH($A267,Data[Dist],0),MATCH(E$6,Data[#Headers],0))</f>
        <v>12558786</v>
      </c>
      <c r="F267" s="160">
        <f>INDEX(Data[],MATCH($A267,Data[Dist],0),MATCH(F$6,Data[#Headers],0))</f>
        <v>12558787</v>
      </c>
      <c r="G267" s="22">
        <f>INDEX(Data[],MATCH($A267,Data[Dist],0),MATCH(G$6,Data[#Headers],0))</f>
        <v>75580410</v>
      </c>
      <c r="H267" s="22">
        <f>INDEX(Data[],MATCH($A267,Data[Dist],0),MATCH(H$6,Data[#Headers],0))-G267</f>
        <v>50235145</v>
      </c>
      <c r="I267" s="25"/>
      <c r="J267" s="22">
        <f>INDEX(Notes!$I$2:$N$11,MATCH(Notes!$B$2,Notes!$I$2:$I$11,0),4)*$C267</f>
        <v>50462836</v>
      </c>
      <c r="K267" s="22">
        <f>INDEX(Notes!$I$2:$N$11,MATCH(Notes!$B$2,Notes!$I$2:$I$11,0),5)*$D267</f>
        <v>25117574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12558787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247060</v>
      </c>
      <c r="E268" s="160">
        <f>INDEX(Data[],MATCH($A268,Data[Dist],0),MATCH(E$6,Data[#Headers],0))</f>
        <v>247061</v>
      </c>
      <c r="F268" s="160">
        <f>INDEX(Data[],MATCH($A268,Data[Dist],0),MATCH(F$6,Data[#Headers],0))</f>
        <v>247059</v>
      </c>
      <c r="G268" s="22">
        <f>INDEX(Data[],MATCH($A268,Data[Dist],0),MATCH(G$6,Data[#Headers],0))</f>
        <v>1488944</v>
      </c>
      <c r="H268" s="22">
        <f>INDEX(Data[],MATCH($A268,Data[Dist],0),MATCH(H$6,Data[#Headers],0))-G268</f>
        <v>988242</v>
      </c>
      <c r="I268" s="25"/>
      <c r="J268" s="22">
        <f>INDEX(Notes!$I$2:$N$11,MATCH(Notes!$B$2,Notes!$I$2:$I$11,0),4)*$C268</f>
        <v>994824</v>
      </c>
      <c r="K268" s="22">
        <f>INDEX(Notes!$I$2:$N$11,MATCH(Notes!$B$2,Notes!$I$2:$I$11,0),5)*$D268</f>
        <v>494120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247060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472510</v>
      </c>
      <c r="E269" s="160">
        <f>INDEX(Data[],MATCH($A269,Data[Dist],0),MATCH(E$6,Data[#Headers],0))</f>
        <v>472510</v>
      </c>
      <c r="F269" s="160">
        <f>INDEX(Data[],MATCH($A269,Data[Dist],0),MATCH(F$6,Data[#Headers],0))</f>
        <v>472509</v>
      </c>
      <c r="G269" s="22">
        <f>INDEX(Data[],MATCH($A269,Data[Dist],0),MATCH(G$6,Data[#Headers],0))</f>
        <v>2848772</v>
      </c>
      <c r="H269" s="22">
        <f>INDEX(Data[],MATCH($A269,Data[Dist],0),MATCH(H$6,Data[#Headers],0))-G269</f>
        <v>1890039</v>
      </c>
      <c r="I269" s="25"/>
      <c r="J269" s="22">
        <f>INDEX(Notes!$I$2:$N$11,MATCH(Notes!$B$2,Notes!$I$2:$I$11,0),4)*$C269</f>
        <v>1903752</v>
      </c>
      <c r="K269" s="22">
        <f>INDEX(Notes!$I$2:$N$11,MATCH(Notes!$B$2,Notes!$I$2:$I$11,0),5)*$D269</f>
        <v>945020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472510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884126</v>
      </c>
      <c r="E270" s="160">
        <f>INDEX(Data[],MATCH($A270,Data[Dist],0),MATCH(E$6,Data[#Headers],0))</f>
        <v>884126</v>
      </c>
      <c r="F270" s="160">
        <f>INDEX(Data[],MATCH($A270,Data[Dist],0),MATCH(F$6,Data[#Headers],0))</f>
        <v>884124</v>
      </c>
      <c r="G270" s="22">
        <f>INDEX(Data[],MATCH($A270,Data[Dist],0),MATCH(G$6,Data[#Headers],0))</f>
        <v>5326652</v>
      </c>
      <c r="H270" s="22">
        <f>INDEX(Data[],MATCH($A270,Data[Dist],0),MATCH(H$6,Data[#Headers],0))-G270</f>
        <v>3536502</v>
      </c>
      <c r="I270" s="25"/>
      <c r="J270" s="22">
        <f>INDEX(Notes!$I$2:$N$11,MATCH(Notes!$B$2,Notes!$I$2:$I$11,0),4)*$C270</f>
        <v>3558400</v>
      </c>
      <c r="K270" s="22">
        <f>INDEX(Notes!$I$2:$N$11,MATCH(Notes!$B$2,Notes!$I$2:$I$11,0),5)*$D270</f>
        <v>1768252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884126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389750</v>
      </c>
      <c r="E271" s="160">
        <f>INDEX(Data[],MATCH($A271,Data[Dist],0),MATCH(E$6,Data[#Headers],0))</f>
        <v>389749</v>
      </c>
      <c r="F271" s="160">
        <f>INDEX(Data[],MATCH($A271,Data[Dist],0),MATCH(F$6,Data[#Headers],0))</f>
        <v>389750</v>
      </c>
      <c r="G271" s="22">
        <f>INDEX(Data[],MATCH($A271,Data[Dist],0),MATCH(G$6,Data[#Headers],0))</f>
        <v>2346640</v>
      </c>
      <c r="H271" s="22">
        <f>INDEX(Data[],MATCH($A271,Data[Dist],0),MATCH(H$6,Data[#Headers],0))-G271</f>
        <v>1558997</v>
      </c>
      <c r="I271" s="25"/>
      <c r="J271" s="22">
        <f>INDEX(Notes!$I$2:$N$11,MATCH(Notes!$B$2,Notes!$I$2:$I$11,0),4)*$C271</f>
        <v>1567140</v>
      </c>
      <c r="K271" s="22">
        <f>INDEX(Notes!$I$2:$N$11,MATCH(Notes!$B$2,Notes!$I$2:$I$11,0),5)*$D271</f>
        <v>779500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389750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352907</v>
      </c>
      <c r="E272" s="160">
        <f>INDEX(Data[],MATCH($A272,Data[Dist],0),MATCH(E$6,Data[#Headers],0))</f>
        <v>352908</v>
      </c>
      <c r="F272" s="160">
        <f>INDEX(Data[],MATCH($A272,Data[Dist],0),MATCH(F$6,Data[#Headers],0))</f>
        <v>352906</v>
      </c>
      <c r="G272" s="22">
        <f>INDEX(Data[],MATCH($A272,Data[Dist],0),MATCH(G$6,Data[#Headers],0))</f>
        <v>2127114</v>
      </c>
      <c r="H272" s="22">
        <f>INDEX(Data[],MATCH($A272,Data[Dist],0),MATCH(H$6,Data[#Headers],0))-G272</f>
        <v>1411630</v>
      </c>
      <c r="I272" s="25"/>
      <c r="J272" s="22">
        <f>INDEX(Notes!$I$2:$N$11,MATCH(Notes!$B$2,Notes!$I$2:$I$11,0),4)*$C272</f>
        <v>1421300</v>
      </c>
      <c r="K272" s="22">
        <f>INDEX(Notes!$I$2:$N$11,MATCH(Notes!$B$2,Notes!$I$2:$I$11,0),5)*$D272</f>
        <v>705814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352907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285298</v>
      </c>
      <c r="E273" s="160">
        <f>INDEX(Data[],MATCH($A273,Data[Dist],0),MATCH(E$6,Data[#Headers],0))</f>
        <v>285298</v>
      </c>
      <c r="F273" s="160">
        <f>INDEX(Data[],MATCH($A273,Data[Dist],0),MATCH(F$6,Data[#Headers],0))</f>
        <v>285299</v>
      </c>
      <c r="G273" s="22">
        <f>INDEX(Data[],MATCH($A273,Data[Dist],0),MATCH(G$6,Data[#Headers],0))</f>
        <v>1719832</v>
      </c>
      <c r="H273" s="22">
        <f>INDEX(Data[],MATCH($A273,Data[Dist],0),MATCH(H$6,Data[#Headers],0))-G273</f>
        <v>1141193</v>
      </c>
      <c r="I273" s="25"/>
      <c r="J273" s="22">
        <f>INDEX(Notes!$I$2:$N$11,MATCH(Notes!$B$2,Notes!$I$2:$I$11,0),4)*$C273</f>
        <v>1149236</v>
      </c>
      <c r="K273" s="22">
        <f>INDEX(Notes!$I$2:$N$11,MATCH(Notes!$B$2,Notes!$I$2:$I$11,0),5)*$D273</f>
        <v>570596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285298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130263</v>
      </c>
      <c r="E274" s="160">
        <f>INDEX(Data[],MATCH($A274,Data[Dist],0),MATCH(E$6,Data[#Headers],0))</f>
        <v>130264</v>
      </c>
      <c r="F274" s="160">
        <f>INDEX(Data[],MATCH($A274,Data[Dist],0),MATCH(F$6,Data[#Headers],0))</f>
        <v>130262</v>
      </c>
      <c r="G274" s="22">
        <f>INDEX(Data[],MATCH($A274,Data[Dist],0),MATCH(G$6,Data[#Headers],0))</f>
        <v>784690</v>
      </c>
      <c r="H274" s="22">
        <f>INDEX(Data[],MATCH($A274,Data[Dist],0),MATCH(H$6,Data[#Headers],0))-G274</f>
        <v>521054</v>
      </c>
      <c r="I274" s="25"/>
      <c r="J274" s="22">
        <f>INDEX(Notes!$I$2:$N$11,MATCH(Notes!$B$2,Notes!$I$2:$I$11,0),4)*$C274</f>
        <v>524164</v>
      </c>
      <c r="K274" s="22">
        <f>INDEX(Notes!$I$2:$N$11,MATCH(Notes!$B$2,Notes!$I$2:$I$11,0),5)*$D274</f>
        <v>260526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130263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1160446</v>
      </c>
      <c r="E275" s="160">
        <f>INDEX(Data[],MATCH($A275,Data[Dist],0),MATCH(E$6,Data[#Headers],0))</f>
        <v>1160446</v>
      </c>
      <c r="F275" s="160">
        <f>INDEX(Data[],MATCH($A275,Data[Dist],0),MATCH(F$6,Data[#Headers],0))</f>
        <v>1160446</v>
      </c>
      <c r="G275" s="22">
        <f>INDEX(Data[],MATCH($A275,Data[Dist],0),MATCH(G$6,Data[#Headers],0))</f>
        <v>6984936</v>
      </c>
      <c r="H275" s="22">
        <f>INDEX(Data[],MATCH($A275,Data[Dist],0),MATCH(H$6,Data[#Headers],0))-G275</f>
        <v>4641784</v>
      </c>
      <c r="I275" s="25"/>
      <c r="J275" s="22">
        <f>INDEX(Notes!$I$2:$N$11,MATCH(Notes!$B$2,Notes!$I$2:$I$11,0),4)*$C275</f>
        <v>4664044</v>
      </c>
      <c r="K275" s="22">
        <f>INDEX(Notes!$I$2:$N$11,MATCH(Notes!$B$2,Notes!$I$2:$I$11,0),5)*$D275</f>
        <v>2320892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1160446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342917</v>
      </c>
      <c r="E276" s="160">
        <f>INDEX(Data[],MATCH($A276,Data[Dist],0),MATCH(E$6,Data[#Headers],0))</f>
        <v>342917</v>
      </c>
      <c r="F276" s="160">
        <f>INDEX(Data[],MATCH($A276,Data[Dist],0),MATCH(F$6,Data[#Headers],0))</f>
        <v>342917</v>
      </c>
      <c r="G276" s="22">
        <f>INDEX(Data[],MATCH($A276,Data[Dist],0),MATCH(G$6,Data[#Headers],0))</f>
        <v>2065270</v>
      </c>
      <c r="H276" s="22">
        <f>INDEX(Data[],MATCH($A276,Data[Dist],0),MATCH(H$6,Data[#Headers],0))-G276</f>
        <v>1371668</v>
      </c>
      <c r="I276" s="25"/>
      <c r="J276" s="22">
        <f>INDEX(Notes!$I$2:$N$11,MATCH(Notes!$B$2,Notes!$I$2:$I$11,0),4)*$C276</f>
        <v>1379436</v>
      </c>
      <c r="K276" s="22">
        <f>INDEX(Notes!$I$2:$N$11,MATCH(Notes!$B$2,Notes!$I$2:$I$11,0),5)*$D276</f>
        <v>685834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342917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5072159</v>
      </c>
      <c r="E277" s="160">
        <f>INDEX(Data[],MATCH($A277,Data[Dist],0),MATCH(E$6,Data[#Headers],0))</f>
        <v>5072159</v>
      </c>
      <c r="F277" s="160">
        <f>INDEX(Data[],MATCH($A277,Data[Dist],0),MATCH(F$6,Data[#Headers],0))</f>
        <v>5072158</v>
      </c>
      <c r="G277" s="22">
        <f>INDEX(Data[],MATCH($A277,Data[Dist],0),MATCH(G$6,Data[#Headers],0))</f>
        <v>30540518</v>
      </c>
      <c r="H277" s="22">
        <f>INDEX(Data[],MATCH($A277,Data[Dist],0),MATCH(H$6,Data[#Headers],0))-G277</f>
        <v>20288635</v>
      </c>
      <c r="I277" s="25"/>
      <c r="J277" s="22">
        <f>INDEX(Notes!$I$2:$N$11,MATCH(Notes!$B$2,Notes!$I$2:$I$11,0),4)*$C277</f>
        <v>20396200</v>
      </c>
      <c r="K277" s="22">
        <f>INDEX(Notes!$I$2:$N$11,MATCH(Notes!$B$2,Notes!$I$2:$I$11,0),5)*$D277</f>
        <v>10144318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5072159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1478897</v>
      </c>
      <c r="E278" s="160">
        <f>INDEX(Data[],MATCH($A278,Data[Dist],0),MATCH(E$6,Data[#Headers],0))</f>
        <v>1478896</v>
      </c>
      <c r="F278" s="160">
        <f>INDEX(Data[],MATCH($A278,Data[Dist],0),MATCH(F$6,Data[#Headers],0))</f>
        <v>1478897</v>
      </c>
      <c r="G278" s="22">
        <f>INDEX(Data[],MATCH($A278,Data[Dist],0),MATCH(G$6,Data[#Headers],0))</f>
        <v>8904046</v>
      </c>
      <c r="H278" s="22">
        <f>INDEX(Data[],MATCH($A278,Data[Dist],0),MATCH(H$6,Data[#Headers],0))-G278</f>
        <v>5915585</v>
      </c>
      <c r="I278" s="25"/>
      <c r="J278" s="22">
        <f>INDEX(Notes!$I$2:$N$11,MATCH(Notes!$B$2,Notes!$I$2:$I$11,0),4)*$C278</f>
        <v>5946252</v>
      </c>
      <c r="K278" s="22">
        <f>INDEX(Notes!$I$2:$N$11,MATCH(Notes!$B$2,Notes!$I$2:$I$11,0),5)*$D278</f>
        <v>2957794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1478897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265205</v>
      </c>
      <c r="E279" s="160">
        <f>INDEX(Data[],MATCH($A279,Data[Dist],0),MATCH(E$6,Data[#Headers],0))</f>
        <v>265206</v>
      </c>
      <c r="F279" s="160">
        <f>INDEX(Data[],MATCH($A279,Data[Dist],0),MATCH(F$6,Data[#Headers],0))</f>
        <v>265204</v>
      </c>
      <c r="G279" s="22">
        <f>INDEX(Data[],MATCH($A279,Data[Dist],0),MATCH(G$6,Data[#Headers],0))</f>
        <v>1608778</v>
      </c>
      <c r="H279" s="22">
        <f>INDEX(Data[],MATCH($A279,Data[Dist],0),MATCH(H$6,Data[#Headers],0))-G279</f>
        <v>1060822</v>
      </c>
      <c r="I279" s="25"/>
      <c r="J279" s="22">
        <f>INDEX(Notes!$I$2:$N$11,MATCH(Notes!$B$2,Notes!$I$2:$I$11,0),4)*$C279</f>
        <v>1078368</v>
      </c>
      <c r="K279" s="22">
        <f>INDEX(Notes!$I$2:$N$11,MATCH(Notes!$B$2,Notes!$I$2:$I$11,0),5)*$D279</f>
        <v>530410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265205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271809</v>
      </c>
      <c r="E280" s="160">
        <f>INDEX(Data[],MATCH($A280,Data[Dist],0),MATCH(E$6,Data[#Headers],0))</f>
        <v>271809</v>
      </c>
      <c r="F280" s="160">
        <f>INDEX(Data[],MATCH($A280,Data[Dist],0),MATCH(F$6,Data[#Headers],0))</f>
        <v>271809</v>
      </c>
      <c r="G280" s="22">
        <f>INDEX(Data[],MATCH($A280,Data[Dist],0),MATCH(G$6,Data[#Headers],0))</f>
        <v>1636994</v>
      </c>
      <c r="H280" s="22">
        <f>INDEX(Data[],MATCH($A280,Data[Dist],0),MATCH(H$6,Data[#Headers],0))-G280</f>
        <v>1087236</v>
      </c>
      <c r="I280" s="25"/>
      <c r="J280" s="22">
        <f>INDEX(Notes!$I$2:$N$11,MATCH(Notes!$B$2,Notes!$I$2:$I$11,0),4)*$C280</f>
        <v>1093376</v>
      </c>
      <c r="K280" s="22">
        <f>INDEX(Notes!$I$2:$N$11,MATCH(Notes!$B$2,Notes!$I$2:$I$11,0),5)*$D280</f>
        <v>543618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271809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144575</v>
      </c>
      <c r="E281" s="160">
        <f>INDEX(Data[],MATCH($A281,Data[Dist],0),MATCH(E$6,Data[#Headers],0))</f>
        <v>144575</v>
      </c>
      <c r="F281" s="160">
        <f>INDEX(Data[],MATCH($A281,Data[Dist],0),MATCH(F$6,Data[#Headers],0))</f>
        <v>144575</v>
      </c>
      <c r="G281" s="22">
        <f>INDEX(Data[],MATCH($A281,Data[Dist],0),MATCH(G$6,Data[#Headers],0))</f>
        <v>870426</v>
      </c>
      <c r="H281" s="22">
        <f>INDEX(Data[],MATCH($A281,Data[Dist],0),MATCH(H$6,Data[#Headers],0))-G281</f>
        <v>578300</v>
      </c>
      <c r="I281" s="25"/>
      <c r="J281" s="22">
        <f>INDEX(Notes!$I$2:$N$11,MATCH(Notes!$B$2,Notes!$I$2:$I$11,0),4)*$C281</f>
        <v>581276</v>
      </c>
      <c r="K281" s="22">
        <f>INDEX(Notes!$I$2:$N$11,MATCH(Notes!$B$2,Notes!$I$2:$I$11,0),5)*$D281</f>
        <v>289150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144575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408552</v>
      </c>
      <c r="E282" s="160">
        <f>INDEX(Data[],MATCH($A282,Data[Dist],0),MATCH(E$6,Data[#Headers],0))</f>
        <v>408551</v>
      </c>
      <c r="F282" s="160">
        <f>INDEX(Data[],MATCH($A282,Data[Dist],0),MATCH(F$6,Data[#Headers],0))</f>
        <v>408552</v>
      </c>
      <c r="G282" s="22">
        <f>INDEX(Data[],MATCH($A282,Data[Dist],0),MATCH(G$6,Data[#Headers],0))</f>
        <v>2460572</v>
      </c>
      <c r="H282" s="22">
        <f>INDEX(Data[],MATCH($A282,Data[Dist],0),MATCH(H$6,Data[#Headers],0))-G282</f>
        <v>1634205</v>
      </c>
      <c r="I282" s="25"/>
      <c r="J282" s="22">
        <f>INDEX(Notes!$I$2:$N$11,MATCH(Notes!$B$2,Notes!$I$2:$I$11,0),4)*$C282</f>
        <v>1643468</v>
      </c>
      <c r="K282" s="22">
        <f>INDEX(Notes!$I$2:$N$11,MATCH(Notes!$B$2,Notes!$I$2:$I$11,0),5)*$D282</f>
        <v>817104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408552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2176646</v>
      </c>
      <c r="E283" s="160">
        <f>INDEX(Data[],MATCH($A283,Data[Dist],0),MATCH(E$6,Data[#Headers],0))</f>
        <v>2176647</v>
      </c>
      <c r="F283" s="160">
        <f>INDEX(Data[],MATCH($A283,Data[Dist],0),MATCH(F$6,Data[#Headers],0))</f>
        <v>2176645</v>
      </c>
      <c r="G283" s="22">
        <f>INDEX(Data[],MATCH($A283,Data[Dist],0),MATCH(G$6,Data[#Headers],0))</f>
        <v>13099236</v>
      </c>
      <c r="H283" s="22">
        <f>INDEX(Data[],MATCH($A283,Data[Dist],0),MATCH(H$6,Data[#Headers],0))-G283</f>
        <v>8706586</v>
      </c>
      <c r="I283" s="25"/>
      <c r="J283" s="22">
        <f>INDEX(Notes!$I$2:$N$11,MATCH(Notes!$B$2,Notes!$I$2:$I$11,0),4)*$C283</f>
        <v>8745944</v>
      </c>
      <c r="K283" s="22">
        <f>INDEX(Notes!$I$2:$N$11,MATCH(Notes!$B$2,Notes!$I$2:$I$11,0),5)*$D283</f>
        <v>4353292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2176646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78726</v>
      </c>
      <c r="E284" s="160">
        <f>INDEX(Data[],MATCH($A284,Data[Dist],0),MATCH(E$6,Data[#Headers],0))</f>
        <v>78725</v>
      </c>
      <c r="F284" s="160">
        <f>INDEX(Data[],MATCH($A284,Data[Dist],0),MATCH(F$6,Data[#Headers],0))</f>
        <v>78726</v>
      </c>
      <c r="G284" s="22">
        <f>INDEX(Data[],MATCH($A284,Data[Dist],0),MATCH(G$6,Data[#Headers],0))</f>
        <v>474288</v>
      </c>
      <c r="H284" s="22">
        <f>INDEX(Data[],MATCH($A284,Data[Dist],0),MATCH(H$6,Data[#Headers],0))-G284</f>
        <v>314901</v>
      </c>
      <c r="I284" s="25"/>
      <c r="J284" s="22">
        <f>INDEX(Notes!$I$2:$N$11,MATCH(Notes!$B$2,Notes!$I$2:$I$11,0),4)*$C284</f>
        <v>316836</v>
      </c>
      <c r="K284" s="22">
        <f>INDEX(Notes!$I$2:$N$11,MATCH(Notes!$B$2,Notes!$I$2:$I$11,0),5)*$D284</f>
        <v>157452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78726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531383</v>
      </c>
      <c r="E285" s="160">
        <f>INDEX(Data[],MATCH($A285,Data[Dist],0),MATCH(E$6,Data[#Headers],0))</f>
        <v>531383</v>
      </c>
      <c r="F285" s="160">
        <f>INDEX(Data[],MATCH($A285,Data[Dist],0),MATCH(F$6,Data[#Headers],0))</f>
        <v>531383</v>
      </c>
      <c r="G285" s="22">
        <f>INDEX(Data[],MATCH($A285,Data[Dist],0),MATCH(G$6,Data[#Headers],0))</f>
        <v>3202614</v>
      </c>
      <c r="H285" s="22">
        <f>INDEX(Data[],MATCH($A285,Data[Dist],0),MATCH(H$6,Data[#Headers],0))-G285</f>
        <v>2125532</v>
      </c>
      <c r="I285" s="25"/>
      <c r="J285" s="22">
        <f>INDEX(Notes!$I$2:$N$11,MATCH(Notes!$B$2,Notes!$I$2:$I$11,0),4)*$C285</f>
        <v>2139848</v>
      </c>
      <c r="K285" s="22">
        <f>INDEX(Notes!$I$2:$N$11,MATCH(Notes!$B$2,Notes!$I$2:$I$11,0),5)*$D285</f>
        <v>1062766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531383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503565</v>
      </c>
      <c r="E286" s="160">
        <f>INDEX(Data[],MATCH($A286,Data[Dist],0),MATCH(E$6,Data[#Headers],0))</f>
        <v>503565</v>
      </c>
      <c r="F286" s="160">
        <f>INDEX(Data[],MATCH($A286,Data[Dist],0),MATCH(F$6,Data[#Headers],0))</f>
        <v>503566</v>
      </c>
      <c r="G286" s="22">
        <f>INDEX(Data[],MATCH($A286,Data[Dist],0),MATCH(G$6,Data[#Headers],0))</f>
        <v>3033502</v>
      </c>
      <c r="H286" s="22">
        <f>INDEX(Data[],MATCH($A286,Data[Dist],0),MATCH(H$6,Data[#Headers],0))-G286</f>
        <v>2014261</v>
      </c>
      <c r="I286" s="25"/>
      <c r="J286" s="22">
        <f>INDEX(Notes!$I$2:$N$11,MATCH(Notes!$B$2,Notes!$I$2:$I$11,0),4)*$C286</f>
        <v>2026372</v>
      </c>
      <c r="K286" s="22">
        <f>INDEX(Notes!$I$2:$N$11,MATCH(Notes!$B$2,Notes!$I$2:$I$11,0),5)*$D286</f>
        <v>1007130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503565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569732</v>
      </c>
      <c r="E287" s="160">
        <f>INDEX(Data[],MATCH($A287,Data[Dist],0),MATCH(E$6,Data[#Headers],0))</f>
        <v>569732</v>
      </c>
      <c r="F287" s="160">
        <f>INDEX(Data[],MATCH($A287,Data[Dist],0),MATCH(F$6,Data[#Headers],0))</f>
        <v>569730</v>
      </c>
      <c r="G287" s="22">
        <f>INDEX(Data[],MATCH($A287,Data[Dist],0),MATCH(G$6,Data[#Headers],0))</f>
        <v>3431384</v>
      </c>
      <c r="H287" s="22">
        <f>INDEX(Data[],MATCH($A287,Data[Dist],0),MATCH(H$6,Data[#Headers],0))-G287</f>
        <v>2278926</v>
      </c>
      <c r="I287" s="25"/>
      <c r="J287" s="22">
        <f>INDEX(Notes!$I$2:$N$11,MATCH(Notes!$B$2,Notes!$I$2:$I$11,0),4)*$C287</f>
        <v>2291920</v>
      </c>
      <c r="K287" s="22">
        <f>INDEX(Notes!$I$2:$N$11,MATCH(Notes!$B$2,Notes!$I$2:$I$11,0),5)*$D287</f>
        <v>1139464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569732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342705</v>
      </c>
      <c r="E288" s="160">
        <f>INDEX(Data[],MATCH($A288,Data[Dist],0),MATCH(E$6,Data[#Headers],0))</f>
        <v>342705</v>
      </c>
      <c r="F288" s="160">
        <f>INDEX(Data[],MATCH($A288,Data[Dist],0),MATCH(F$6,Data[#Headers],0))</f>
        <v>342703</v>
      </c>
      <c r="G288" s="22">
        <f>INDEX(Data[],MATCH($A288,Data[Dist],0),MATCH(G$6,Data[#Headers],0))</f>
        <v>2065282</v>
      </c>
      <c r="H288" s="22">
        <f>INDEX(Data[],MATCH($A288,Data[Dist],0),MATCH(H$6,Data[#Headers],0))-G288</f>
        <v>1370818</v>
      </c>
      <c r="I288" s="25"/>
      <c r="J288" s="22">
        <f>INDEX(Notes!$I$2:$N$11,MATCH(Notes!$B$2,Notes!$I$2:$I$11,0),4)*$C288</f>
        <v>1379872</v>
      </c>
      <c r="K288" s="22">
        <f>INDEX(Notes!$I$2:$N$11,MATCH(Notes!$B$2,Notes!$I$2:$I$11,0),5)*$D288</f>
        <v>685410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342705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448466</v>
      </c>
      <c r="E289" s="160">
        <f>INDEX(Data[],MATCH($A289,Data[Dist],0),MATCH(E$6,Data[#Headers],0))</f>
        <v>448466</v>
      </c>
      <c r="F289" s="160">
        <f>INDEX(Data[],MATCH($A289,Data[Dist],0),MATCH(F$6,Data[#Headers],0))</f>
        <v>448466</v>
      </c>
      <c r="G289" s="22">
        <f>INDEX(Data[],MATCH($A289,Data[Dist],0),MATCH(G$6,Data[#Headers],0))</f>
        <v>2701012</v>
      </c>
      <c r="H289" s="22">
        <f>INDEX(Data[],MATCH($A289,Data[Dist],0),MATCH(H$6,Data[#Headers],0))-G289</f>
        <v>1793864</v>
      </c>
      <c r="I289" s="25"/>
      <c r="J289" s="22">
        <f>INDEX(Notes!$I$2:$N$11,MATCH(Notes!$B$2,Notes!$I$2:$I$11,0),4)*$C289</f>
        <v>1804080</v>
      </c>
      <c r="K289" s="22">
        <f>INDEX(Notes!$I$2:$N$11,MATCH(Notes!$B$2,Notes!$I$2:$I$11,0),5)*$D289</f>
        <v>896932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448466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179457</v>
      </c>
      <c r="E290" s="160">
        <f>INDEX(Data[],MATCH($A290,Data[Dist],0),MATCH(E$6,Data[#Headers],0))</f>
        <v>179457</v>
      </c>
      <c r="F290" s="160">
        <f>INDEX(Data[],MATCH($A290,Data[Dist],0),MATCH(F$6,Data[#Headers],0))</f>
        <v>179455</v>
      </c>
      <c r="G290" s="22">
        <f>INDEX(Data[],MATCH($A290,Data[Dist],0),MATCH(G$6,Data[#Headers],0))</f>
        <v>1080854</v>
      </c>
      <c r="H290" s="22">
        <f>INDEX(Data[],MATCH($A290,Data[Dist],0),MATCH(H$6,Data[#Headers],0))-G290</f>
        <v>717826</v>
      </c>
      <c r="I290" s="25"/>
      <c r="J290" s="22">
        <f>INDEX(Notes!$I$2:$N$11,MATCH(Notes!$B$2,Notes!$I$2:$I$11,0),4)*$C290</f>
        <v>721940</v>
      </c>
      <c r="K290" s="22">
        <f>INDEX(Notes!$I$2:$N$11,MATCH(Notes!$B$2,Notes!$I$2:$I$11,0),5)*$D290</f>
        <v>358914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179457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276534</v>
      </c>
      <c r="E291" s="160">
        <f>INDEX(Data[],MATCH($A291,Data[Dist],0),MATCH(E$6,Data[#Headers],0))</f>
        <v>276534</v>
      </c>
      <c r="F291" s="160">
        <f>INDEX(Data[],MATCH($A291,Data[Dist],0),MATCH(F$6,Data[#Headers],0))</f>
        <v>276532</v>
      </c>
      <c r="G291" s="22">
        <f>INDEX(Data[],MATCH($A291,Data[Dist],0),MATCH(G$6,Data[#Headers],0))</f>
        <v>1665056</v>
      </c>
      <c r="H291" s="22">
        <f>INDEX(Data[],MATCH($A291,Data[Dist],0),MATCH(H$6,Data[#Headers],0))-G291</f>
        <v>1106134</v>
      </c>
      <c r="I291" s="25"/>
      <c r="J291" s="22">
        <f>INDEX(Notes!$I$2:$N$11,MATCH(Notes!$B$2,Notes!$I$2:$I$11,0),4)*$C291</f>
        <v>1111988</v>
      </c>
      <c r="K291" s="22">
        <f>INDEX(Notes!$I$2:$N$11,MATCH(Notes!$B$2,Notes!$I$2:$I$11,0),5)*$D291</f>
        <v>553068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276534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211658</v>
      </c>
      <c r="E292" s="160">
        <f>INDEX(Data[],MATCH($A292,Data[Dist],0),MATCH(E$6,Data[#Headers],0))</f>
        <v>211659</v>
      </c>
      <c r="F292" s="160">
        <f>INDEX(Data[],MATCH($A292,Data[Dist],0),MATCH(F$6,Data[#Headers],0))</f>
        <v>211657</v>
      </c>
      <c r="G292" s="22">
        <f>INDEX(Data[],MATCH($A292,Data[Dist],0),MATCH(G$6,Data[#Headers],0))</f>
        <v>1275404</v>
      </c>
      <c r="H292" s="22">
        <f>INDEX(Data[],MATCH($A292,Data[Dist],0),MATCH(H$6,Data[#Headers],0))-G292</f>
        <v>846634</v>
      </c>
      <c r="I292" s="25"/>
      <c r="J292" s="22">
        <f>INDEX(Notes!$I$2:$N$11,MATCH(Notes!$B$2,Notes!$I$2:$I$11,0),4)*$C292</f>
        <v>852088</v>
      </c>
      <c r="K292" s="22">
        <f>INDEX(Notes!$I$2:$N$11,MATCH(Notes!$B$2,Notes!$I$2:$I$11,0),5)*$D292</f>
        <v>423316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211658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240399</v>
      </c>
      <c r="E293" s="160">
        <f>INDEX(Data[],MATCH($A293,Data[Dist],0),MATCH(E$6,Data[#Headers],0))</f>
        <v>240399</v>
      </c>
      <c r="F293" s="160">
        <f>INDEX(Data[],MATCH($A293,Data[Dist],0),MATCH(F$6,Data[#Headers],0))</f>
        <v>240399</v>
      </c>
      <c r="G293" s="22">
        <f>INDEX(Data[],MATCH($A293,Data[Dist],0),MATCH(G$6,Data[#Headers],0))</f>
        <v>1447258</v>
      </c>
      <c r="H293" s="22">
        <f>INDEX(Data[],MATCH($A293,Data[Dist],0),MATCH(H$6,Data[#Headers],0))-G293</f>
        <v>961596</v>
      </c>
      <c r="I293" s="25"/>
      <c r="J293" s="22">
        <f>INDEX(Notes!$I$2:$N$11,MATCH(Notes!$B$2,Notes!$I$2:$I$11,0),4)*$C293</f>
        <v>966460</v>
      </c>
      <c r="K293" s="22">
        <f>INDEX(Notes!$I$2:$N$11,MATCH(Notes!$B$2,Notes!$I$2:$I$11,0),5)*$D293</f>
        <v>480798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240399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76111</v>
      </c>
      <c r="E294" s="160">
        <f>INDEX(Data[],MATCH($A294,Data[Dist],0),MATCH(E$6,Data[#Headers],0))</f>
        <v>76111</v>
      </c>
      <c r="F294" s="160">
        <f>INDEX(Data[],MATCH($A294,Data[Dist],0),MATCH(F$6,Data[#Headers],0))</f>
        <v>76111</v>
      </c>
      <c r="G294" s="22">
        <f>INDEX(Data[],MATCH($A294,Data[Dist],0),MATCH(G$6,Data[#Headers],0))</f>
        <v>459134</v>
      </c>
      <c r="H294" s="22">
        <f>INDEX(Data[],MATCH($A294,Data[Dist],0),MATCH(H$6,Data[#Headers],0))-G294</f>
        <v>304444</v>
      </c>
      <c r="I294" s="25"/>
      <c r="J294" s="22">
        <f>INDEX(Notes!$I$2:$N$11,MATCH(Notes!$B$2,Notes!$I$2:$I$11,0),4)*$C294</f>
        <v>306912</v>
      </c>
      <c r="K294" s="22">
        <f>INDEX(Notes!$I$2:$N$11,MATCH(Notes!$B$2,Notes!$I$2:$I$11,0),5)*$D294</f>
        <v>152222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76111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497132</v>
      </c>
      <c r="E295" s="160">
        <f>INDEX(Data[],MATCH($A295,Data[Dist],0),MATCH(E$6,Data[#Headers],0))</f>
        <v>497132</v>
      </c>
      <c r="F295" s="160">
        <f>INDEX(Data[],MATCH($A295,Data[Dist],0),MATCH(F$6,Data[#Headers],0))</f>
        <v>497130</v>
      </c>
      <c r="G295" s="22">
        <f>INDEX(Data[],MATCH($A295,Data[Dist],0),MATCH(G$6,Data[#Headers],0))</f>
        <v>2994512</v>
      </c>
      <c r="H295" s="22">
        <f>INDEX(Data[],MATCH($A295,Data[Dist],0),MATCH(H$6,Data[#Headers],0))-G295</f>
        <v>1988526</v>
      </c>
      <c r="I295" s="25"/>
      <c r="J295" s="22">
        <f>INDEX(Notes!$I$2:$N$11,MATCH(Notes!$B$2,Notes!$I$2:$I$11,0),4)*$C295</f>
        <v>2000248</v>
      </c>
      <c r="K295" s="22">
        <f>INDEX(Notes!$I$2:$N$11,MATCH(Notes!$B$2,Notes!$I$2:$I$11,0),5)*$D295</f>
        <v>994264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497132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148626</v>
      </c>
      <c r="E296" s="160">
        <f>INDEX(Data[],MATCH($A296,Data[Dist],0),MATCH(E$6,Data[#Headers],0))</f>
        <v>148625</v>
      </c>
      <c r="F296" s="160">
        <f>INDEX(Data[],MATCH($A296,Data[Dist],0),MATCH(F$6,Data[#Headers],0))</f>
        <v>148626</v>
      </c>
      <c r="G296" s="22">
        <f>INDEX(Data[],MATCH($A296,Data[Dist],0),MATCH(G$6,Data[#Headers],0))</f>
        <v>897468</v>
      </c>
      <c r="H296" s="22">
        <f>INDEX(Data[],MATCH($A296,Data[Dist],0),MATCH(H$6,Data[#Headers],0))-G296</f>
        <v>594501</v>
      </c>
      <c r="I296" s="25"/>
      <c r="J296" s="22">
        <f>INDEX(Notes!$I$2:$N$11,MATCH(Notes!$B$2,Notes!$I$2:$I$11,0),4)*$C296</f>
        <v>600216</v>
      </c>
      <c r="K296" s="22">
        <f>INDEX(Notes!$I$2:$N$11,MATCH(Notes!$B$2,Notes!$I$2:$I$11,0),5)*$D296</f>
        <v>297252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148626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2247585</v>
      </c>
      <c r="E297" s="160">
        <f>INDEX(Data[],MATCH($A297,Data[Dist],0),MATCH(E$6,Data[#Headers],0))</f>
        <v>2247585</v>
      </c>
      <c r="F297" s="160">
        <f>INDEX(Data[],MATCH($A297,Data[Dist],0),MATCH(F$6,Data[#Headers],0))</f>
        <v>2247584</v>
      </c>
      <c r="G297" s="22">
        <f>INDEX(Data[],MATCH($A297,Data[Dist],0),MATCH(G$6,Data[#Headers],0))</f>
        <v>13537950</v>
      </c>
      <c r="H297" s="22">
        <f>INDEX(Data[],MATCH($A297,Data[Dist],0),MATCH(H$6,Data[#Headers],0))-G297</f>
        <v>8990339</v>
      </c>
      <c r="I297" s="25"/>
      <c r="J297" s="22">
        <f>INDEX(Notes!$I$2:$N$11,MATCH(Notes!$B$2,Notes!$I$2:$I$11,0),4)*$C297</f>
        <v>9042780</v>
      </c>
      <c r="K297" s="22">
        <f>INDEX(Notes!$I$2:$N$11,MATCH(Notes!$B$2,Notes!$I$2:$I$11,0),5)*$D297</f>
        <v>4495170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2247585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639062</v>
      </c>
      <c r="E298" s="160">
        <f>INDEX(Data[],MATCH($A298,Data[Dist],0),MATCH(E$6,Data[#Headers],0))</f>
        <v>639061</v>
      </c>
      <c r="F298" s="160">
        <f>INDEX(Data[],MATCH($A298,Data[Dist],0),MATCH(F$6,Data[#Headers],0))</f>
        <v>639062</v>
      </c>
      <c r="G298" s="22">
        <f>INDEX(Data[],MATCH($A298,Data[Dist],0),MATCH(G$6,Data[#Headers],0))</f>
        <v>3849120</v>
      </c>
      <c r="H298" s="22">
        <f>INDEX(Data[],MATCH($A298,Data[Dist],0),MATCH(H$6,Data[#Headers],0))-G298</f>
        <v>2556245</v>
      </c>
      <c r="I298" s="25"/>
      <c r="J298" s="22">
        <f>INDEX(Notes!$I$2:$N$11,MATCH(Notes!$B$2,Notes!$I$2:$I$11,0),4)*$C298</f>
        <v>2570996</v>
      </c>
      <c r="K298" s="22">
        <f>INDEX(Notes!$I$2:$N$11,MATCH(Notes!$B$2,Notes!$I$2:$I$11,0),5)*$D298</f>
        <v>1278124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639062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574546</v>
      </c>
      <c r="E299" s="160">
        <f>INDEX(Data[],MATCH($A299,Data[Dist],0),MATCH(E$6,Data[#Headers],0))</f>
        <v>574545</v>
      </c>
      <c r="F299" s="160">
        <f>INDEX(Data[],MATCH($A299,Data[Dist],0),MATCH(F$6,Data[#Headers],0))</f>
        <v>574546</v>
      </c>
      <c r="G299" s="22">
        <f>INDEX(Data[],MATCH($A299,Data[Dist],0),MATCH(G$6,Data[#Headers],0))</f>
        <v>3460420</v>
      </c>
      <c r="H299" s="22">
        <f>INDEX(Data[],MATCH($A299,Data[Dist],0),MATCH(H$6,Data[#Headers],0))-G299</f>
        <v>2298181</v>
      </c>
      <c r="I299" s="25"/>
      <c r="J299" s="22">
        <f>INDEX(Notes!$I$2:$N$11,MATCH(Notes!$B$2,Notes!$I$2:$I$11,0),4)*$C299</f>
        <v>2311328</v>
      </c>
      <c r="K299" s="22">
        <f>INDEX(Notes!$I$2:$N$11,MATCH(Notes!$B$2,Notes!$I$2:$I$11,0),5)*$D299</f>
        <v>1149092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574546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171294</v>
      </c>
      <c r="E300" s="160">
        <f>INDEX(Data[],MATCH($A300,Data[Dist],0),MATCH(E$6,Data[#Headers],0))</f>
        <v>171294</v>
      </c>
      <c r="F300" s="160">
        <f>INDEX(Data[],MATCH($A300,Data[Dist],0),MATCH(F$6,Data[#Headers],0))</f>
        <v>171295</v>
      </c>
      <c r="G300" s="22">
        <f>INDEX(Data[],MATCH($A300,Data[Dist],0),MATCH(G$6,Data[#Headers],0))</f>
        <v>1032068</v>
      </c>
      <c r="H300" s="22">
        <f>INDEX(Data[],MATCH($A300,Data[Dist],0),MATCH(H$6,Data[#Headers],0))-G300</f>
        <v>685177</v>
      </c>
      <c r="I300" s="25"/>
      <c r="J300" s="22">
        <f>INDEX(Notes!$I$2:$N$11,MATCH(Notes!$B$2,Notes!$I$2:$I$11,0),4)*$C300</f>
        <v>689480</v>
      </c>
      <c r="K300" s="22">
        <f>INDEX(Notes!$I$2:$N$11,MATCH(Notes!$B$2,Notes!$I$2:$I$11,0),5)*$D300</f>
        <v>342588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171294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1115935</v>
      </c>
      <c r="E301" s="160">
        <f>INDEX(Data[],MATCH($A301,Data[Dist],0),MATCH(E$6,Data[#Headers],0))</f>
        <v>1115935</v>
      </c>
      <c r="F301" s="160">
        <f>INDEX(Data[],MATCH($A301,Data[Dist],0),MATCH(F$6,Data[#Headers],0))</f>
        <v>1115935</v>
      </c>
      <c r="G301" s="22">
        <f>INDEX(Data[],MATCH($A301,Data[Dist],0),MATCH(G$6,Data[#Headers],0))</f>
        <v>6720378</v>
      </c>
      <c r="H301" s="22">
        <f>INDEX(Data[],MATCH($A301,Data[Dist],0),MATCH(H$6,Data[#Headers],0))-G301</f>
        <v>4463740</v>
      </c>
      <c r="I301" s="25"/>
      <c r="J301" s="22">
        <f>INDEX(Notes!$I$2:$N$11,MATCH(Notes!$B$2,Notes!$I$2:$I$11,0),4)*$C301</f>
        <v>4488508</v>
      </c>
      <c r="K301" s="22">
        <f>INDEX(Notes!$I$2:$N$11,MATCH(Notes!$B$2,Notes!$I$2:$I$11,0),5)*$D301</f>
        <v>2231870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1115935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353251</v>
      </c>
      <c r="E302" s="160">
        <f>INDEX(Data[],MATCH($A302,Data[Dist],0),MATCH(E$6,Data[#Headers],0))</f>
        <v>353251</v>
      </c>
      <c r="F302" s="160">
        <f>INDEX(Data[],MATCH($A302,Data[Dist],0),MATCH(F$6,Data[#Headers],0))</f>
        <v>353252</v>
      </c>
      <c r="G302" s="22">
        <f>INDEX(Data[],MATCH($A302,Data[Dist],0),MATCH(G$6,Data[#Headers],0))</f>
        <v>2126814</v>
      </c>
      <c r="H302" s="22">
        <f>INDEX(Data[],MATCH($A302,Data[Dist],0),MATCH(H$6,Data[#Headers],0))-G302</f>
        <v>1413005</v>
      </c>
      <c r="I302" s="25"/>
      <c r="J302" s="22">
        <f>INDEX(Notes!$I$2:$N$11,MATCH(Notes!$B$2,Notes!$I$2:$I$11,0),4)*$C302</f>
        <v>1420312</v>
      </c>
      <c r="K302" s="22">
        <f>INDEX(Notes!$I$2:$N$11,MATCH(Notes!$B$2,Notes!$I$2:$I$11,0),5)*$D302</f>
        <v>706502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353251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459167</v>
      </c>
      <c r="E303" s="160">
        <f>INDEX(Data[],MATCH($A303,Data[Dist],0),MATCH(E$6,Data[#Headers],0))</f>
        <v>459167</v>
      </c>
      <c r="F303" s="160">
        <f>INDEX(Data[],MATCH($A303,Data[Dist],0),MATCH(F$6,Data[#Headers],0))</f>
        <v>459167</v>
      </c>
      <c r="G303" s="22">
        <f>INDEX(Data[],MATCH($A303,Data[Dist],0),MATCH(G$6,Data[#Headers],0))</f>
        <v>2767398</v>
      </c>
      <c r="H303" s="22">
        <f>INDEX(Data[],MATCH($A303,Data[Dist],0),MATCH(H$6,Data[#Headers],0))-G303</f>
        <v>1836668</v>
      </c>
      <c r="I303" s="25"/>
      <c r="J303" s="22">
        <f>INDEX(Notes!$I$2:$N$11,MATCH(Notes!$B$2,Notes!$I$2:$I$11,0),4)*$C303</f>
        <v>1849064</v>
      </c>
      <c r="K303" s="22">
        <f>INDEX(Notes!$I$2:$N$11,MATCH(Notes!$B$2,Notes!$I$2:$I$11,0),5)*$D303</f>
        <v>918334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1133</v>
      </c>
      <c r="Q303" s="26">
        <v>459167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359221</v>
      </c>
      <c r="E304" s="160">
        <f>INDEX(Data[],MATCH($A304,Data[Dist],0),MATCH(E$6,Data[#Headers],0))</f>
        <v>359221</v>
      </c>
      <c r="F304" s="160">
        <f>INDEX(Data[],MATCH($A304,Data[Dist],0),MATCH(F$6,Data[#Headers],0))</f>
        <v>359219</v>
      </c>
      <c r="G304" s="22">
        <f>INDEX(Data[],MATCH($A304,Data[Dist],0),MATCH(G$6,Data[#Headers],0))</f>
        <v>2163654</v>
      </c>
      <c r="H304" s="22">
        <f>INDEX(Data[],MATCH($A304,Data[Dist],0),MATCH(H$6,Data[#Headers],0))-G304</f>
        <v>1436882</v>
      </c>
      <c r="I304" s="25"/>
      <c r="J304" s="22">
        <f>INDEX(Notes!$I$2:$N$11,MATCH(Notes!$B$2,Notes!$I$2:$I$11,0),4)*$C304</f>
        <v>1445212</v>
      </c>
      <c r="K304" s="22">
        <f>INDEX(Notes!$I$2:$N$11,MATCH(Notes!$B$2,Notes!$I$2:$I$11,0),5)*$D304</f>
        <v>718442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359221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463237</v>
      </c>
      <c r="E305" s="160">
        <f>INDEX(Data[],MATCH($A305,Data[Dist],0),MATCH(E$6,Data[#Headers],0))</f>
        <v>463237</v>
      </c>
      <c r="F305" s="160">
        <f>INDEX(Data[],MATCH($A305,Data[Dist],0),MATCH(F$6,Data[#Headers],0))</f>
        <v>463236</v>
      </c>
      <c r="G305" s="22">
        <f>INDEX(Data[],MATCH($A305,Data[Dist],0),MATCH(G$6,Data[#Headers],0))</f>
        <v>2789734</v>
      </c>
      <c r="H305" s="22">
        <f>INDEX(Data[],MATCH($A305,Data[Dist],0),MATCH(H$6,Data[#Headers],0))-G305</f>
        <v>1852947</v>
      </c>
      <c r="I305" s="25"/>
      <c r="J305" s="22">
        <f>INDEX(Notes!$I$2:$N$11,MATCH(Notes!$B$2,Notes!$I$2:$I$11,0),4)*$C305</f>
        <v>1863260</v>
      </c>
      <c r="K305" s="22">
        <f>INDEX(Notes!$I$2:$N$11,MATCH(Notes!$B$2,Notes!$I$2:$I$11,0),5)*$D305</f>
        <v>926474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463237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1190807</v>
      </c>
      <c r="E306" s="160">
        <f>INDEX(Data[],MATCH($A306,Data[Dist],0),MATCH(E$6,Data[#Headers],0))</f>
        <v>1190808</v>
      </c>
      <c r="F306" s="160">
        <f>INDEX(Data[],MATCH($A306,Data[Dist],0),MATCH(F$6,Data[#Headers],0))</f>
        <v>1190806</v>
      </c>
      <c r="G306" s="22">
        <f>INDEX(Data[],MATCH($A306,Data[Dist],0),MATCH(G$6,Data[#Headers],0))</f>
        <v>7169610</v>
      </c>
      <c r="H306" s="22">
        <f>INDEX(Data[],MATCH($A306,Data[Dist],0),MATCH(H$6,Data[#Headers],0))-G306</f>
        <v>4763230</v>
      </c>
      <c r="I306" s="25"/>
      <c r="J306" s="22">
        <f>INDEX(Notes!$I$2:$N$11,MATCH(Notes!$B$2,Notes!$I$2:$I$11,0),4)*$C306</f>
        <v>4787996</v>
      </c>
      <c r="K306" s="22">
        <f>INDEX(Notes!$I$2:$N$11,MATCH(Notes!$B$2,Notes!$I$2:$I$11,0),5)*$D306</f>
        <v>2381614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1190807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8832774</v>
      </c>
      <c r="E307" s="160">
        <f>INDEX(Data[],MATCH($A307,Data[Dist],0),MATCH(E$6,Data[#Headers],0))</f>
        <v>8832775</v>
      </c>
      <c r="F307" s="160">
        <f>INDEX(Data[],MATCH($A307,Data[Dist],0),MATCH(F$6,Data[#Headers],0))</f>
        <v>8832773</v>
      </c>
      <c r="G307" s="22">
        <f>INDEX(Data[],MATCH($A307,Data[Dist],0),MATCH(G$6,Data[#Headers],0))</f>
        <v>53160188</v>
      </c>
      <c r="H307" s="22">
        <f>INDEX(Data[],MATCH($A307,Data[Dist],0),MATCH(H$6,Data[#Headers],0))-G307</f>
        <v>35331098</v>
      </c>
      <c r="I307" s="25"/>
      <c r="J307" s="22">
        <f>INDEX(Notes!$I$2:$N$11,MATCH(Notes!$B$2,Notes!$I$2:$I$11,0),4)*$C307</f>
        <v>35494640</v>
      </c>
      <c r="K307" s="22">
        <f>INDEX(Notes!$I$2:$N$11,MATCH(Notes!$B$2,Notes!$I$2:$I$11,0),5)*$D307</f>
        <v>17665548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8832774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7701546</v>
      </c>
      <c r="E308" s="160">
        <f>INDEX(Data[],MATCH($A308,Data[Dist],0),MATCH(E$6,Data[#Headers],0))</f>
        <v>7701546</v>
      </c>
      <c r="F308" s="160">
        <f>INDEX(Data[],MATCH($A308,Data[Dist],0),MATCH(F$6,Data[#Headers],0))</f>
        <v>7701544</v>
      </c>
      <c r="G308" s="22">
        <f>INDEX(Data[],MATCH($A308,Data[Dist],0),MATCH(G$6,Data[#Headers],0))</f>
        <v>46402464</v>
      </c>
      <c r="H308" s="22">
        <f>INDEX(Data[],MATCH($A308,Data[Dist],0),MATCH(H$6,Data[#Headers],0))-G308</f>
        <v>30806182</v>
      </c>
      <c r="I308" s="25"/>
      <c r="J308" s="22">
        <f>INDEX(Notes!$I$2:$N$11,MATCH(Notes!$B$2,Notes!$I$2:$I$11,0),4)*$C308</f>
        <v>30999372</v>
      </c>
      <c r="K308" s="22">
        <f>INDEX(Notes!$I$2:$N$11,MATCH(Notes!$B$2,Notes!$I$2:$I$11,0),5)*$D308</f>
        <v>15403092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7701546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1463799</v>
      </c>
      <c r="E309" s="160">
        <f>INDEX(Data[],MATCH($A309,Data[Dist],0),MATCH(E$6,Data[#Headers],0))</f>
        <v>1463799</v>
      </c>
      <c r="F309" s="160">
        <f>INDEX(Data[],MATCH($A309,Data[Dist],0),MATCH(F$6,Data[#Headers],0))</f>
        <v>1463798</v>
      </c>
      <c r="G309" s="22">
        <f>INDEX(Data[],MATCH($A309,Data[Dist],0),MATCH(G$6,Data[#Headers],0))</f>
        <v>8815994</v>
      </c>
      <c r="H309" s="22">
        <f>INDEX(Data[],MATCH($A309,Data[Dist],0),MATCH(H$6,Data[#Headers],0))-G309</f>
        <v>5855195</v>
      </c>
      <c r="I309" s="25"/>
      <c r="J309" s="22">
        <f>INDEX(Notes!$I$2:$N$11,MATCH(Notes!$B$2,Notes!$I$2:$I$11,0),4)*$C309</f>
        <v>5888396</v>
      </c>
      <c r="K309" s="22">
        <f>INDEX(Notes!$I$2:$N$11,MATCH(Notes!$B$2,Notes!$I$2:$I$11,0),5)*$D309</f>
        <v>2927598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1463799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362010</v>
      </c>
      <c r="E310" s="160">
        <f>INDEX(Data[],MATCH($A310,Data[Dist],0),MATCH(E$6,Data[#Headers],0))</f>
        <v>362010</v>
      </c>
      <c r="F310" s="160">
        <f>INDEX(Data[],MATCH($A310,Data[Dist],0),MATCH(F$6,Data[#Headers],0))</f>
        <v>362008</v>
      </c>
      <c r="G310" s="22">
        <f>INDEX(Data[],MATCH($A310,Data[Dist],0),MATCH(G$6,Data[#Headers],0))</f>
        <v>2180884</v>
      </c>
      <c r="H310" s="22">
        <f>INDEX(Data[],MATCH($A310,Data[Dist],0),MATCH(H$6,Data[#Headers],0))-G310</f>
        <v>1448038</v>
      </c>
      <c r="I310" s="25"/>
      <c r="J310" s="22">
        <f>INDEX(Notes!$I$2:$N$11,MATCH(Notes!$B$2,Notes!$I$2:$I$11,0),4)*$C310</f>
        <v>1456864</v>
      </c>
      <c r="K310" s="22">
        <f>INDEX(Notes!$I$2:$N$11,MATCH(Notes!$B$2,Notes!$I$2:$I$11,0),5)*$D310</f>
        <v>724020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362010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1261939</v>
      </c>
      <c r="E311" s="160">
        <f>INDEX(Data[],MATCH($A311,Data[Dist],0),MATCH(E$6,Data[#Headers],0))</f>
        <v>1261938</v>
      </c>
      <c r="F311" s="160">
        <f>INDEX(Data[],MATCH($A311,Data[Dist],0),MATCH(F$6,Data[#Headers],0))</f>
        <v>1261939</v>
      </c>
      <c r="G311" s="22">
        <f>INDEX(Data[],MATCH($A311,Data[Dist],0),MATCH(G$6,Data[#Headers],0))</f>
        <v>7598638</v>
      </c>
      <c r="H311" s="22">
        <f>INDEX(Data[],MATCH($A311,Data[Dist],0),MATCH(H$6,Data[#Headers],0))-G311</f>
        <v>5047753</v>
      </c>
      <c r="I311" s="25"/>
      <c r="J311" s="22">
        <f>INDEX(Notes!$I$2:$N$11,MATCH(Notes!$B$2,Notes!$I$2:$I$11,0),4)*$C311</f>
        <v>5074760</v>
      </c>
      <c r="K311" s="22">
        <f>INDEX(Notes!$I$2:$N$11,MATCH(Notes!$B$2,Notes!$I$2:$I$11,0),5)*$D311</f>
        <v>2523878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1261939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163510</v>
      </c>
      <c r="E312" s="160">
        <f>INDEX(Data[],MATCH($A312,Data[Dist],0),MATCH(E$6,Data[#Headers],0))</f>
        <v>163509</v>
      </c>
      <c r="F312" s="160">
        <f>INDEX(Data[],MATCH($A312,Data[Dist],0),MATCH(F$6,Data[#Headers],0))</f>
        <v>163510</v>
      </c>
      <c r="G312" s="22">
        <f>INDEX(Data[],MATCH($A312,Data[Dist],0),MATCH(G$6,Data[#Headers],0))</f>
        <v>985928</v>
      </c>
      <c r="H312" s="22">
        <f>INDEX(Data[],MATCH($A312,Data[Dist],0),MATCH(H$6,Data[#Headers],0))-G312</f>
        <v>654037</v>
      </c>
      <c r="I312" s="25"/>
      <c r="J312" s="22">
        <f>INDEX(Notes!$I$2:$N$11,MATCH(Notes!$B$2,Notes!$I$2:$I$11,0),4)*$C312</f>
        <v>658908</v>
      </c>
      <c r="K312" s="22">
        <f>INDEX(Notes!$I$2:$N$11,MATCH(Notes!$B$2,Notes!$I$2:$I$11,0),5)*$D312</f>
        <v>327020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163510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447640</v>
      </c>
      <c r="E313" s="160">
        <f>INDEX(Data[],MATCH($A313,Data[Dist],0),MATCH(E$6,Data[#Headers],0))</f>
        <v>447640</v>
      </c>
      <c r="F313" s="160">
        <f>INDEX(Data[],MATCH($A313,Data[Dist],0),MATCH(F$6,Data[#Headers],0))</f>
        <v>447638</v>
      </c>
      <c r="G313" s="22">
        <f>INDEX(Data[],MATCH($A313,Data[Dist],0),MATCH(G$6,Data[#Headers],0))</f>
        <v>2697624</v>
      </c>
      <c r="H313" s="22">
        <f>INDEX(Data[],MATCH($A313,Data[Dist],0),MATCH(H$6,Data[#Headers],0))-G313</f>
        <v>1790558</v>
      </c>
      <c r="I313" s="25"/>
      <c r="J313" s="22">
        <f>INDEX(Notes!$I$2:$N$11,MATCH(Notes!$B$2,Notes!$I$2:$I$11,0),4)*$C313</f>
        <v>1802344</v>
      </c>
      <c r="K313" s="22">
        <f>INDEX(Notes!$I$2:$N$11,MATCH(Notes!$B$2,Notes!$I$2:$I$11,0),5)*$D313</f>
        <v>895280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447640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291003</v>
      </c>
      <c r="E314" s="160">
        <f>INDEX(Data[],MATCH($A314,Data[Dist],0),MATCH(E$6,Data[#Headers],0))</f>
        <v>291003</v>
      </c>
      <c r="F314" s="160">
        <f>INDEX(Data[],MATCH($A314,Data[Dist],0),MATCH(F$6,Data[#Headers],0))</f>
        <v>291002</v>
      </c>
      <c r="G314" s="22">
        <f>INDEX(Data[],MATCH($A314,Data[Dist],0),MATCH(G$6,Data[#Headers],0))</f>
        <v>1752538</v>
      </c>
      <c r="H314" s="22">
        <f>INDEX(Data[],MATCH($A314,Data[Dist],0),MATCH(H$6,Data[#Headers],0))-G314</f>
        <v>1164011</v>
      </c>
      <c r="I314" s="25"/>
      <c r="J314" s="22">
        <f>INDEX(Notes!$I$2:$N$11,MATCH(Notes!$B$2,Notes!$I$2:$I$11,0),4)*$C314</f>
        <v>1170532</v>
      </c>
      <c r="K314" s="22">
        <f>INDEX(Notes!$I$2:$N$11,MATCH(Notes!$B$2,Notes!$I$2:$I$11,0),5)*$D314</f>
        <v>582006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291003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141119</v>
      </c>
      <c r="E315" s="160">
        <f>INDEX(Data[],MATCH($A315,Data[Dist],0),MATCH(E$6,Data[#Headers],0))</f>
        <v>141119</v>
      </c>
      <c r="F315" s="160">
        <f>INDEX(Data[],MATCH($A315,Data[Dist],0),MATCH(F$6,Data[#Headers],0))</f>
        <v>141120</v>
      </c>
      <c r="G315" s="22">
        <f>INDEX(Data[],MATCH($A315,Data[Dist],0),MATCH(G$6,Data[#Headers],0))</f>
        <v>850626</v>
      </c>
      <c r="H315" s="22">
        <f>INDEX(Data[],MATCH($A315,Data[Dist],0),MATCH(H$6,Data[#Headers],0))-G315</f>
        <v>564477</v>
      </c>
      <c r="I315" s="25"/>
      <c r="J315" s="22">
        <f>INDEX(Notes!$I$2:$N$11,MATCH(Notes!$B$2,Notes!$I$2:$I$11,0),4)*$C315</f>
        <v>568388</v>
      </c>
      <c r="K315" s="22">
        <f>INDEX(Notes!$I$2:$N$11,MATCH(Notes!$B$2,Notes!$I$2:$I$11,0),5)*$D315</f>
        <v>282238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141119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878302</v>
      </c>
      <c r="E316" s="160">
        <f>INDEX(Data[],MATCH($A316,Data[Dist],0),MATCH(E$6,Data[#Headers],0))</f>
        <v>878302</v>
      </c>
      <c r="F316" s="160">
        <f>INDEX(Data[],MATCH($A316,Data[Dist],0),MATCH(F$6,Data[#Headers],0))</f>
        <v>878302</v>
      </c>
      <c r="G316" s="22">
        <f>INDEX(Data[],MATCH($A316,Data[Dist],0),MATCH(G$6,Data[#Headers],0))</f>
        <v>5291160</v>
      </c>
      <c r="H316" s="22">
        <f>INDEX(Data[],MATCH($A316,Data[Dist],0),MATCH(H$6,Data[#Headers],0))-G316</f>
        <v>3513208</v>
      </c>
      <c r="I316" s="25"/>
      <c r="J316" s="22">
        <f>INDEX(Notes!$I$2:$N$11,MATCH(Notes!$B$2,Notes!$I$2:$I$11,0),4)*$C316</f>
        <v>3534556</v>
      </c>
      <c r="K316" s="22">
        <f>INDEX(Notes!$I$2:$N$11,MATCH(Notes!$B$2,Notes!$I$2:$I$11,0),5)*$D316</f>
        <v>1756604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878302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4928260</v>
      </c>
      <c r="E317" s="160">
        <f>INDEX(Data[],MATCH($A317,Data[Dist],0),MATCH(E$6,Data[#Headers],0))</f>
        <v>4928260</v>
      </c>
      <c r="F317" s="160">
        <f>INDEX(Data[],MATCH($A317,Data[Dist],0),MATCH(F$6,Data[#Headers],0))</f>
        <v>4928258</v>
      </c>
      <c r="G317" s="22">
        <f>INDEX(Data[],MATCH($A317,Data[Dist],0),MATCH(G$6,Data[#Headers],0))</f>
        <v>29703924</v>
      </c>
      <c r="H317" s="22">
        <f>INDEX(Data[],MATCH($A317,Data[Dist],0),MATCH(H$6,Data[#Headers],0))-G317</f>
        <v>19713038</v>
      </c>
      <c r="I317" s="25"/>
      <c r="J317" s="22">
        <f>INDEX(Notes!$I$2:$N$11,MATCH(Notes!$B$2,Notes!$I$2:$I$11,0),4)*$C317</f>
        <v>19847404</v>
      </c>
      <c r="K317" s="22">
        <f>INDEX(Notes!$I$2:$N$11,MATCH(Notes!$B$2,Notes!$I$2:$I$11,0),5)*$D317</f>
        <v>9856520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4928260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1958927</v>
      </c>
      <c r="E318" s="160">
        <f>INDEX(Data[],MATCH($A318,Data[Dist],0),MATCH(E$6,Data[#Headers],0))</f>
        <v>1958927</v>
      </c>
      <c r="F318" s="160">
        <f>INDEX(Data[],MATCH($A318,Data[Dist],0),MATCH(F$6,Data[#Headers],0))</f>
        <v>1958927</v>
      </c>
      <c r="G318" s="22">
        <f>INDEX(Data[],MATCH($A318,Data[Dist],0),MATCH(G$6,Data[#Headers],0))</f>
        <v>11802514</v>
      </c>
      <c r="H318" s="22">
        <f>INDEX(Data[],MATCH($A318,Data[Dist],0),MATCH(H$6,Data[#Headers],0))-G318</f>
        <v>7835708</v>
      </c>
      <c r="I318" s="25"/>
      <c r="J318" s="22">
        <f>INDEX(Notes!$I$2:$N$11,MATCH(Notes!$B$2,Notes!$I$2:$I$11,0),4)*$C318</f>
        <v>7884660</v>
      </c>
      <c r="K318" s="22">
        <f>INDEX(Notes!$I$2:$N$11,MATCH(Notes!$B$2,Notes!$I$2:$I$11,0),5)*$D318</f>
        <v>3917854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1958927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186473</v>
      </c>
      <c r="E319" s="160">
        <f>INDEX(Data[],MATCH($A319,Data[Dist],0),MATCH(E$6,Data[#Headers],0))</f>
        <v>186473</v>
      </c>
      <c r="F319" s="160">
        <f>INDEX(Data[],MATCH($A319,Data[Dist],0),MATCH(F$6,Data[#Headers],0))</f>
        <v>186473</v>
      </c>
      <c r="G319" s="22">
        <f>INDEX(Data[],MATCH($A319,Data[Dist],0),MATCH(G$6,Data[#Headers],0))</f>
        <v>1124210</v>
      </c>
      <c r="H319" s="22">
        <f>INDEX(Data[],MATCH($A319,Data[Dist],0),MATCH(H$6,Data[#Headers],0))-G319</f>
        <v>745892</v>
      </c>
      <c r="I319" s="25"/>
      <c r="J319" s="22">
        <f>INDEX(Notes!$I$2:$N$11,MATCH(Notes!$B$2,Notes!$I$2:$I$11,0),4)*$C319</f>
        <v>751264</v>
      </c>
      <c r="K319" s="22">
        <f>INDEX(Notes!$I$2:$N$11,MATCH(Notes!$B$2,Notes!$I$2:$I$11,0),5)*$D319</f>
        <v>372946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186473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960902</v>
      </c>
      <c r="E320" s="160">
        <f>INDEX(Data[],MATCH($A320,Data[Dist],0),MATCH(E$6,Data[#Headers],0))</f>
        <v>960901</v>
      </c>
      <c r="F320" s="160">
        <f>INDEX(Data[],MATCH($A320,Data[Dist],0),MATCH(F$6,Data[#Headers],0))</f>
        <v>960902</v>
      </c>
      <c r="G320" s="22">
        <f>INDEX(Data[],MATCH($A320,Data[Dist],0),MATCH(G$6,Data[#Headers],0))</f>
        <v>5784324</v>
      </c>
      <c r="H320" s="22">
        <f>INDEX(Data[],MATCH($A320,Data[Dist],0),MATCH(H$6,Data[#Headers],0))-G320</f>
        <v>3843605</v>
      </c>
      <c r="I320" s="25"/>
      <c r="J320" s="22">
        <f>INDEX(Notes!$I$2:$N$11,MATCH(Notes!$B$2,Notes!$I$2:$I$11,0),4)*$C320</f>
        <v>3862520</v>
      </c>
      <c r="K320" s="22">
        <f>INDEX(Notes!$I$2:$N$11,MATCH(Notes!$B$2,Notes!$I$2:$I$11,0),5)*$D320</f>
        <v>1921804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960902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526913</v>
      </c>
      <c r="E321" s="160">
        <f>INDEX(Data[],MATCH($A321,Data[Dist],0),MATCH(E$6,Data[#Headers],0))</f>
        <v>526912</v>
      </c>
      <c r="F321" s="160">
        <f>INDEX(Data[],MATCH($A321,Data[Dist],0),MATCH(F$6,Data[#Headers],0))</f>
        <v>526913</v>
      </c>
      <c r="G321" s="22">
        <f>INDEX(Data[],MATCH($A321,Data[Dist],0),MATCH(G$6,Data[#Headers],0))</f>
        <v>3175782</v>
      </c>
      <c r="H321" s="22">
        <f>INDEX(Data[],MATCH($A321,Data[Dist],0),MATCH(H$6,Data[#Headers],0))-G321</f>
        <v>2107649</v>
      </c>
      <c r="I321" s="25"/>
      <c r="J321" s="22">
        <f>INDEX(Notes!$I$2:$N$11,MATCH(Notes!$B$2,Notes!$I$2:$I$11,0),4)*$C321</f>
        <v>2121956</v>
      </c>
      <c r="K321" s="22">
        <f>INDEX(Notes!$I$2:$N$11,MATCH(Notes!$B$2,Notes!$I$2:$I$11,0),5)*$D321</f>
        <v>1053826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526913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523009</v>
      </c>
      <c r="E322" s="160">
        <f>INDEX(Data[],MATCH($A322,Data[Dist],0),MATCH(E$6,Data[#Headers],0))</f>
        <v>523008</v>
      </c>
      <c r="F322" s="160">
        <f>INDEX(Data[],MATCH($A322,Data[Dist],0),MATCH(F$6,Data[#Headers],0))</f>
        <v>523009</v>
      </c>
      <c r="G322" s="22">
        <f>INDEX(Data[],MATCH($A322,Data[Dist],0),MATCH(G$6,Data[#Headers],0))</f>
        <v>3150510</v>
      </c>
      <c r="H322" s="22">
        <f>INDEX(Data[],MATCH($A322,Data[Dist],0),MATCH(H$6,Data[#Headers],0))-G322</f>
        <v>2092033</v>
      </c>
      <c r="I322" s="25"/>
      <c r="J322" s="22">
        <f>INDEX(Notes!$I$2:$N$11,MATCH(Notes!$B$2,Notes!$I$2:$I$11,0),4)*$C322</f>
        <v>2104492</v>
      </c>
      <c r="K322" s="22">
        <f>INDEX(Notes!$I$2:$N$11,MATCH(Notes!$B$2,Notes!$I$2:$I$11,0),5)*$D322</f>
        <v>1046018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523009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399732</v>
      </c>
      <c r="E323" s="160">
        <f>INDEX(Data[],MATCH($A323,Data[Dist],0),MATCH(E$6,Data[#Headers],0))</f>
        <v>399732</v>
      </c>
      <c r="F323" s="160">
        <f>INDEX(Data[],MATCH($A323,Data[Dist],0),MATCH(F$6,Data[#Headers],0))</f>
        <v>399730</v>
      </c>
      <c r="G323" s="22">
        <f>INDEX(Data[],MATCH($A323,Data[Dist],0),MATCH(G$6,Data[#Headers],0))</f>
        <v>2407808</v>
      </c>
      <c r="H323" s="22">
        <f>INDEX(Data[],MATCH($A323,Data[Dist],0),MATCH(H$6,Data[#Headers],0))-G323</f>
        <v>1598926</v>
      </c>
      <c r="I323" s="25"/>
      <c r="J323" s="22">
        <f>INDEX(Notes!$I$2:$N$11,MATCH(Notes!$B$2,Notes!$I$2:$I$11,0),4)*$C323</f>
        <v>1608344</v>
      </c>
      <c r="K323" s="22">
        <f>INDEX(Notes!$I$2:$N$11,MATCH(Notes!$B$2,Notes!$I$2:$I$11,0),5)*$D323</f>
        <v>799464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399732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640135</v>
      </c>
      <c r="E324" s="160">
        <f>INDEX(Data[],MATCH($A324,Data[Dist],0),MATCH(E$6,Data[#Headers],0))</f>
        <v>640135</v>
      </c>
      <c r="F324" s="160">
        <f>INDEX(Data[],MATCH($A324,Data[Dist],0),MATCH(F$6,Data[#Headers],0))</f>
        <v>640136</v>
      </c>
      <c r="G324" s="22">
        <f>INDEX(Data[],MATCH($A324,Data[Dist],0),MATCH(G$6,Data[#Headers],0))</f>
        <v>3853210</v>
      </c>
      <c r="H324" s="22">
        <f>INDEX(Data[],MATCH($A324,Data[Dist],0),MATCH(H$6,Data[#Headers],0))-G324</f>
        <v>2560541</v>
      </c>
      <c r="I324" s="25"/>
      <c r="J324" s="22">
        <f>INDEX(Notes!$I$2:$N$11,MATCH(Notes!$B$2,Notes!$I$2:$I$11,0),4)*$C324</f>
        <v>2572940</v>
      </c>
      <c r="K324" s="22">
        <f>INDEX(Notes!$I$2:$N$11,MATCH(Notes!$B$2,Notes!$I$2:$I$11,0),5)*$D324</f>
        <v>1280270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640135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252340</v>
      </c>
      <c r="E325" s="160">
        <f>INDEX(Data[],MATCH($A325,Data[Dist],0),MATCH(E$6,Data[#Headers],0))</f>
        <v>252340</v>
      </c>
      <c r="F325" s="160">
        <f>INDEX(Data[],MATCH($A325,Data[Dist],0),MATCH(F$6,Data[#Headers],0))</f>
        <v>252338</v>
      </c>
      <c r="G325" s="22">
        <f>INDEX(Data[],MATCH($A325,Data[Dist],0),MATCH(G$6,Data[#Headers],0))</f>
        <v>1522024</v>
      </c>
      <c r="H325" s="22">
        <f>INDEX(Data[],MATCH($A325,Data[Dist],0),MATCH(H$6,Data[#Headers],0))-G325</f>
        <v>1009358</v>
      </c>
      <c r="I325" s="25"/>
      <c r="J325" s="22">
        <f>INDEX(Notes!$I$2:$N$11,MATCH(Notes!$B$2,Notes!$I$2:$I$11,0),4)*$C325</f>
        <v>1017344</v>
      </c>
      <c r="K325" s="22">
        <f>INDEX(Notes!$I$2:$N$11,MATCH(Notes!$B$2,Notes!$I$2:$I$11,0),5)*$D325</f>
        <v>504680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252340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109118</v>
      </c>
      <c r="E326" s="160">
        <f>INDEX(Data[],MATCH($A326,Data[Dist],0),MATCH(E$6,Data[#Headers],0))</f>
        <v>109118</v>
      </c>
      <c r="F326" s="160">
        <f>INDEX(Data[],MATCH($A326,Data[Dist],0),MATCH(F$6,Data[#Headers],0))</f>
        <v>109116</v>
      </c>
      <c r="G326" s="22">
        <f>INDEX(Data[],MATCH($A326,Data[Dist],0),MATCH(G$6,Data[#Headers],0))</f>
        <v>657664</v>
      </c>
      <c r="H326" s="22">
        <f>INDEX(Data[],MATCH($A326,Data[Dist],0),MATCH(H$6,Data[#Headers],0))-G326</f>
        <v>436470</v>
      </c>
      <c r="I326" s="25"/>
      <c r="J326" s="22">
        <f>INDEX(Notes!$I$2:$N$11,MATCH(Notes!$B$2,Notes!$I$2:$I$11,0),4)*$C326</f>
        <v>439428</v>
      </c>
      <c r="K326" s="22">
        <f>INDEX(Notes!$I$2:$N$11,MATCH(Notes!$B$2,Notes!$I$2:$I$11,0),5)*$D326</f>
        <v>218236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109118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722226</v>
      </c>
      <c r="E327" s="160">
        <f>INDEX(Data[],MATCH($A327,Data[Dist],0),MATCH(E$6,Data[#Headers],0))</f>
        <v>722226</v>
      </c>
      <c r="F327" s="160">
        <f>INDEX(Data[],MATCH($A327,Data[Dist],0),MATCH(F$6,Data[#Headers],0))</f>
        <v>722225</v>
      </c>
      <c r="G327" s="22">
        <f>INDEX(Data[],MATCH($A327,Data[Dist],0),MATCH(G$6,Data[#Headers],0))</f>
        <v>4350708</v>
      </c>
      <c r="H327" s="22">
        <f>INDEX(Data[],MATCH($A327,Data[Dist],0),MATCH(H$6,Data[#Headers],0))-G327</f>
        <v>2888903</v>
      </c>
      <c r="I327" s="25"/>
      <c r="J327" s="22">
        <f>INDEX(Notes!$I$2:$N$11,MATCH(Notes!$B$2,Notes!$I$2:$I$11,0),4)*$C327</f>
        <v>2906256</v>
      </c>
      <c r="K327" s="22">
        <f>INDEX(Notes!$I$2:$N$11,MATCH(Notes!$B$2,Notes!$I$2:$I$11,0),5)*$D327</f>
        <v>1444452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722226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599330</v>
      </c>
      <c r="E328" s="160">
        <f>INDEX(Data[],MATCH($A328,Data[Dist],0),MATCH(E$6,Data[#Headers],0))</f>
        <v>599330</v>
      </c>
      <c r="F328" s="160">
        <f>INDEX(Data[],MATCH($A328,Data[Dist],0),MATCH(F$6,Data[#Headers],0))</f>
        <v>599328</v>
      </c>
      <c r="G328" s="22">
        <f>INDEX(Data[],MATCH($A328,Data[Dist],0),MATCH(G$6,Data[#Headers],0))</f>
        <v>3608896</v>
      </c>
      <c r="H328" s="22">
        <f>INDEX(Data[],MATCH($A328,Data[Dist],0),MATCH(H$6,Data[#Headers],0))-G328</f>
        <v>2397318</v>
      </c>
      <c r="I328" s="25"/>
      <c r="J328" s="22">
        <f>INDEX(Notes!$I$2:$N$11,MATCH(Notes!$B$2,Notes!$I$2:$I$11,0),4)*$C328</f>
        <v>2410236</v>
      </c>
      <c r="K328" s="22">
        <f>INDEX(Notes!$I$2:$N$11,MATCH(Notes!$B$2,Notes!$I$2:$I$11,0),5)*$D328</f>
        <v>1198660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599330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INDEX($A$7:$H$333,MATCH($S328,$A$7:$A$333,0),4)-Q328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211358</v>
      </c>
      <c r="E329" s="160">
        <f>INDEX(Data[],MATCH($A329,Data[Dist],0),MATCH(E$6,Data[#Headers],0))</f>
        <v>211357</v>
      </c>
      <c r="F329" s="160">
        <f>INDEX(Data[],MATCH($A329,Data[Dist],0),MATCH(F$6,Data[#Headers],0))</f>
        <v>211358</v>
      </c>
      <c r="G329" s="22">
        <f>INDEX(Data[],MATCH($A329,Data[Dist],0),MATCH(G$6,Data[#Headers],0))</f>
        <v>1272972</v>
      </c>
      <c r="H329" s="22">
        <f>INDEX(Data[],MATCH($A329,Data[Dist],0),MATCH(H$6,Data[#Headers],0))-G329</f>
        <v>845429</v>
      </c>
      <c r="I329" s="25"/>
      <c r="J329" s="22">
        <f>INDEX(Notes!$I$2:$N$11,MATCH(Notes!$B$2,Notes!$I$2:$I$11,0),4)*$C329</f>
        <v>850256</v>
      </c>
      <c r="K329" s="22">
        <f>INDEX(Notes!$I$2:$N$11,MATCH(Notes!$B$2,Notes!$I$2:$I$11,0),5)*$D329</f>
        <v>422716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211358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1152569</v>
      </c>
      <c r="E330" s="160">
        <f>INDEX(Data[],MATCH($A330,Data[Dist],0),MATCH(E$6,Data[#Headers],0))</f>
        <v>1152569</v>
      </c>
      <c r="F330" s="160">
        <f>INDEX(Data[],MATCH($A330,Data[Dist],0),MATCH(F$6,Data[#Headers],0))</f>
        <v>1152570</v>
      </c>
      <c r="G330" s="22">
        <f>INDEX(Data[],MATCH($A330,Data[Dist],0),MATCH(G$6,Data[#Headers],0))</f>
        <v>6941482</v>
      </c>
      <c r="H330" s="22">
        <f>INDEX(Data[],MATCH($A330,Data[Dist],0),MATCH(H$6,Data[#Headers],0))-G330</f>
        <v>4610277</v>
      </c>
      <c r="I330" s="25"/>
      <c r="J330" s="22">
        <f>INDEX(Notes!$I$2:$N$11,MATCH(Notes!$B$2,Notes!$I$2:$I$11,0),4)*$C330</f>
        <v>4636344</v>
      </c>
      <c r="K330" s="22">
        <f>INDEX(Notes!$I$2:$N$11,MATCH(Notes!$B$2,Notes!$I$2:$I$11,0),5)*$D330</f>
        <v>2305138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1152569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316405</v>
      </c>
      <c r="E331" s="160">
        <f>INDEX(Data[],MATCH($A331,Data[Dist],0),MATCH(E$6,Data[#Headers],0))</f>
        <v>316405</v>
      </c>
      <c r="F331" s="160">
        <f>INDEX(Data[],MATCH($A331,Data[Dist],0),MATCH(F$6,Data[#Headers],0))</f>
        <v>316404</v>
      </c>
      <c r="G331" s="22">
        <f>INDEX(Data[],MATCH($A331,Data[Dist],0),MATCH(G$6,Data[#Headers],0))</f>
        <v>1905758</v>
      </c>
      <c r="H331" s="22">
        <f>INDEX(Data[],MATCH($A331,Data[Dist],0),MATCH(H$6,Data[#Headers],0))-G331</f>
        <v>1265619</v>
      </c>
      <c r="I331" s="25"/>
      <c r="J331" s="22">
        <f>INDEX(Notes!$I$2:$N$11,MATCH(Notes!$B$2,Notes!$I$2:$I$11,0),4)*$C331</f>
        <v>1272948</v>
      </c>
      <c r="K331" s="22">
        <f>INDEX(Notes!$I$2:$N$11,MATCH(Notes!$B$2,Notes!$I$2:$I$11,0),5)*$D331</f>
        <v>632810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316405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360793</v>
      </c>
      <c r="E332" s="160">
        <f>INDEX(Data[],MATCH($A332,Data[Dist],0),MATCH(E$6,Data[#Headers],0))</f>
        <v>360793</v>
      </c>
      <c r="F332" s="160">
        <f>INDEX(Data[],MATCH($A332,Data[Dist],0),MATCH(F$6,Data[#Headers],0))</f>
        <v>360792</v>
      </c>
      <c r="G332" s="22">
        <f>INDEX(Data[],MATCH($A332,Data[Dist],0),MATCH(G$6,Data[#Headers],0))</f>
        <v>2172806</v>
      </c>
      <c r="H332" s="22">
        <f>INDEX(Data[],MATCH($A332,Data[Dist],0),MATCH(H$6,Data[#Headers],0))-G332</f>
        <v>1443171</v>
      </c>
      <c r="I332" s="23"/>
      <c r="J332" s="22">
        <f>INDEX(Notes!$I$2:$N$11,MATCH(Notes!$B$2,Notes!$I$2:$I$11,0),4)*$C332</f>
        <v>1451220</v>
      </c>
      <c r="K332" s="22">
        <f>INDEX(Notes!$I$2:$N$11,MATCH(Notes!$B$2,Notes!$I$2:$I$11,0),5)*$D332</f>
        <v>721586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360793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700402</v>
      </c>
      <c r="E333" s="160">
        <f>INDEX(Data[],MATCH($A333,Data[Dist],0),MATCH(E$6,Data[#Headers],0))</f>
        <v>700401</v>
      </c>
      <c r="F333" s="160">
        <f>INDEX(Data[],MATCH($A333,Data[Dist],0),MATCH(F$6,Data[#Headers],0))</f>
        <v>700402</v>
      </c>
      <c r="G333" s="22">
        <f>INDEX(Data[],MATCH($A333,Data[Dist],0),MATCH(G$6,Data[#Headers],0))</f>
        <v>4218292</v>
      </c>
      <c r="H333" s="22">
        <f>INDEX(Data[],MATCH($A333,Data[Dist],0),MATCH(H$6,Data[#Headers],0))-G333</f>
        <v>2801605</v>
      </c>
      <c r="I333" s="23"/>
      <c r="J333" s="22">
        <f>INDEX(Notes!$I$2:$N$11,MATCH(Notes!$B$2,Notes!$I$2:$I$11,0),4)*$C333</f>
        <v>2817488</v>
      </c>
      <c r="K333" s="22">
        <f>INDEX(Notes!$I$2:$N$11,MATCH(Notes!$B$2,Notes!$I$2:$I$11,0),5)*$D333</f>
        <v>1400804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700402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333159183</v>
      </c>
      <c r="E334" s="161">
        <f t="shared" si="24"/>
        <v>333159177</v>
      </c>
      <c r="F334" s="161">
        <f t="shared" si="24"/>
        <v>333159024</v>
      </c>
      <c r="G334" s="24">
        <f t="shared" si="24"/>
        <v>2006391770</v>
      </c>
      <c r="H334" s="24">
        <f t="shared" si="24"/>
        <v>1332636555</v>
      </c>
      <c r="Q334" s="21">
        <f>SUM(Q7:Q333)</f>
        <v>333159183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E311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(February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February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12915</v>
      </c>
      <c r="D6" s="22">
        <f>IF(Notes!$B$2="June",ROUND('Budget by Source'!D6/10,0)+Q6,ROUND('Budget by Source'!D6/10,0))</f>
        <v>45117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4888</v>
      </c>
      <c r="G6" s="22">
        <f>IF(Notes!$B$2="June",ROUND('Budget by Source'!G6/10,0)+T6,ROUND('Budget by Source'!G6/10,0))</f>
        <v>24334</v>
      </c>
      <c r="H6" s="22">
        <f>I6-SUM(C6:G6)</f>
        <v>267046</v>
      </c>
      <c r="I6" s="22">
        <f>INDEX(Data[],MATCH($A6,Data[Dist],0),MATCH(I$5,Data[#Headers],0))</f>
        <v>358669</v>
      </c>
      <c r="K6" s="69">
        <f>INDEX('Payment Total'!$A$7:$H$333,MATCH('Payment by Source'!$A6,'Payment Total'!$A$7:$A$333,0),4)-I6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2680879</v>
      </c>
      <c r="V6" s="152">
        <f>ROUND(U6/10,0)</f>
        <v>268088</v>
      </c>
      <c r="W6" s="152">
        <f>V6*10</f>
        <v>2680880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4428</v>
      </c>
      <c r="D7" s="22">
        <f>IF(Notes!$B$2="June",ROUND('Budget by Source'!D7/10,0)+Q7,ROUND('Budget by Source'!D7/10,0))</f>
        <v>21328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2150</v>
      </c>
      <c r="G7" s="22">
        <f>IF(Notes!$B$2="June",ROUND('Budget by Source'!G7/10,0)+T7,ROUND('Budget by Source'!G7/10,0))</f>
        <v>11088</v>
      </c>
      <c r="H7" s="22">
        <f t="shared" ref="H7:H70" si="0">I7-SUM(C7:G7)</f>
        <v>144077</v>
      </c>
      <c r="I7" s="22">
        <f>INDEX(Data[],MATCH($A7,Data[Dist],0),MATCH(I$5,Data[#Headers],0))</f>
        <v>185442</v>
      </c>
      <c r="K7" s="69">
        <f>INDEX('Payment Total'!$A$7:$H$333,MATCH('Payment by Source'!$A7,'Payment Total'!$A$7:$A$333,0),4)-I7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1445521</v>
      </c>
      <c r="V7" s="152">
        <f t="shared" ref="V7:V70" si="1">ROUND(U7/10,0)</f>
        <v>144552</v>
      </c>
      <c r="W7" s="152">
        <f t="shared" ref="W7:W70" si="2">V7*10</f>
        <v>1445520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15080</v>
      </c>
      <c r="F8" s="22">
        <f>IF(Notes!$B$2="June",ROUND('Budget by Source'!F8/10,0)+S8,ROUND('Budget by Source'!F8/10,0))</f>
        <v>14441</v>
      </c>
      <c r="G8" s="22">
        <f>IF(Notes!$B$2="June",ROUND('Budget by Source'!G8/10,0)+T8,ROUND('Budget by Source'!G8/10,0))</f>
        <v>73521</v>
      </c>
      <c r="H8" s="22">
        <f t="shared" si="0"/>
        <v>1220009</v>
      </c>
      <c r="I8" s="22">
        <f>INDEX(Data[],MATCH($A8,Data[Dist],0),MATCH(I$5,Data[#Headers],0))</f>
        <v>1455974</v>
      </c>
      <c r="K8" s="69">
        <f>INDEX('Payment Total'!$A$7:$H$333,MATCH('Payment by Source'!$A8,'Payment Total'!$A$7:$A$333,0),4)-I8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12231554</v>
      </c>
      <c r="V8" s="152">
        <f t="shared" si="1"/>
        <v>1223155</v>
      </c>
      <c r="W8" s="152">
        <f t="shared" si="2"/>
        <v>12231550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9963</v>
      </c>
      <c r="D9" s="22">
        <f>IF(Notes!$B$2="June",ROUND('Budget by Source'!D9/10,0)+Q9,ROUND('Budget by Source'!D9/10,0))</f>
        <v>37660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19894</v>
      </c>
      <c r="H9" s="22">
        <f t="shared" si="0"/>
        <v>317871</v>
      </c>
      <c r="I9" s="22">
        <f>INDEX(Data[],MATCH($A9,Data[Dist],0),MATCH(I$5,Data[#Headers],0))</f>
        <v>393897</v>
      </c>
      <c r="K9" s="69">
        <f>INDEX('Payment Total'!$A$7:$H$333,MATCH('Payment by Source'!$A9,'Payment Total'!$A$7:$A$333,0),4)-I9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3187228</v>
      </c>
      <c r="V9" s="152">
        <f t="shared" si="1"/>
        <v>318723</v>
      </c>
      <c r="W9" s="152">
        <f t="shared" si="2"/>
        <v>3187230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66562</v>
      </c>
      <c r="I10" s="22">
        <f>INDEX(Data[],MATCH($A10,Data[Dist],0),MATCH(I$5,Data[#Headers],0))</f>
        <v>91860</v>
      </c>
      <c r="K10" s="69">
        <f>INDEX('Payment Total'!$A$7:$H$333,MATCH('Payment by Source'!$A10,'Payment Total'!$A$7:$A$333,0),4)-I10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668617</v>
      </c>
      <c r="V10" s="152">
        <f t="shared" si="1"/>
        <v>66862</v>
      </c>
      <c r="W10" s="152">
        <f t="shared" si="2"/>
        <v>668620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18081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685058</v>
      </c>
      <c r="I11" s="22">
        <f>INDEX(Data[],MATCH($A11,Data[Dist],0),MATCH(I$5,Data[#Headers],0))</f>
        <v>831318</v>
      </c>
      <c r="K11" s="69">
        <f>INDEX('Payment Total'!$A$7:$H$333,MATCH('Payment by Source'!$A11,'Payment Total'!$A$7:$A$333,0),4)-I11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6868081</v>
      </c>
      <c r="V11" s="152">
        <f t="shared" si="1"/>
        <v>686808</v>
      </c>
      <c r="W11" s="152">
        <f t="shared" si="2"/>
        <v>6868080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9594</v>
      </c>
      <c r="D12" s="22">
        <f>IF(Notes!$B$2="June",ROUND('Budget by Source'!D12/10,0)+Q12,ROUND('Budget by Source'!D12/10,0))</f>
        <v>33356</v>
      </c>
      <c r="E12" s="22">
        <f>IF(Notes!$B$2="June",ROUND('Budget by Source'!E12/10,0)+R12,ROUND('Budget by Source'!E12/10,0))</f>
        <v>3290</v>
      </c>
      <c r="F12" s="22">
        <f>IF(Notes!$B$2="June",ROUND('Budget by Source'!F12/10,0)+S12,ROUND('Budget by Source'!F12/10,0))</f>
        <v>3844</v>
      </c>
      <c r="G12" s="22">
        <f>IF(Notes!$B$2="June",ROUND('Budget by Source'!G12/10,0)+T12,ROUND('Budget by Source'!G12/10,0))</f>
        <v>18563</v>
      </c>
      <c r="H12" s="22">
        <f t="shared" si="0"/>
        <v>244259</v>
      </c>
      <c r="I12" s="22">
        <f>INDEX(Data[],MATCH($A12,Data[Dist],0),MATCH(I$5,Data[#Headers],0))</f>
        <v>312906</v>
      </c>
      <c r="K12" s="69">
        <f>INDEX('Payment Total'!$A$7:$H$333,MATCH('Payment by Source'!$A12,'Payment Total'!$A$7:$A$333,0),4)-I12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2450546</v>
      </c>
      <c r="V12" s="152">
        <f t="shared" si="1"/>
        <v>245055</v>
      </c>
      <c r="W12" s="152">
        <f t="shared" si="2"/>
        <v>2450550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5904</v>
      </c>
      <c r="D13" s="22">
        <f>IF(Notes!$B$2="June",ROUND('Budget by Source'!D13/10,0)+Q13,ROUND('Budget by Source'!D13/10,0))</f>
        <v>19078</v>
      </c>
      <c r="E13" s="22">
        <f>IF(Notes!$B$2="June",ROUND('Budget by Source'!E13/10,0)+R13,ROUND('Budget by Source'!E13/10,0))</f>
        <v>2365</v>
      </c>
      <c r="F13" s="22">
        <f>IF(Notes!$B$2="June",ROUND('Budget by Source'!F13/10,0)+S13,ROUND('Budget by Source'!F13/10,0))</f>
        <v>1841</v>
      </c>
      <c r="G13" s="22">
        <f>IF(Notes!$B$2="June",ROUND('Budget by Source'!G13/10,0)+T13,ROUND('Budget by Source'!G13/10,0))</f>
        <v>10047</v>
      </c>
      <c r="H13" s="22">
        <f t="shared" si="0"/>
        <v>126484</v>
      </c>
      <c r="I13" s="22">
        <f>INDEX(Data[],MATCH($A13,Data[Dist],0),MATCH(I$5,Data[#Headers],0))</f>
        <v>165719</v>
      </c>
      <c r="K13" s="69">
        <f>INDEX('Payment Total'!$A$7:$H$333,MATCH('Payment by Source'!$A13,'Payment Total'!$A$7:$A$333,0),4)-I13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1269138</v>
      </c>
      <c r="V13" s="152">
        <f t="shared" si="1"/>
        <v>126914</v>
      </c>
      <c r="W13" s="152">
        <f t="shared" si="2"/>
        <v>1269140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83662</v>
      </c>
      <c r="E14" s="22">
        <f>IF(Notes!$B$2="June",ROUND('Budget by Source'!E14/10,0)+R14,ROUND('Budget by Source'!E14/10,0))</f>
        <v>8972</v>
      </c>
      <c r="F14" s="22">
        <f>IF(Notes!$B$2="June",ROUND('Budget by Source'!F14/10,0)+S14,ROUND('Budget by Source'!F14/10,0))</f>
        <v>10063</v>
      </c>
      <c r="G14" s="22">
        <f>IF(Notes!$B$2="June",ROUND('Budget by Source'!G14/10,0)+T14,ROUND('Budget by Source'!G14/10,0))</f>
        <v>46496</v>
      </c>
      <c r="H14" s="22">
        <f t="shared" si="0"/>
        <v>600866</v>
      </c>
      <c r="I14" s="22">
        <f>INDEX(Data[],MATCH($A14,Data[Dist],0),MATCH(I$5,Data[#Headers],0))</f>
        <v>792124</v>
      </c>
      <c r="K14" s="69">
        <f>INDEX('Payment Total'!$A$7:$H$333,MATCH('Payment by Source'!$A14,'Payment Total'!$A$7:$A$333,0),4)-I14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6028563</v>
      </c>
      <c r="V14" s="152">
        <f t="shared" si="1"/>
        <v>602856</v>
      </c>
      <c r="W14" s="152">
        <f t="shared" si="2"/>
        <v>6028560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23985</v>
      </c>
      <c r="D15" s="22">
        <f>IF(Notes!$B$2="June",ROUND('Budget by Source'!D15/10,0)+Q15,ROUND('Budget by Source'!D15/10,0))</f>
        <v>65725</v>
      </c>
      <c r="E15" s="22">
        <f>IF(Notes!$B$2="June",ROUND('Budget by Source'!E15/10,0)+R15,ROUND('Budget by Source'!E15/10,0))</f>
        <v>7683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37523</v>
      </c>
      <c r="H15" s="22">
        <f t="shared" si="0"/>
        <v>502178</v>
      </c>
      <c r="I15" s="22">
        <f>INDEX(Data[],MATCH($A15,Data[Dist],0),MATCH(I$5,Data[#Headers],0))</f>
        <v>644092</v>
      </c>
      <c r="K15" s="69">
        <f>INDEX('Payment Total'!$A$7:$H$333,MATCH('Payment by Source'!$A15,'Payment Total'!$A$7:$A$333,0),4)-I15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5037850</v>
      </c>
      <c r="V15" s="152">
        <f t="shared" si="1"/>
        <v>503785</v>
      </c>
      <c r="W15" s="152">
        <f t="shared" si="2"/>
        <v>5037850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8487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275967</v>
      </c>
      <c r="I16" s="22">
        <f>INDEX(Data[],MATCH($A16,Data[Dist],0),MATCH(I$5,Data[#Headers],0))</f>
        <v>354074</v>
      </c>
      <c r="K16" s="69">
        <f>INDEX('Payment Total'!$A$7:$H$333,MATCH('Payment by Source'!$A16,'Payment Total'!$A$7:$A$333,0),4)-I16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2768386</v>
      </c>
      <c r="V16" s="152">
        <f t="shared" si="1"/>
        <v>276839</v>
      </c>
      <c r="W16" s="152">
        <f t="shared" si="2"/>
        <v>2768390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20302</v>
      </c>
      <c r="D17" s="22">
        <f>IF(Notes!$B$2="June",ROUND('Budget by Source'!D17/10,0)+Q17,ROUND('Budget by Source'!D17/10,0))</f>
        <v>59413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6784</v>
      </c>
      <c r="G17" s="22">
        <f>IF(Notes!$B$2="June",ROUND('Budget by Source'!G17/10,0)+T17,ROUND('Budget by Source'!G17/10,0))</f>
        <v>30631</v>
      </c>
      <c r="H17" s="22">
        <f t="shared" si="0"/>
        <v>358793</v>
      </c>
      <c r="I17" s="22">
        <f>INDEX(Data[],MATCH($A17,Data[Dist],0),MATCH(I$5,Data[#Headers],0))</f>
        <v>483157</v>
      </c>
      <c r="K17" s="69">
        <f>INDEX('Payment Total'!$A$7:$H$333,MATCH('Payment by Source'!$A17,'Payment Total'!$A$7:$A$333,0),4)-I17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3601040</v>
      </c>
      <c r="V17" s="152">
        <f t="shared" si="1"/>
        <v>360104</v>
      </c>
      <c r="W17" s="152">
        <f t="shared" si="2"/>
        <v>3601040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105532</v>
      </c>
      <c r="D18" s="22">
        <f>IF(Notes!$B$2="June",ROUND('Budget by Source'!D18/10,0)+Q18,ROUND('Budget by Source'!D18/10,0))</f>
        <v>285002</v>
      </c>
      <c r="E18" s="22">
        <f>IF(Notes!$B$2="June",ROUND('Budget by Source'!E18/10,0)+R18,ROUND('Budget by Source'!E18/10,0))</f>
        <v>31987</v>
      </c>
      <c r="F18" s="22">
        <f>IF(Notes!$B$2="June",ROUND('Budget by Source'!F18/10,0)+S18,ROUND('Budget by Source'!F18/10,0))</f>
        <v>34741</v>
      </c>
      <c r="G18" s="22">
        <f>IF(Notes!$B$2="June",ROUND('Budget by Source'!G18/10,0)+T18,ROUND('Budget by Source'!G18/10,0))</f>
        <v>160452</v>
      </c>
      <c r="H18" s="22">
        <f t="shared" si="0"/>
        <v>1677915</v>
      </c>
      <c r="I18" s="22">
        <f>INDEX(Data[],MATCH($A18,Data[Dist],0),MATCH(I$5,Data[#Headers],0))</f>
        <v>2295629</v>
      </c>
      <c r="K18" s="69">
        <f>INDEX('Payment Total'!$A$7:$H$333,MATCH('Payment by Source'!$A18,'Payment Total'!$A$7:$A$333,0),4)-I18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16847827</v>
      </c>
      <c r="V18" s="152">
        <f t="shared" si="1"/>
        <v>1684783</v>
      </c>
      <c r="W18" s="152">
        <f t="shared" si="2"/>
        <v>16847830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24353</v>
      </c>
      <c r="D19" s="22">
        <f>IF(Notes!$B$2="June",ROUND('Budget by Source'!D19/10,0)+Q19,ROUND('Budget by Source'!D19/10,0))</f>
        <v>84189</v>
      </c>
      <c r="E19" s="22">
        <f>IF(Notes!$B$2="June",ROUND('Budget by Source'!E19/10,0)+R19,ROUND('Budget by Source'!E19/10,0))</f>
        <v>8949</v>
      </c>
      <c r="F19" s="22">
        <f>IF(Notes!$B$2="June",ROUND('Budget by Source'!F19/10,0)+S19,ROUND('Budget by Source'!F19/10,0))</f>
        <v>9972</v>
      </c>
      <c r="G19" s="22">
        <f>IF(Notes!$B$2="June",ROUND('Budget by Source'!G19/10,0)+T19,ROUND('Budget by Source'!G19/10,0))</f>
        <v>45383</v>
      </c>
      <c r="H19" s="22">
        <f t="shared" si="0"/>
        <v>695149</v>
      </c>
      <c r="I19" s="22">
        <f>INDEX(Data[],MATCH($A19,Data[Dist],0),MATCH(I$5,Data[#Headers],0))</f>
        <v>867995</v>
      </c>
      <c r="K19" s="69">
        <f>INDEX('Payment Total'!$A$7:$H$333,MATCH('Payment by Source'!$A19,'Payment Total'!$A$7:$A$333,0),4)-I19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6970908</v>
      </c>
      <c r="V19" s="152">
        <f t="shared" si="1"/>
        <v>697091</v>
      </c>
      <c r="W19" s="152">
        <f t="shared" si="2"/>
        <v>6970910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4797</v>
      </c>
      <c r="D20" s="22">
        <f>IF(Notes!$B$2="June",ROUND('Budget by Source'!D20/10,0)+Q20,ROUND('Budget by Source'!D20/10,0))</f>
        <v>15164</v>
      </c>
      <c r="E20" s="22">
        <f>IF(Notes!$B$2="June",ROUND('Budget by Source'!E20/10,0)+R20,ROUND('Budget by Source'!E20/10,0))</f>
        <v>1910</v>
      </c>
      <c r="F20" s="22">
        <f>IF(Notes!$B$2="June",ROUND('Budget by Source'!F20/10,0)+S20,ROUND('Budget by Source'!F20/10,0))</f>
        <v>1675</v>
      </c>
      <c r="G20" s="22">
        <f>IF(Notes!$B$2="June",ROUND('Budget by Source'!G20/10,0)+T20,ROUND('Budget by Source'!G20/10,0))</f>
        <v>7979</v>
      </c>
      <c r="H20" s="22">
        <f t="shared" si="0"/>
        <v>118034</v>
      </c>
      <c r="I20" s="22">
        <f>INDEX(Data[],MATCH($A20,Data[Dist],0),MATCH(I$5,Data[#Headers],0))</f>
        <v>149559</v>
      </c>
      <c r="K20" s="69">
        <f>INDEX('Payment Total'!$A$7:$H$333,MATCH('Payment by Source'!$A20,'Payment Total'!$A$7:$A$333,0),4)-I20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1183754</v>
      </c>
      <c r="V20" s="152">
        <f t="shared" si="1"/>
        <v>118375</v>
      </c>
      <c r="W20" s="152">
        <f t="shared" si="2"/>
        <v>1183750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103687</v>
      </c>
      <c r="D21" s="22">
        <f>IF(Notes!$B$2="June",ROUND('Budget by Source'!D21/10,0)+Q21,ROUND('Budget by Source'!D21/10,0))</f>
        <v>731050</v>
      </c>
      <c r="E21" s="22">
        <f>IF(Notes!$B$2="June",ROUND('Budget by Source'!E21/10,0)+R21,ROUND('Budget by Source'!E21/10,0))</f>
        <v>84970</v>
      </c>
      <c r="F21" s="22">
        <f>IF(Notes!$B$2="June",ROUND('Budget by Source'!F21/10,0)+S21,ROUND('Budget by Source'!F21/10,0))</f>
        <v>80741</v>
      </c>
      <c r="G21" s="22">
        <f>IF(Notes!$B$2="June",ROUND('Budget by Source'!G21/10,0)+T21,ROUND('Budget by Source'!G21/10,0))</f>
        <v>447687</v>
      </c>
      <c r="H21" s="22">
        <f t="shared" si="0"/>
        <v>6670591</v>
      </c>
      <c r="I21" s="22">
        <f>INDEX(Data[],MATCH($A21,Data[Dist],0),MATCH(I$5,Data[#Headers],0))</f>
        <v>8118726</v>
      </c>
      <c r="K21" s="69">
        <f>INDEX('Payment Total'!$A$7:$H$333,MATCH('Payment by Source'!$A21,'Payment Total'!$A$7:$A$333,0),4)-I21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66897519</v>
      </c>
      <c r="V21" s="152">
        <f t="shared" si="1"/>
        <v>6689752</v>
      </c>
      <c r="W21" s="152">
        <f t="shared" si="2"/>
        <v>66897520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14760</v>
      </c>
      <c r="D22" s="22">
        <f>IF(Notes!$B$2="June",ROUND('Budget by Source'!D22/10,0)+Q22,ROUND('Budget by Source'!D22/10,0))</f>
        <v>53951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6025</v>
      </c>
      <c r="G22" s="22">
        <f>IF(Notes!$B$2="June",ROUND('Budget by Source'!G22/10,0)+T22,ROUND('Budget by Source'!G22/10,0))</f>
        <v>29154</v>
      </c>
      <c r="H22" s="22">
        <f t="shared" si="0"/>
        <v>449384</v>
      </c>
      <c r="I22" s="22">
        <f>INDEX(Data[],MATCH($A22,Data[Dist],0),MATCH(I$5,Data[#Headers],0))</f>
        <v>560309</v>
      </c>
      <c r="K22" s="69">
        <f>INDEX('Payment Total'!$A$7:$H$333,MATCH('Payment by Source'!$A22,'Payment Total'!$A$7:$A$333,0),4)-I22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4506315</v>
      </c>
      <c r="V22" s="152">
        <f t="shared" si="1"/>
        <v>450632</v>
      </c>
      <c r="W22" s="152">
        <f t="shared" si="2"/>
        <v>4506320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29477</v>
      </c>
      <c r="E23" s="22">
        <f>IF(Notes!$B$2="June",ROUND('Budget by Source'!E23/10,0)+R23,ROUND('Budget by Source'!E23/10,0))</f>
        <v>3578</v>
      </c>
      <c r="F23" s="22">
        <f>IF(Notes!$B$2="June",ROUND('Budget by Source'!F23/10,0)+S23,ROUND('Budget by Source'!F23/10,0))</f>
        <v>3318</v>
      </c>
      <c r="G23" s="22">
        <f>IF(Notes!$B$2="June",ROUND('Budget by Source'!G23/10,0)+T23,ROUND('Budget by Source'!G23/10,0))</f>
        <v>14384</v>
      </c>
      <c r="H23" s="22">
        <f t="shared" si="0"/>
        <v>99913</v>
      </c>
      <c r="I23" s="22">
        <f>INDEX(Data[],MATCH($A23,Data[Dist],0),MATCH(I$5,Data[#Headers],0))</f>
        <v>154729</v>
      </c>
      <c r="K23" s="69">
        <f>INDEX('Payment Total'!$A$7:$H$333,MATCH('Payment by Source'!$A23,'Payment Total'!$A$7:$A$333,0),4)-I23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1005287</v>
      </c>
      <c r="V23" s="152">
        <f t="shared" si="1"/>
        <v>100529</v>
      </c>
      <c r="W23" s="152">
        <f t="shared" si="2"/>
        <v>1005290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5535</v>
      </c>
      <c r="D24" s="22">
        <f>IF(Notes!$B$2="June",ROUND('Budget by Source'!D24/10,0)+Q24,ROUND('Budget by Source'!D24/10,0))</f>
        <v>18545</v>
      </c>
      <c r="E24" s="22">
        <f>IF(Notes!$B$2="June",ROUND('Budget by Source'!E24/10,0)+R24,ROUND('Budget by Source'!E24/10,0))</f>
        <v>1897</v>
      </c>
      <c r="F24" s="22">
        <f>IF(Notes!$B$2="June",ROUND('Budget by Source'!F24/10,0)+S24,ROUND('Budget by Source'!F24/10,0))</f>
        <v>1843</v>
      </c>
      <c r="G24" s="22">
        <f>IF(Notes!$B$2="June",ROUND('Budget by Source'!G24/10,0)+T24,ROUND('Budget by Source'!G24/10,0))</f>
        <v>9990</v>
      </c>
      <c r="H24" s="22">
        <f t="shared" si="0"/>
        <v>68300</v>
      </c>
      <c r="I24" s="22">
        <f>INDEX(Data[],MATCH($A24,Data[Dist],0),MATCH(I$5,Data[#Headers],0))</f>
        <v>106110</v>
      </c>
      <c r="K24" s="69">
        <f>INDEX('Payment Total'!$A$7:$H$333,MATCH('Payment by Source'!$A24,'Payment Total'!$A$7:$A$333,0),4)-I24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687283</v>
      </c>
      <c r="V24" s="152">
        <f t="shared" si="1"/>
        <v>68728</v>
      </c>
      <c r="W24" s="152">
        <f t="shared" si="2"/>
        <v>687280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34316</v>
      </c>
      <c r="D25" s="22">
        <f>IF(Notes!$B$2="June",ROUND('Budget by Source'!D25/10,0)+Q25,ROUND('Budget by Source'!D25/10,0))</f>
        <v>89581</v>
      </c>
      <c r="E25" s="22">
        <f>IF(Notes!$B$2="June",ROUND('Budget by Source'!E25/10,0)+R25,ROUND('Budget by Source'!E25/10,0))</f>
        <v>11702</v>
      </c>
      <c r="F25" s="22">
        <f>IF(Notes!$B$2="June",ROUND('Budget by Source'!F25/10,0)+S25,ROUND('Budget by Source'!F25/10,0))</f>
        <v>10471</v>
      </c>
      <c r="G25" s="22">
        <f>IF(Notes!$B$2="June",ROUND('Budget by Source'!G25/10,0)+T25,ROUND('Budget by Source'!G25/10,0))</f>
        <v>49205</v>
      </c>
      <c r="H25" s="22">
        <f t="shared" si="0"/>
        <v>797303</v>
      </c>
      <c r="I25" s="22">
        <f>INDEX(Data[],MATCH($A25,Data[Dist],0),MATCH(I$5,Data[#Headers],0))</f>
        <v>992578</v>
      </c>
      <c r="K25" s="69">
        <f>INDEX('Payment Total'!$A$7:$H$333,MATCH('Payment by Source'!$A25,'Payment Total'!$A$7:$A$333,0),4)-I25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7994103</v>
      </c>
      <c r="V25" s="152">
        <f t="shared" si="1"/>
        <v>799410</v>
      </c>
      <c r="W25" s="152">
        <f t="shared" si="2"/>
        <v>7994100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10701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3605</v>
      </c>
      <c r="F26" s="22">
        <f>IF(Notes!$B$2="June",ROUND('Budget by Source'!F26/10,0)+S26,ROUND('Budget by Source'!F26/10,0))</f>
        <v>3954</v>
      </c>
      <c r="G26" s="22">
        <f>IF(Notes!$B$2="June",ROUND('Budget by Source'!G26/10,0)+T26,ROUND('Budget by Source'!G26/10,0))</f>
        <v>18742</v>
      </c>
      <c r="H26" s="22">
        <f t="shared" si="0"/>
        <v>255931</v>
      </c>
      <c r="I26" s="22">
        <f>INDEX(Data[],MATCH($A26,Data[Dist],0),MATCH(I$5,Data[#Headers],0))</f>
        <v>327619</v>
      </c>
      <c r="K26" s="69">
        <f>INDEX('Payment Total'!$A$7:$H$333,MATCH('Payment by Source'!$A26,'Payment Total'!$A$7:$A$333,0),4)-I26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2567339</v>
      </c>
      <c r="V26" s="152">
        <f t="shared" si="1"/>
        <v>256734</v>
      </c>
      <c r="W26" s="152">
        <f t="shared" si="2"/>
        <v>2567340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19926</v>
      </c>
      <c r="D27" s="22">
        <f>IF(Notes!$B$2="June",ROUND('Budget by Source'!D27/10,0)+Q27,ROUND('Budget by Source'!D27/10,0))</f>
        <v>45902</v>
      </c>
      <c r="E27" s="22">
        <f>IF(Notes!$B$2="June",ROUND('Budget by Source'!E27/10,0)+R27,ROUND('Budget by Source'!E27/10,0))</f>
        <v>5176</v>
      </c>
      <c r="F27" s="22">
        <f>IF(Notes!$B$2="June",ROUND('Budget by Source'!F27/10,0)+S27,ROUND('Budget by Source'!F27/10,0))</f>
        <v>4660</v>
      </c>
      <c r="G27" s="22">
        <f>IF(Notes!$B$2="June",ROUND('Budget by Source'!G27/10,0)+T27,ROUND('Budget by Source'!G27/10,0))</f>
        <v>27382</v>
      </c>
      <c r="H27" s="22">
        <f t="shared" si="0"/>
        <v>278007</v>
      </c>
      <c r="I27" s="22">
        <f>INDEX(Data[],MATCH($A27,Data[Dist],0),MATCH(I$5,Data[#Headers],0))</f>
        <v>381053</v>
      </c>
      <c r="K27" s="69">
        <f>INDEX('Payment Total'!$A$7:$H$333,MATCH('Payment by Source'!$A27,'Payment Total'!$A$7:$A$333,0),4)-I27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2791795</v>
      </c>
      <c r="V27" s="152">
        <f t="shared" si="1"/>
        <v>279180</v>
      </c>
      <c r="W27" s="152">
        <f t="shared" si="2"/>
        <v>2791800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100496</v>
      </c>
      <c r="E28" s="22">
        <f>IF(Notes!$B$2="June",ROUND('Budget by Source'!E28/10,0)+R28,ROUND('Budget by Source'!E28/10,0))</f>
        <v>12624</v>
      </c>
      <c r="F28" s="22">
        <f>IF(Notes!$B$2="June",ROUND('Budget by Source'!F28/10,0)+S28,ROUND('Budget by Source'!F28/10,0))</f>
        <v>10781</v>
      </c>
      <c r="G28" s="22">
        <f>IF(Notes!$B$2="June",ROUND('Budget by Source'!G28/10,0)+T28,ROUND('Budget by Source'!G28/10,0))</f>
        <v>60826</v>
      </c>
      <c r="H28" s="22">
        <f t="shared" si="0"/>
        <v>1018596</v>
      </c>
      <c r="I28" s="22">
        <f>INDEX(Data[],MATCH($A28,Data[Dist],0),MATCH(I$5,Data[#Headers],0))</f>
        <v>1250185</v>
      </c>
      <c r="K28" s="69">
        <f>INDEX('Payment Total'!$A$7:$H$333,MATCH('Payment by Source'!$A28,'Payment Total'!$A$7:$A$333,0),4)-I28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10211991</v>
      </c>
      <c r="V28" s="152">
        <f t="shared" si="1"/>
        <v>1021199</v>
      </c>
      <c r="W28" s="152">
        <f t="shared" si="2"/>
        <v>10211990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9225</v>
      </c>
      <c r="D29" s="22">
        <f>IF(Notes!$B$2="June",ROUND('Budget by Source'!D29/10,0)+Q29,ROUND('Budget by Source'!D29/10,0))</f>
        <v>24228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2453</v>
      </c>
      <c r="G29" s="22">
        <f>IF(Notes!$B$2="June",ROUND('Budget by Source'!G29/10,0)+T29,ROUND('Budget by Source'!G29/10,0))</f>
        <v>12852</v>
      </c>
      <c r="H29" s="22">
        <f t="shared" si="0"/>
        <v>211053</v>
      </c>
      <c r="I29" s="22">
        <f>INDEX(Data[],MATCH($A29,Data[Dist],0),MATCH(I$5,Data[#Headers],0))</f>
        <v>262445</v>
      </c>
      <c r="K29" s="69">
        <f>INDEX('Payment Total'!$A$7:$H$333,MATCH('Payment by Source'!$A29,'Payment Total'!$A$7:$A$333,0),4)-I29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2116031</v>
      </c>
      <c r="V29" s="152">
        <f t="shared" si="1"/>
        <v>211603</v>
      </c>
      <c r="W29" s="152">
        <f t="shared" si="2"/>
        <v>2116030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7380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203522</v>
      </c>
      <c r="I30" s="22">
        <f>INDEX(Data[],MATCH($A30,Data[Dist],0),MATCH(I$5,Data[#Headers],0))</f>
        <v>266566</v>
      </c>
      <c r="K30" s="69">
        <f>INDEX('Payment Total'!$A$7:$H$333,MATCH('Payment by Source'!$A30,'Payment Total'!$A$7:$A$333,0),4)-I30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2042663</v>
      </c>
      <c r="V30" s="152">
        <f t="shared" si="1"/>
        <v>204266</v>
      </c>
      <c r="W30" s="152">
        <f t="shared" si="2"/>
        <v>2042660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9963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3858</v>
      </c>
      <c r="F31" s="22">
        <f>IF(Notes!$B$2="June",ROUND('Budget by Source'!F31/10,0)+S31,ROUND('Budget by Source'!F31/10,0))</f>
        <v>3513</v>
      </c>
      <c r="G31" s="22">
        <f>IF(Notes!$B$2="June",ROUND('Budget by Source'!G31/10,0)+T31,ROUND('Budget by Source'!G31/10,0))</f>
        <v>17414</v>
      </c>
      <c r="H31" s="22">
        <f t="shared" si="0"/>
        <v>244254</v>
      </c>
      <c r="I31" s="22">
        <f>INDEX(Data[],MATCH($A31,Data[Dist],0),MATCH(I$5,Data[#Headers],0))</f>
        <v>311973</v>
      </c>
      <c r="K31" s="69">
        <f>INDEX('Payment Total'!$A$7:$H$333,MATCH('Payment by Source'!$A31,'Payment Total'!$A$7:$A$333,0),4)-I31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2450007</v>
      </c>
      <c r="V31" s="152">
        <f t="shared" si="1"/>
        <v>245001</v>
      </c>
      <c r="W31" s="152">
        <f t="shared" si="2"/>
        <v>2450010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8118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3032</v>
      </c>
      <c r="F32" s="22">
        <f>IF(Notes!$B$2="June",ROUND('Budget by Source'!F32/10,0)+S32,ROUND('Budget by Source'!F32/10,0))</f>
        <v>2970</v>
      </c>
      <c r="G32" s="22">
        <f>IF(Notes!$B$2="June",ROUND('Budget by Source'!G32/10,0)+T32,ROUND('Budget by Source'!G32/10,0))</f>
        <v>16863</v>
      </c>
      <c r="H32" s="22">
        <f t="shared" si="0"/>
        <v>248056</v>
      </c>
      <c r="I32" s="22">
        <f>INDEX(Data[],MATCH($A32,Data[Dist],0),MATCH(I$5,Data[#Headers],0))</f>
        <v>308573</v>
      </c>
      <c r="K32" s="69">
        <f>INDEX('Payment Total'!$A$7:$H$333,MATCH('Payment by Source'!$A32,'Payment Total'!$A$7:$A$333,0),4)-I32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2487783</v>
      </c>
      <c r="V32" s="152">
        <f t="shared" si="1"/>
        <v>248778</v>
      </c>
      <c r="W32" s="152">
        <f t="shared" si="2"/>
        <v>2487780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22509</v>
      </c>
      <c r="D33" s="22">
        <f>IF(Notes!$B$2="June",ROUND('Budget by Source'!D33/10,0)+Q33,ROUND('Budget by Source'!D33/10,0))</f>
        <v>40950</v>
      </c>
      <c r="E33" s="22">
        <f>IF(Notes!$B$2="June",ROUND('Budget by Source'!E33/10,0)+R33,ROUND('Budget by Source'!E33/10,0))</f>
        <v>4232</v>
      </c>
      <c r="F33" s="22">
        <f>IF(Notes!$B$2="June",ROUND('Budget by Source'!F33/10,0)+S33,ROUND('Budget by Source'!F33/10,0))</f>
        <v>4523</v>
      </c>
      <c r="G33" s="22">
        <f>IF(Notes!$B$2="June",ROUND('Budget by Source'!G33/10,0)+T33,ROUND('Budget by Source'!G33/10,0))</f>
        <v>22295</v>
      </c>
      <c r="H33" s="22">
        <f t="shared" si="0"/>
        <v>284679</v>
      </c>
      <c r="I33" s="22">
        <f>INDEX(Data[],MATCH($A33,Data[Dist],0),MATCH(I$5,Data[#Headers],0))</f>
        <v>379188</v>
      </c>
      <c r="K33" s="69">
        <f>INDEX('Payment Total'!$A$7:$H$333,MATCH('Payment by Source'!$A33,'Payment Total'!$A$7:$A$333,0),4)-I33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2856347</v>
      </c>
      <c r="V33" s="152">
        <f t="shared" si="1"/>
        <v>285635</v>
      </c>
      <c r="W33" s="152">
        <f t="shared" si="2"/>
        <v>2856350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9963</v>
      </c>
      <c r="D34" s="22">
        <f>IF(Notes!$B$2="June",ROUND('Budget by Source'!D34/10,0)+Q34,ROUND('Budget by Source'!D34/10,0))</f>
        <v>47547</v>
      </c>
      <c r="E34" s="22">
        <f>IF(Notes!$B$2="June",ROUND('Budget by Source'!E34/10,0)+R34,ROUND('Budget by Source'!E34/10,0))</f>
        <v>5920</v>
      </c>
      <c r="F34" s="22">
        <f>IF(Notes!$B$2="June",ROUND('Budget by Source'!F34/10,0)+S34,ROUND('Budget by Source'!F34/10,0))</f>
        <v>5095</v>
      </c>
      <c r="G34" s="22">
        <f>IF(Notes!$B$2="June",ROUND('Budget by Source'!G34/10,0)+T34,ROUND('Budget by Source'!G34/10,0))</f>
        <v>27050</v>
      </c>
      <c r="H34" s="22">
        <f t="shared" si="0"/>
        <v>396385</v>
      </c>
      <c r="I34" s="22">
        <f>INDEX(Data[],MATCH($A34,Data[Dist],0),MATCH(I$5,Data[#Headers],0))</f>
        <v>491960</v>
      </c>
      <c r="K34" s="69">
        <f>INDEX('Payment Total'!$A$7:$H$333,MATCH('Payment by Source'!$A34,'Payment Total'!$A$7:$A$333,0),4)-I34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3975435</v>
      </c>
      <c r="V34" s="152">
        <f t="shared" si="1"/>
        <v>397544</v>
      </c>
      <c r="W34" s="152">
        <f t="shared" si="2"/>
        <v>3975440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81756</v>
      </c>
      <c r="I35" s="22">
        <f>INDEX(Data[],MATCH($A35,Data[Dist],0),MATCH(I$5,Data[#Headers],0))</f>
        <v>105520</v>
      </c>
      <c r="K35" s="69">
        <f>INDEX('Payment Total'!$A$7:$H$333,MATCH('Payment by Source'!$A35,'Payment Total'!$A$7:$A$333,0),4)-I35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820396</v>
      </c>
      <c r="V35" s="152">
        <f t="shared" si="1"/>
        <v>82040</v>
      </c>
      <c r="W35" s="152">
        <f t="shared" si="2"/>
        <v>820400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36161</v>
      </c>
      <c r="D36" s="22">
        <f>IF(Notes!$B$2="June",ROUND('Budget by Source'!D36/10,0)+Q36,ROUND('Budget by Source'!D36/10,0))</f>
        <v>94834</v>
      </c>
      <c r="E36" s="22">
        <f>IF(Notes!$B$2="June",ROUND('Budget by Source'!E36/10,0)+R36,ROUND('Budget by Source'!E36/10,0))</f>
        <v>9930</v>
      </c>
      <c r="F36" s="22">
        <f>IF(Notes!$B$2="June",ROUND('Budget by Source'!F36/10,0)+S36,ROUND('Budget by Source'!F36/10,0))</f>
        <v>10459</v>
      </c>
      <c r="G36" s="22">
        <f>IF(Notes!$B$2="June",ROUND('Budget by Source'!G36/10,0)+T36,ROUND('Budget by Source'!G36/10,0))</f>
        <v>54053</v>
      </c>
      <c r="H36" s="22">
        <f t="shared" si="0"/>
        <v>702336</v>
      </c>
      <c r="I36" s="22">
        <f>INDEX(Data[],MATCH($A36,Data[Dist],0),MATCH(I$5,Data[#Headers],0))</f>
        <v>907773</v>
      </c>
      <c r="K36" s="69">
        <f>INDEX('Payment Total'!$A$7:$H$333,MATCH('Payment by Source'!$A36,'Payment Total'!$A$7:$A$333,0),4)-I36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7046501</v>
      </c>
      <c r="V36" s="152">
        <f t="shared" si="1"/>
        <v>704650</v>
      </c>
      <c r="W36" s="152">
        <f t="shared" si="2"/>
        <v>7046500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250702</v>
      </c>
      <c r="E37" s="22">
        <f>IF(Notes!$B$2="June",ROUND('Budget by Source'!E37/10,0)+R37,ROUND('Budget by Source'!E37/10,0))</f>
        <v>29002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144705</v>
      </c>
      <c r="H37" s="22">
        <f t="shared" si="0"/>
        <v>2100136</v>
      </c>
      <c r="I37" s="22">
        <f>INDEX(Data[],MATCH($A37,Data[Dist],0),MATCH(I$5,Data[#Headers],0))</f>
        <v>2642880</v>
      </c>
      <c r="K37" s="69">
        <f>INDEX('Payment Total'!$A$7:$H$333,MATCH('Payment by Source'!$A37,'Payment Total'!$A$7:$A$333,0),4)-I37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21063290</v>
      </c>
      <c r="V37" s="152">
        <f t="shared" si="1"/>
        <v>2106329</v>
      </c>
      <c r="W37" s="152">
        <f t="shared" si="2"/>
        <v>21063290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19188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352622</v>
      </c>
      <c r="I38" s="22">
        <f>INDEX(Data[],MATCH($A38,Data[Dist],0),MATCH(I$5,Data[#Headers],0))</f>
        <v>472137</v>
      </c>
      <c r="K38" s="69">
        <f>INDEX('Payment Total'!$A$7:$H$333,MATCH('Payment by Source'!$A38,'Payment Total'!$A$7:$A$333,0),4)-I38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3539461</v>
      </c>
      <c r="V38" s="152">
        <f t="shared" si="1"/>
        <v>353946</v>
      </c>
      <c r="W38" s="152">
        <f t="shared" si="2"/>
        <v>3539460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38744</v>
      </c>
      <c r="D39" s="22">
        <f>IF(Notes!$B$2="June",ROUND('Budget by Source'!D39/10,0)+Q39,ROUND('Budget by Source'!D39/10,0))</f>
        <v>147157</v>
      </c>
      <c r="E39" s="22">
        <f>IF(Notes!$B$2="June",ROUND('Budget by Source'!E39/10,0)+R39,ROUND('Budget by Source'!E39/10,0))</f>
        <v>17875</v>
      </c>
      <c r="F39" s="22">
        <f>IF(Notes!$B$2="June",ROUND('Budget by Source'!F39/10,0)+S39,ROUND('Budget by Source'!F39/10,0))</f>
        <v>15366</v>
      </c>
      <c r="G39" s="22">
        <f>IF(Notes!$B$2="June",ROUND('Budget by Source'!G39/10,0)+T39,ROUND('Budget by Source'!G39/10,0))</f>
        <v>86720</v>
      </c>
      <c r="H39" s="22">
        <f t="shared" si="0"/>
        <v>1436742</v>
      </c>
      <c r="I39" s="22">
        <f>INDEX(Data[],MATCH($A39,Data[Dist],0),MATCH(I$5,Data[#Headers],0))</f>
        <v>1742604</v>
      </c>
      <c r="K39" s="69">
        <f>INDEX('Payment Total'!$A$7:$H$333,MATCH('Payment by Source'!$A39,'Payment Total'!$A$7:$A$333,0),4)-I39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14404527</v>
      </c>
      <c r="V39" s="152">
        <f t="shared" si="1"/>
        <v>1440453</v>
      </c>
      <c r="W39" s="152">
        <f t="shared" si="2"/>
        <v>14404530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33578</v>
      </c>
      <c r="D40" s="22">
        <f>IF(Notes!$B$2="June",ROUND('Budget by Source'!D40/10,0)+Q40,ROUND('Budget by Source'!D40/10,0))</f>
        <v>130254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16109</v>
      </c>
      <c r="G40" s="22">
        <f>IF(Notes!$B$2="June",ROUND('Budget by Source'!G40/10,0)+T40,ROUND('Budget by Source'!G40/10,0))</f>
        <v>72283</v>
      </c>
      <c r="H40" s="22">
        <f t="shared" si="0"/>
        <v>1267678</v>
      </c>
      <c r="I40" s="22">
        <f>INDEX(Data[],MATCH($A40,Data[Dist],0),MATCH(I$5,Data[#Headers],0))</f>
        <v>1534900</v>
      </c>
      <c r="K40" s="69">
        <f>INDEX('Payment Total'!$A$7:$H$333,MATCH('Payment by Source'!$A40,'Payment Total'!$A$7:$A$333,0),4)-I40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12707716</v>
      </c>
      <c r="V40" s="152">
        <f t="shared" si="1"/>
        <v>1270772</v>
      </c>
      <c r="W40" s="152">
        <f t="shared" si="2"/>
        <v>12707720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23247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297277</v>
      </c>
      <c r="I41" s="22">
        <f>INDEX(Data[],MATCH($A41,Data[Dist],0),MATCH(I$5,Data[#Headers],0))</f>
        <v>386650</v>
      </c>
      <c r="K41" s="69">
        <f>INDEX('Payment Total'!$A$7:$H$333,MATCH('Payment by Source'!$A41,'Payment Total'!$A$7:$A$333,0),4)-I41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2981533</v>
      </c>
      <c r="V41" s="152">
        <f t="shared" si="1"/>
        <v>298153</v>
      </c>
      <c r="W41" s="152">
        <f t="shared" si="2"/>
        <v>2981530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11808</v>
      </c>
      <c r="D42" s="22">
        <f>IF(Notes!$B$2="June",ROUND('Budget by Source'!D42/10,0)+Q42,ROUND('Budget by Source'!D42/10,0))</f>
        <v>36116</v>
      </c>
      <c r="E42" s="22">
        <f>IF(Notes!$B$2="June",ROUND('Budget by Source'!E42/10,0)+R42,ROUND('Budget by Source'!E42/10,0))</f>
        <v>4182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20166</v>
      </c>
      <c r="H42" s="22">
        <f t="shared" si="0"/>
        <v>244477</v>
      </c>
      <c r="I42" s="22">
        <f>INDEX(Data[],MATCH($A42,Data[Dist],0),MATCH(I$5,Data[#Headers],0))</f>
        <v>320489</v>
      </c>
      <c r="K42" s="69">
        <f>INDEX('Payment Total'!$A$7:$H$333,MATCH('Payment by Source'!$A42,'Payment Total'!$A$7:$A$333,0),4)-I42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2453410</v>
      </c>
      <c r="V42" s="152">
        <f t="shared" si="1"/>
        <v>245341</v>
      </c>
      <c r="W42" s="152">
        <f t="shared" si="2"/>
        <v>2453410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8856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253469</v>
      </c>
      <c r="I43" s="22">
        <f>INDEX(Data[],MATCH($A43,Data[Dist],0),MATCH(I$5,Data[#Headers],0))</f>
        <v>324162</v>
      </c>
      <c r="K43" s="69">
        <f>INDEX('Payment Total'!$A$7:$H$333,MATCH('Payment by Source'!$A43,'Payment Total'!$A$7:$A$333,0),4)-I43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2542842</v>
      </c>
      <c r="V43" s="152">
        <f t="shared" si="1"/>
        <v>254284</v>
      </c>
      <c r="W43" s="152">
        <f t="shared" si="2"/>
        <v>2542840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11070</v>
      </c>
      <c r="D44" s="22">
        <f>IF(Notes!$B$2="June",ROUND('Budget by Source'!D44/10,0)+Q44,ROUND('Budget by Source'!D44/10,0))</f>
        <v>29870</v>
      </c>
      <c r="E44" s="22">
        <f>IF(Notes!$B$2="June",ROUND('Budget by Source'!E44/10,0)+R44,ROUND('Budget by Source'!E44/10,0))</f>
        <v>3132</v>
      </c>
      <c r="F44" s="22">
        <f>IF(Notes!$B$2="June",ROUND('Budget by Source'!F44/10,0)+S44,ROUND('Budget by Source'!F44/10,0))</f>
        <v>3266</v>
      </c>
      <c r="G44" s="22">
        <f>IF(Notes!$B$2="June",ROUND('Budget by Source'!G44/10,0)+T44,ROUND('Budget by Source'!G44/10,0))</f>
        <v>15879</v>
      </c>
      <c r="H44" s="22">
        <f t="shared" si="0"/>
        <v>149999</v>
      </c>
      <c r="I44" s="22">
        <f>INDEX(Data[],MATCH($A44,Data[Dist],0),MATCH(I$5,Data[#Headers],0))</f>
        <v>213216</v>
      </c>
      <c r="K44" s="69">
        <f>INDEX('Payment Total'!$A$7:$H$333,MATCH('Payment by Source'!$A44,'Payment Total'!$A$7:$A$333,0),4)-I44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1506791</v>
      </c>
      <c r="V44" s="152">
        <f t="shared" si="1"/>
        <v>150679</v>
      </c>
      <c r="W44" s="152">
        <f t="shared" si="2"/>
        <v>1506790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59408</v>
      </c>
      <c r="D45" s="22">
        <f>IF(Notes!$B$2="June",ROUND('Budget by Source'!D45/10,0)+Q45,ROUND('Budget by Source'!D45/10,0))</f>
        <v>245109</v>
      </c>
      <c r="E45" s="22">
        <f>IF(Notes!$B$2="June",ROUND('Budget by Source'!E45/10,0)+R45,ROUND('Budget by Source'!E45/10,0))</f>
        <v>33289</v>
      </c>
      <c r="F45" s="22">
        <f>IF(Notes!$B$2="June",ROUND('Budget by Source'!F45/10,0)+S45,ROUND('Budget by Source'!F45/10,0))</f>
        <v>27018</v>
      </c>
      <c r="G45" s="22">
        <f>IF(Notes!$B$2="June",ROUND('Budget by Source'!G45/10,0)+T45,ROUND('Budget by Source'!G45/10,0))</f>
        <v>140143</v>
      </c>
      <c r="H45" s="22">
        <f t="shared" si="0"/>
        <v>2655851</v>
      </c>
      <c r="I45" s="22">
        <f>INDEX(Data[],MATCH($A45,Data[Dist],0),MATCH(I$5,Data[#Headers],0))</f>
        <v>3160818</v>
      </c>
      <c r="K45" s="69">
        <f>INDEX('Payment Total'!$A$7:$H$333,MATCH('Payment by Source'!$A45,'Payment Total'!$A$7:$A$333,0),4)-I45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26618489</v>
      </c>
      <c r="V45" s="152">
        <f t="shared" si="1"/>
        <v>2661849</v>
      </c>
      <c r="W45" s="152">
        <f t="shared" si="2"/>
        <v>26618490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4797</v>
      </c>
      <c r="D46" s="22">
        <f>IF(Notes!$B$2="June",ROUND('Budget by Source'!D46/10,0)+Q46,ROUND('Budget by Source'!D46/10,0))</f>
        <v>33077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105098</v>
      </c>
      <c r="I46" s="22">
        <f>INDEX(Data[],MATCH($A46,Data[Dist],0),MATCH(I$5,Data[#Headers],0))</f>
        <v>167031</v>
      </c>
      <c r="K46" s="69">
        <f>INDEX('Payment Total'!$A$7:$H$333,MATCH('Payment by Source'!$A46,'Payment Total'!$A$7:$A$333,0),4)-I46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1058121</v>
      </c>
      <c r="V46" s="152">
        <f t="shared" si="1"/>
        <v>105812</v>
      </c>
      <c r="W46" s="152">
        <f t="shared" si="2"/>
        <v>1058120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6642</v>
      </c>
      <c r="D47" s="22">
        <f>IF(Notes!$B$2="June",ROUND('Budget by Source'!D47/10,0)+Q47,ROUND('Budget by Source'!D47/10,0))</f>
        <v>19184</v>
      </c>
      <c r="E47" s="22">
        <f>IF(Notes!$B$2="June",ROUND('Budget by Source'!E47/10,0)+R47,ROUND('Budget by Source'!E47/10,0))</f>
        <v>2181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9646</v>
      </c>
      <c r="H47" s="22">
        <f t="shared" si="0"/>
        <v>137227</v>
      </c>
      <c r="I47" s="22">
        <f>INDEX(Data[],MATCH($A47,Data[Dist],0),MATCH(I$5,Data[#Headers],0))</f>
        <v>176998</v>
      </c>
      <c r="K47" s="69">
        <f>INDEX('Payment Total'!$A$7:$H$333,MATCH('Payment by Source'!$A47,'Payment Total'!$A$7:$A$333,0),4)-I47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1376403</v>
      </c>
      <c r="V47" s="152">
        <f t="shared" si="1"/>
        <v>137640</v>
      </c>
      <c r="W47" s="152">
        <f t="shared" si="2"/>
        <v>1376400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9594</v>
      </c>
      <c r="D48" s="22">
        <f>IF(Notes!$B$2="June",ROUND('Budget by Source'!D48/10,0)+Q48,ROUND('Budget by Source'!D48/10,0))</f>
        <v>26774</v>
      </c>
      <c r="E48" s="22">
        <f>IF(Notes!$B$2="June",ROUND('Budget by Source'!E48/10,0)+R48,ROUND('Budget by Source'!E48/10,0))</f>
        <v>3094</v>
      </c>
      <c r="F48" s="22">
        <f>IF(Notes!$B$2="June",ROUND('Budget by Source'!F48/10,0)+S48,ROUND('Budget by Source'!F48/10,0))</f>
        <v>2936</v>
      </c>
      <c r="G48" s="22">
        <f>IF(Notes!$B$2="June",ROUND('Budget by Source'!G48/10,0)+T48,ROUND('Budget by Source'!G48/10,0))</f>
        <v>13750</v>
      </c>
      <c r="H48" s="22">
        <f t="shared" si="0"/>
        <v>191777</v>
      </c>
      <c r="I48" s="22">
        <f>INDEX(Data[],MATCH($A48,Data[Dist],0),MATCH(I$5,Data[#Headers],0))</f>
        <v>247925</v>
      </c>
      <c r="K48" s="69">
        <f>INDEX('Payment Total'!$A$7:$H$333,MATCH('Payment by Source'!$A48,'Payment Total'!$A$7:$A$333,0),4)-I48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1923652</v>
      </c>
      <c r="V48" s="152">
        <f t="shared" si="1"/>
        <v>192365</v>
      </c>
      <c r="W48" s="152">
        <f t="shared" si="2"/>
        <v>1923650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17712</v>
      </c>
      <c r="D49" s="22">
        <f>IF(Notes!$B$2="June",ROUND('Budget by Source'!D49/10,0)+Q49,ROUND('Budget by Source'!D49/10,0))</f>
        <v>54767</v>
      </c>
      <c r="E49" s="22">
        <f>IF(Notes!$B$2="June",ROUND('Budget by Source'!E49/10,0)+R49,ROUND('Budget by Source'!E49/10,0))</f>
        <v>6818</v>
      </c>
      <c r="F49" s="22">
        <f>IF(Notes!$B$2="June",ROUND('Budget by Source'!F49/10,0)+S49,ROUND('Budget by Source'!F49/10,0))</f>
        <v>5781</v>
      </c>
      <c r="G49" s="22">
        <f>IF(Notes!$B$2="June",ROUND('Budget by Source'!G49/10,0)+T49,ROUND('Budget by Source'!G49/10,0))</f>
        <v>30238</v>
      </c>
      <c r="H49" s="22">
        <f t="shared" si="0"/>
        <v>428673</v>
      </c>
      <c r="I49" s="22">
        <f>INDEX(Data[],MATCH($A49,Data[Dist],0),MATCH(I$5,Data[#Headers],0))</f>
        <v>543989</v>
      </c>
      <c r="K49" s="69">
        <f>INDEX('Payment Total'!$A$7:$H$333,MATCH('Payment by Source'!$A49,'Payment Total'!$A$7:$A$333,0),4)-I49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4299672</v>
      </c>
      <c r="V49" s="152">
        <f t="shared" si="1"/>
        <v>429967</v>
      </c>
      <c r="W49" s="152">
        <f t="shared" si="2"/>
        <v>4299670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22878</v>
      </c>
      <c r="D50" s="22">
        <f>IF(Notes!$B$2="June",ROUND('Budget by Source'!D50/10,0)+Q50,ROUND('Budget by Source'!D50/10,0))</f>
        <v>38625</v>
      </c>
      <c r="E50" s="22">
        <f>IF(Notes!$B$2="June",ROUND('Budget by Source'!E50/10,0)+R50,ROUND('Budget by Source'!E50/10,0))</f>
        <v>4798</v>
      </c>
      <c r="F50" s="22">
        <f>IF(Notes!$B$2="June",ROUND('Budget by Source'!F50/10,0)+S50,ROUND('Budget by Source'!F50/10,0))</f>
        <v>3664</v>
      </c>
      <c r="G50" s="22">
        <f>IF(Notes!$B$2="June",ROUND('Budget by Source'!G50/10,0)+T50,ROUND('Budget by Source'!G50/10,0))</f>
        <v>20792</v>
      </c>
      <c r="H50" s="22">
        <f t="shared" si="0"/>
        <v>370787</v>
      </c>
      <c r="I50" s="22">
        <f>INDEX(Data[],MATCH($A50,Data[Dist],0),MATCH(I$5,Data[#Headers],0))</f>
        <v>461544</v>
      </c>
      <c r="K50" s="69">
        <f>INDEX('Payment Total'!$A$7:$H$333,MATCH('Payment by Source'!$A50,'Payment Total'!$A$7:$A$333,0),4)-I50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3716770</v>
      </c>
      <c r="V50" s="152">
        <f t="shared" si="1"/>
        <v>371677</v>
      </c>
      <c r="W50" s="152">
        <f t="shared" si="2"/>
        <v>3716770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39482</v>
      </c>
      <c r="D51" s="22">
        <f>IF(Notes!$B$2="June",ROUND('Budget by Source'!D51/10,0)+Q51,ROUND('Budget by Source'!D51/10,0))</f>
        <v>122292</v>
      </c>
      <c r="E51" s="22">
        <f>IF(Notes!$B$2="June",ROUND('Budget by Source'!E51/10,0)+R51,ROUND('Budget by Source'!E51/10,0))</f>
        <v>14924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1287254</v>
      </c>
      <c r="I51" s="22">
        <f>INDEX(Data[],MATCH($A51,Data[Dist],0),MATCH(I$5,Data[#Headers],0))</f>
        <v>1547345</v>
      </c>
      <c r="K51" s="69">
        <f>INDEX('Payment Total'!$A$7:$H$333,MATCH('Payment by Source'!$A51,'Payment Total'!$A$7:$A$333,0),4)-I51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12902839</v>
      </c>
      <c r="V51" s="152">
        <f t="shared" si="1"/>
        <v>1290284</v>
      </c>
      <c r="W51" s="152">
        <f t="shared" si="2"/>
        <v>12902840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69739</v>
      </c>
      <c r="D52" s="22">
        <f>IF(Notes!$B$2="June",ROUND('Budget by Source'!D52/10,0)+Q52,ROUND('Budget by Source'!D52/10,0))</f>
        <v>103191</v>
      </c>
      <c r="E52" s="22">
        <f>IF(Notes!$B$2="June",ROUND('Budget by Source'!E52/10,0)+R52,ROUND('Budget by Source'!E52/10,0))</f>
        <v>12027</v>
      </c>
      <c r="F52" s="22">
        <f>IF(Notes!$B$2="June",ROUND('Budget by Source'!F52/10,0)+S52,ROUND('Budget by Source'!F52/10,0))</f>
        <v>11856</v>
      </c>
      <c r="G52" s="22">
        <f>IF(Notes!$B$2="June",ROUND('Budget by Source'!G52/10,0)+T52,ROUND('Budget by Source'!G52/10,0))</f>
        <v>59774</v>
      </c>
      <c r="H52" s="22">
        <f t="shared" si="0"/>
        <v>697064</v>
      </c>
      <c r="I52" s="22">
        <f>INDEX(Data[],MATCH($A52,Data[Dist],0),MATCH(I$5,Data[#Headers],0))</f>
        <v>953651</v>
      </c>
      <c r="K52" s="69">
        <f>INDEX('Payment Total'!$A$7:$H$333,MATCH('Payment by Source'!$A52,'Payment Total'!$A$7:$A$333,0),4)-I52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6996215</v>
      </c>
      <c r="V52" s="152">
        <f t="shared" si="1"/>
        <v>699622</v>
      </c>
      <c r="W52" s="152">
        <f t="shared" si="2"/>
        <v>6996220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61622</v>
      </c>
      <c r="D53" s="22">
        <f>IF(Notes!$B$2="June",ROUND('Budget by Source'!D53/10,0)+Q53,ROUND('Budget by Source'!D53/10,0))</f>
        <v>347501</v>
      </c>
      <c r="E53" s="22">
        <f>IF(Notes!$B$2="June",ROUND('Budget by Source'!E53/10,0)+R53,ROUND('Budget by Source'!E53/10,0))</f>
        <v>41326</v>
      </c>
      <c r="F53" s="22">
        <f>IF(Notes!$B$2="June",ROUND('Budget by Source'!F53/10,0)+S53,ROUND('Budget by Source'!F53/10,0))</f>
        <v>41092</v>
      </c>
      <c r="G53" s="22">
        <f>IF(Notes!$B$2="June",ROUND('Budget by Source'!G53/10,0)+T53,ROUND('Budget by Source'!G53/10,0))</f>
        <v>199144</v>
      </c>
      <c r="H53" s="22">
        <f t="shared" si="0"/>
        <v>3045767</v>
      </c>
      <c r="I53" s="22">
        <f>INDEX(Data[],MATCH($A53,Data[Dist],0),MATCH(I$5,Data[#Headers],0))</f>
        <v>3736452</v>
      </c>
      <c r="K53" s="69">
        <f>INDEX('Payment Total'!$A$7:$H$333,MATCH('Payment by Source'!$A53,'Payment Total'!$A$7:$A$333,0),4)-I53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30542904</v>
      </c>
      <c r="V53" s="152">
        <f t="shared" si="1"/>
        <v>3054290</v>
      </c>
      <c r="W53" s="152">
        <f t="shared" si="2"/>
        <v>30542900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256080</v>
      </c>
      <c r="D54" s="22">
        <f>IF(Notes!$B$2="June",ROUND('Budget by Source'!D54/10,0)+Q54,ROUND('Budget by Source'!D54/10,0))</f>
        <v>1004680</v>
      </c>
      <c r="E54" s="22">
        <f>IF(Notes!$B$2="June",ROUND('Budget by Source'!E54/10,0)+R54,ROUND('Budget by Source'!E54/10,0))</f>
        <v>128851</v>
      </c>
      <c r="F54" s="22">
        <f>IF(Notes!$B$2="June",ROUND('Budget by Source'!F54/10,0)+S54,ROUND('Budget by Source'!F54/10,0))</f>
        <v>118105</v>
      </c>
      <c r="G54" s="22">
        <f>IF(Notes!$B$2="June",ROUND('Budget by Source'!G54/10,0)+T54,ROUND('Budget by Source'!G54/10,0))</f>
        <v>575564</v>
      </c>
      <c r="H54" s="22">
        <f t="shared" si="0"/>
        <v>9185468</v>
      </c>
      <c r="I54" s="22">
        <f>INDEX(Data[],MATCH($A54,Data[Dist],0),MATCH(I$5,Data[#Headers],0))</f>
        <v>11268748</v>
      </c>
      <c r="K54" s="69">
        <f>INDEX('Payment Total'!$A$7:$H$333,MATCH('Payment by Source'!$A54,'Payment Total'!$A$7:$A$333,0),4)-I54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92101024</v>
      </c>
      <c r="V54" s="152">
        <f t="shared" si="1"/>
        <v>9210102</v>
      </c>
      <c r="W54" s="152">
        <f t="shared" si="2"/>
        <v>92101020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29888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756452</v>
      </c>
      <c r="I55" s="22">
        <f>INDEX(Data[],MATCH($A55,Data[Dist],0),MATCH(I$5,Data[#Headers],0))</f>
        <v>928225</v>
      </c>
      <c r="K55" s="69">
        <f>INDEX('Payment Total'!$A$7:$H$333,MATCH('Payment by Source'!$A55,'Payment Total'!$A$7:$A$333,0),4)-I55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7583734</v>
      </c>
      <c r="V55" s="152">
        <f t="shared" si="1"/>
        <v>758373</v>
      </c>
      <c r="W55" s="152">
        <f t="shared" si="2"/>
        <v>7583730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27305</v>
      </c>
      <c r="D56" s="22">
        <f>IF(Notes!$B$2="June",ROUND('Budget by Source'!D56/10,0)+Q56,ROUND('Budget by Source'!D56/10,0))</f>
        <v>84298</v>
      </c>
      <c r="E56" s="22">
        <f>IF(Notes!$B$2="June",ROUND('Budget by Source'!E56/10,0)+R56,ROUND('Budget by Source'!E56/10,0))</f>
        <v>10232</v>
      </c>
      <c r="F56" s="22">
        <f>IF(Notes!$B$2="June",ROUND('Budget by Source'!F56/10,0)+S56,ROUND('Budget by Source'!F56/10,0))</f>
        <v>9656</v>
      </c>
      <c r="G56" s="22">
        <f>IF(Notes!$B$2="June",ROUND('Budget by Source'!G56/10,0)+T56,ROUND('Budget by Source'!G56/10,0))</f>
        <v>47423</v>
      </c>
      <c r="H56" s="22">
        <f t="shared" si="0"/>
        <v>868470</v>
      </c>
      <c r="I56" s="22">
        <f>INDEX(Data[],MATCH($A56,Data[Dist],0),MATCH(I$5,Data[#Headers],0))</f>
        <v>1047384</v>
      </c>
      <c r="K56" s="69">
        <f>INDEX('Payment Total'!$A$7:$H$333,MATCH('Payment by Source'!$A56,'Payment Total'!$A$7:$A$333,0),4)-I56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8704995</v>
      </c>
      <c r="V56" s="152">
        <f t="shared" si="1"/>
        <v>870500</v>
      </c>
      <c r="W56" s="152">
        <f t="shared" si="2"/>
        <v>8705000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26198</v>
      </c>
      <c r="D57" s="22">
        <f>IF(Notes!$B$2="June",ROUND('Budget by Source'!D57/10,0)+Q57,ROUND('Budget by Source'!D57/10,0))</f>
        <v>51555</v>
      </c>
      <c r="E57" s="22">
        <f>IF(Notes!$B$2="June",ROUND('Budget by Source'!E57/10,0)+R57,ROUND('Budget by Source'!E57/10,0))</f>
        <v>5694</v>
      </c>
      <c r="F57" s="22">
        <f>IF(Notes!$B$2="June",ROUND('Budget by Source'!F57/10,0)+S57,ROUND('Budget by Source'!F57/10,0))</f>
        <v>6552</v>
      </c>
      <c r="G57" s="22">
        <f>IF(Notes!$B$2="June",ROUND('Budget by Source'!G57/10,0)+T57,ROUND('Budget by Source'!G57/10,0))</f>
        <v>27833</v>
      </c>
      <c r="H57" s="22">
        <f t="shared" si="0"/>
        <v>366898</v>
      </c>
      <c r="I57" s="22">
        <f>INDEX(Data[],MATCH($A57,Data[Dist],0),MATCH(I$5,Data[#Headers],0))</f>
        <v>484730</v>
      </c>
      <c r="K57" s="69">
        <f>INDEX('Payment Total'!$A$7:$H$333,MATCH('Payment by Source'!$A57,'Payment Total'!$A$7:$A$333,0),4)-I57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3680892</v>
      </c>
      <c r="V57" s="152">
        <f t="shared" si="1"/>
        <v>368089</v>
      </c>
      <c r="W57" s="152">
        <f t="shared" si="2"/>
        <v>3680890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8487</v>
      </c>
      <c r="D58" s="22">
        <f>IF(Notes!$B$2="June",ROUND('Budget by Source'!D58/10,0)+Q58,ROUND('Budget by Source'!D58/10,0))</f>
        <v>28482</v>
      </c>
      <c r="E58" s="22">
        <f>IF(Notes!$B$2="June",ROUND('Budget by Source'!E58/10,0)+R58,ROUND('Budget by Source'!E58/10,0))</f>
        <v>2962</v>
      </c>
      <c r="F58" s="22">
        <f>IF(Notes!$B$2="June",ROUND('Budget by Source'!F58/10,0)+S58,ROUND('Budget by Source'!F58/10,0))</f>
        <v>2972</v>
      </c>
      <c r="G58" s="22">
        <f>IF(Notes!$B$2="June",ROUND('Budget by Source'!G58/10,0)+T58,ROUND('Budget by Source'!G58/10,0))</f>
        <v>15647</v>
      </c>
      <c r="H58" s="22">
        <f t="shared" si="0"/>
        <v>217163</v>
      </c>
      <c r="I58" s="22">
        <f>INDEX(Data[],MATCH($A58,Data[Dist],0),MATCH(I$5,Data[#Headers],0))</f>
        <v>275713</v>
      </c>
      <c r="K58" s="69">
        <f>INDEX('Payment Total'!$A$7:$H$333,MATCH('Payment by Source'!$A58,'Payment Total'!$A$7:$A$333,0),4)-I58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2178330</v>
      </c>
      <c r="V58" s="152">
        <f t="shared" si="1"/>
        <v>217833</v>
      </c>
      <c r="W58" s="152">
        <f t="shared" si="2"/>
        <v>2178330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32840</v>
      </c>
      <c r="D59" s="22">
        <f>IF(Notes!$B$2="June",ROUND('Budget by Source'!D59/10,0)+Q59,ROUND('Budget by Source'!D59/10,0))</f>
        <v>94997</v>
      </c>
      <c r="E59" s="22">
        <f>IF(Notes!$B$2="June",ROUND('Budget by Source'!E59/10,0)+R59,ROUND('Budget by Source'!E59/10,0))</f>
        <v>9894</v>
      </c>
      <c r="F59" s="22">
        <f>IF(Notes!$B$2="June",ROUND('Budget by Source'!F59/10,0)+S59,ROUND('Budget by Source'!F59/10,0))</f>
        <v>10331</v>
      </c>
      <c r="G59" s="22">
        <f>IF(Notes!$B$2="June",ROUND('Budget by Source'!G59/10,0)+T59,ROUND('Budget by Source'!G59/10,0))</f>
        <v>52260</v>
      </c>
      <c r="H59" s="22">
        <f t="shared" si="0"/>
        <v>791915</v>
      </c>
      <c r="I59" s="22">
        <f>INDEX(Data[],MATCH($A59,Data[Dist],0),MATCH(I$5,Data[#Headers],0))</f>
        <v>992237</v>
      </c>
      <c r="K59" s="69">
        <f>INDEX('Payment Total'!$A$7:$H$333,MATCH('Payment by Source'!$A59,'Payment Total'!$A$7:$A$333,0),4)-I59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7941506</v>
      </c>
      <c r="V59" s="152">
        <f t="shared" si="1"/>
        <v>794151</v>
      </c>
      <c r="W59" s="152">
        <f t="shared" si="2"/>
        <v>7941510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7011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262802</v>
      </c>
      <c r="I60" s="22">
        <f>INDEX(Data[],MATCH($A60,Data[Dist],0),MATCH(I$5,Data[#Headers],0))</f>
        <v>325344</v>
      </c>
      <c r="K60" s="69">
        <f>INDEX('Payment Total'!$A$7:$H$333,MATCH('Payment by Source'!$A60,'Payment Total'!$A$7:$A$333,0),4)-I60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2635138</v>
      </c>
      <c r="V60" s="152">
        <f t="shared" si="1"/>
        <v>263514</v>
      </c>
      <c r="W60" s="152">
        <f t="shared" si="2"/>
        <v>2635140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15498</v>
      </c>
      <c r="D61" s="22">
        <f>IF(Notes!$B$2="June",ROUND('Budget by Source'!D61/10,0)+Q61,ROUND('Budget by Source'!D61/10,0))</f>
        <v>42493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4428</v>
      </c>
      <c r="G61" s="22">
        <f>IF(Notes!$B$2="June",ROUND('Budget by Source'!G61/10,0)+T61,ROUND('Budget by Source'!G61/10,0))</f>
        <v>23035</v>
      </c>
      <c r="H61" s="22">
        <f t="shared" si="0"/>
        <v>436254</v>
      </c>
      <c r="I61" s="22">
        <f>INDEX(Data[],MATCH($A61,Data[Dist],0),MATCH(I$5,Data[#Headers],0))</f>
        <v>527376</v>
      </c>
      <c r="K61" s="69">
        <f>INDEX('Payment Total'!$A$7:$H$333,MATCH('Payment by Source'!$A61,'Payment Total'!$A$7:$A$333,0),4)-I61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4372398</v>
      </c>
      <c r="V61" s="152">
        <f t="shared" si="1"/>
        <v>437240</v>
      </c>
      <c r="W61" s="152">
        <f t="shared" si="2"/>
        <v>4372400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16236</v>
      </c>
      <c r="D62" s="22">
        <f>IF(Notes!$B$2="June",ROUND('Budget by Source'!D62/10,0)+Q62,ROUND('Budget by Source'!D62/10,0))</f>
        <v>47074</v>
      </c>
      <c r="E62" s="22">
        <f>IF(Notes!$B$2="June",ROUND('Budget by Source'!E62/10,0)+R62,ROUND('Budget by Source'!E62/10,0))</f>
        <v>5082</v>
      </c>
      <c r="F62" s="22">
        <f>IF(Notes!$B$2="June",ROUND('Budget by Source'!F62/10,0)+S62,ROUND('Budget by Source'!F62/10,0))</f>
        <v>5415</v>
      </c>
      <c r="G62" s="22">
        <f>IF(Notes!$B$2="June",ROUND('Budget by Source'!G62/10,0)+T62,ROUND('Budget by Source'!G62/10,0))</f>
        <v>27179</v>
      </c>
      <c r="H62" s="22">
        <f t="shared" si="0"/>
        <v>390387</v>
      </c>
      <c r="I62" s="22">
        <f>INDEX(Data[],MATCH($A62,Data[Dist],0),MATCH(I$5,Data[#Headers],0))</f>
        <v>491373</v>
      </c>
      <c r="K62" s="69">
        <f>INDEX('Payment Total'!$A$7:$H$333,MATCH('Payment by Source'!$A62,'Payment Total'!$A$7:$A$333,0),4)-I62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3915507</v>
      </c>
      <c r="V62" s="152">
        <f t="shared" si="1"/>
        <v>391551</v>
      </c>
      <c r="W62" s="152">
        <f t="shared" si="2"/>
        <v>3915510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24723</v>
      </c>
      <c r="D63" s="22">
        <f>IF(Notes!$B$2="June",ROUND('Budget by Source'!D63/10,0)+Q63,ROUND('Budget by Source'!D63/10,0))</f>
        <v>78402</v>
      </c>
      <c r="E63" s="22">
        <f>IF(Notes!$B$2="June",ROUND('Budget by Source'!E63/10,0)+R63,ROUND('Budget by Source'!E63/10,0))</f>
        <v>10715</v>
      </c>
      <c r="F63" s="22">
        <f>IF(Notes!$B$2="June",ROUND('Budget by Source'!F63/10,0)+S63,ROUND('Budget by Source'!F63/10,0))</f>
        <v>8427</v>
      </c>
      <c r="G63" s="22">
        <f>IF(Notes!$B$2="June",ROUND('Budget by Source'!G63/10,0)+T63,ROUND('Budget by Source'!G63/10,0))</f>
        <v>44807</v>
      </c>
      <c r="H63" s="22">
        <f t="shared" si="0"/>
        <v>755565</v>
      </c>
      <c r="I63" s="22">
        <f>INDEX(Data[],MATCH($A63,Data[Dist],0),MATCH(I$5,Data[#Headers],0))</f>
        <v>922639</v>
      </c>
      <c r="K63" s="69">
        <f>INDEX('Payment Total'!$A$7:$H$333,MATCH('Payment by Source'!$A63,'Payment Total'!$A$7:$A$333,0),4)-I63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7574844</v>
      </c>
      <c r="V63" s="152">
        <f t="shared" si="1"/>
        <v>757484</v>
      </c>
      <c r="W63" s="152">
        <f t="shared" si="2"/>
        <v>7574840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26936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888390</v>
      </c>
      <c r="I64" s="22">
        <f>INDEX(Data[],MATCH($A64,Data[Dist],0),MATCH(I$5,Data[#Headers],0))</f>
        <v>1092653</v>
      </c>
      <c r="K64" s="69">
        <f>INDEX('Payment Total'!$A$7:$H$333,MATCH('Payment by Source'!$A64,'Payment Total'!$A$7:$A$333,0),4)-I64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8907705</v>
      </c>
      <c r="V64" s="152">
        <f t="shared" si="1"/>
        <v>890771</v>
      </c>
      <c r="W64" s="152">
        <f t="shared" si="2"/>
        <v>8907710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4428</v>
      </c>
      <c r="D65" s="22">
        <f>IF(Notes!$B$2="June",ROUND('Budget by Source'!D65/10,0)+Q65,ROUND('Budget by Source'!D65/10,0))</f>
        <v>19382</v>
      </c>
      <c r="E65" s="22">
        <f>IF(Notes!$B$2="June",ROUND('Budget by Source'!E65/10,0)+R65,ROUND('Budget by Source'!E65/10,0))</f>
        <v>2238</v>
      </c>
      <c r="F65" s="22">
        <f>IF(Notes!$B$2="June",ROUND('Budget by Source'!F65/10,0)+S65,ROUND('Budget by Source'!F65/10,0))</f>
        <v>2043</v>
      </c>
      <c r="G65" s="22">
        <f>IF(Notes!$B$2="June",ROUND('Budget by Source'!G65/10,0)+T65,ROUND('Budget by Source'!G65/10,0))</f>
        <v>9868</v>
      </c>
      <c r="H65" s="22">
        <f t="shared" si="0"/>
        <v>117141</v>
      </c>
      <c r="I65" s="22">
        <f>INDEX(Data[],MATCH($A65,Data[Dist],0),MATCH(I$5,Data[#Headers],0))</f>
        <v>155100</v>
      </c>
      <c r="K65" s="69">
        <f>INDEX('Payment Total'!$A$7:$H$333,MATCH('Payment by Source'!$A65,'Payment Total'!$A$7:$A$333,0),4)-I65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1175629</v>
      </c>
      <c r="V65" s="152">
        <f t="shared" si="1"/>
        <v>117563</v>
      </c>
      <c r="W65" s="152">
        <f t="shared" si="2"/>
        <v>1175630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11070</v>
      </c>
      <c r="D66" s="22">
        <f>IF(Notes!$B$2="June",ROUND('Budget by Source'!D66/10,0)+Q66,ROUND('Budget by Source'!D66/10,0))</f>
        <v>67271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7571</v>
      </c>
      <c r="G66" s="22">
        <f>IF(Notes!$B$2="June",ROUND('Budget by Source'!G66/10,0)+T66,ROUND('Budget by Source'!G66/10,0))</f>
        <v>37107</v>
      </c>
      <c r="H66" s="22">
        <f t="shared" si="0"/>
        <v>611130</v>
      </c>
      <c r="I66" s="22">
        <f>INDEX(Data[],MATCH($A66,Data[Dist],0),MATCH(I$5,Data[#Headers],0))</f>
        <v>742255</v>
      </c>
      <c r="K66" s="69">
        <f>INDEX('Payment Total'!$A$7:$H$333,MATCH('Payment by Source'!$A66,'Payment Total'!$A$7:$A$333,0),4)-I66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6127190</v>
      </c>
      <c r="V66" s="152">
        <f t="shared" si="1"/>
        <v>612719</v>
      </c>
      <c r="W66" s="152">
        <f t="shared" si="2"/>
        <v>6127190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12546</v>
      </c>
      <c r="D67" s="22">
        <f>IF(Notes!$B$2="June",ROUND('Budget by Source'!D67/10,0)+Q67,ROUND('Budget by Source'!D67/10,0))</f>
        <v>59633</v>
      </c>
      <c r="E67" s="22">
        <f>IF(Notes!$B$2="June",ROUND('Budget by Source'!E67/10,0)+R67,ROUND('Budget by Source'!E67/10,0))</f>
        <v>6646</v>
      </c>
      <c r="F67" s="22">
        <f>IF(Notes!$B$2="June",ROUND('Budget by Source'!F67/10,0)+S67,ROUND('Budget by Source'!F67/10,0))</f>
        <v>5728</v>
      </c>
      <c r="G67" s="22">
        <f>IF(Notes!$B$2="June",ROUND('Budget by Source'!G67/10,0)+T67,ROUND('Budget by Source'!G67/10,0))</f>
        <v>34642</v>
      </c>
      <c r="H67" s="22">
        <f t="shared" si="0"/>
        <v>547422</v>
      </c>
      <c r="I67" s="22">
        <f>INDEX(Data[],MATCH($A67,Data[Dist],0),MATCH(I$5,Data[#Headers],0))</f>
        <v>666617</v>
      </c>
      <c r="K67" s="69">
        <f>INDEX('Payment Total'!$A$7:$H$333,MATCH('Payment by Source'!$A67,'Payment Total'!$A$7:$A$333,0),4)-I67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5489051</v>
      </c>
      <c r="V67" s="152">
        <f t="shared" si="1"/>
        <v>548905</v>
      </c>
      <c r="W67" s="152">
        <f t="shared" si="2"/>
        <v>5489050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22878</v>
      </c>
      <c r="D68" s="22">
        <f>IF(Notes!$B$2="June",ROUND('Budget by Source'!D68/10,0)+Q68,ROUND('Budget by Source'!D68/10,0))</f>
        <v>63612</v>
      </c>
      <c r="E68" s="22">
        <f>IF(Notes!$B$2="June",ROUND('Budget by Source'!E68/10,0)+R68,ROUND('Budget by Source'!E68/10,0))</f>
        <v>7819</v>
      </c>
      <c r="F68" s="22">
        <f>IF(Notes!$B$2="June",ROUND('Budget by Source'!F68/10,0)+S68,ROUND('Budget by Source'!F68/10,0))</f>
        <v>7171</v>
      </c>
      <c r="G68" s="22">
        <f>IF(Notes!$B$2="June",ROUND('Budget by Source'!G68/10,0)+T68,ROUND('Budget by Source'!G68/10,0))</f>
        <v>35243</v>
      </c>
      <c r="H68" s="22">
        <f t="shared" si="0"/>
        <v>469620</v>
      </c>
      <c r="I68" s="22">
        <f>INDEX(Data[],MATCH($A68,Data[Dist],0),MATCH(I$5,Data[#Headers],0))</f>
        <v>606343</v>
      </c>
      <c r="K68" s="69">
        <f>INDEX('Payment Total'!$A$7:$H$333,MATCH('Payment by Source'!$A68,'Payment Total'!$A$7:$A$333,0),4)-I68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4711292</v>
      </c>
      <c r="V68" s="152">
        <f t="shared" si="1"/>
        <v>471129</v>
      </c>
      <c r="W68" s="152">
        <f t="shared" si="2"/>
        <v>4711290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22878</v>
      </c>
      <c r="D69" s="22">
        <f>IF(Notes!$B$2="June",ROUND('Budget by Source'!D69/10,0)+Q69,ROUND('Budget by Source'!D69/10,0))</f>
        <v>89421</v>
      </c>
      <c r="E69" s="22">
        <f>IF(Notes!$B$2="June",ROUND('Budget by Source'!E69/10,0)+R69,ROUND('Budget by Source'!E69/10,0))</f>
        <v>11672</v>
      </c>
      <c r="F69" s="22">
        <f>IF(Notes!$B$2="June",ROUND('Budget by Source'!F69/10,0)+S69,ROUND('Budget by Source'!F69/10,0))</f>
        <v>9316</v>
      </c>
      <c r="G69" s="22">
        <f>IF(Notes!$B$2="June",ROUND('Budget by Source'!G69/10,0)+T69,ROUND('Budget by Source'!G69/10,0))</f>
        <v>50360</v>
      </c>
      <c r="H69" s="22">
        <f t="shared" si="0"/>
        <v>885177</v>
      </c>
      <c r="I69" s="22">
        <f>INDEX(Data[],MATCH($A69,Data[Dist],0),MATCH(I$5,Data[#Headers],0))</f>
        <v>1068824</v>
      </c>
      <c r="K69" s="69">
        <f>INDEX('Payment Total'!$A$7:$H$333,MATCH('Payment by Source'!$A69,'Payment Total'!$A$7:$A$333,0),4)-I69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8873314</v>
      </c>
      <c r="V69" s="152">
        <f t="shared" si="1"/>
        <v>887331</v>
      </c>
      <c r="W69" s="152">
        <f t="shared" si="2"/>
        <v>8873310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3690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163941</v>
      </c>
      <c r="I70" s="22">
        <f>INDEX(Data[],MATCH($A70,Data[Dist],0),MATCH(I$5,Data[#Headers],0))</f>
        <v>203963</v>
      </c>
      <c r="K70" s="69">
        <f>INDEX('Payment Total'!$A$7:$H$333,MATCH('Payment by Source'!$A70,'Payment Total'!$A$7:$A$333,0),4)-I70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1643792</v>
      </c>
      <c r="V70" s="152">
        <f t="shared" si="1"/>
        <v>164379</v>
      </c>
      <c r="W70" s="152">
        <f t="shared" si="2"/>
        <v>1643790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75635</v>
      </c>
      <c r="I71" s="22">
        <f>INDEX(Data[],MATCH($A71,Data[Dist],0),MATCH(I$5,Data[#Headers],0))</f>
        <v>116421</v>
      </c>
      <c r="K71" s="69">
        <f>INDEX('Payment Total'!$A$7:$H$333,MATCH('Payment by Source'!$A71,'Payment Total'!$A$7:$A$333,0),4)-I71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760863</v>
      </c>
      <c r="V71" s="152">
        <f t="shared" ref="V71:V134" si="4">ROUND(U71/10,0)</f>
        <v>76086</v>
      </c>
      <c r="W71" s="152">
        <f t="shared" ref="W71:W134" si="5">V71*10</f>
        <v>760860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66050</v>
      </c>
      <c r="D72" s="22">
        <f>IF(Notes!$B$2="June",ROUND('Budget by Source'!D72/10,0)+Q72,ROUND('Budget by Source'!D72/10,0))</f>
        <v>178528</v>
      </c>
      <c r="E72" s="22">
        <f>IF(Notes!$B$2="June",ROUND('Budget by Source'!E72/10,0)+R72,ROUND('Budget by Source'!E72/10,0))</f>
        <v>17956</v>
      </c>
      <c r="F72" s="22">
        <f>IF(Notes!$B$2="June",ROUND('Budget by Source'!F72/10,0)+S72,ROUND('Budget by Source'!F72/10,0))</f>
        <v>19481</v>
      </c>
      <c r="G72" s="22">
        <f>IF(Notes!$B$2="June",ROUND('Budget by Source'!G72/10,0)+T72,ROUND('Budget by Source'!G72/10,0))</f>
        <v>100105</v>
      </c>
      <c r="H72" s="22">
        <f t="shared" si="3"/>
        <v>1392015</v>
      </c>
      <c r="I72" s="22">
        <f>INDEX(Data[],MATCH($A72,Data[Dist],0),MATCH(I$5,Data[#Headers],0))</f>
        <v>1774135</v>
      </c>
      <c r="K72" s="69">
        <f>INDEX('Payment Total'!$A$7:$H$333,MATCH('Payment by Source'!$A72,'Payment Total'!$A$7:$A$333,0),4)-I72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13963002</v>
      </c>
      <c r="V72" s="152">
        <f t="shared" si="4"/>
        <v>1396300</v>
      </c>
      <c r="W72" s="152">
        <f t="shared" si="5"/>
        <v>13963000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23247</v>
      </c>
      <c r="D73" s="22">
        <f>IF(Notes!$B$2="June",ROUND('Budget by Source'!D73/10,0)+Q73,ROUND('Budget by Source'!D73/10,0))</f>
        <v>72918</v>
      </c>
      <c r="E73" s="22">
        <f>IF(Notes!$B$2="June",ROUND('Budget by Source'!E73/10,0)+R73,ROUND('Budget by Source'!E73/10,0))</f>
        <v>8414</v>
      </c>
      <c r="F73" s="22">
        <f>IF(Notes!$B$2="June",ROUND('Budget by Source'!F73/10,0)+S73,ROUND('Budget by Source'!F73/10,0))</f>
        <v>8032</v>
      </c>
      <c r="G73" s="22">
        <f>IF(Notes!$B$2="June",ROUND('Budget by Source'!G73/10,0)+T73,ROUND('Budget by Source'!G73/10,0))</f>
        <v>42474</v>
      </c>
      <c r="H73" s="22">
        <f t="shared" si="3"/>
        <v>398968</v>
      </c>
      <c r="I73" s="22">
        <f>INDEX(Data[],MATCH($A73,Data[Dist],0),MATCH(I$5,Data[#Headers],0))</f>
        <v>554053</v>
      </c>
      <c r="K73" s="69">
        <f>INDEX('Payment Total'!$A$7:$H$333,MATCH('Payment by Source'!$A73,'Payment Total'!$A$7:$A$333,0),4)-I73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4007862</v>
      </c>
      <c r="V73" s="152">
        <f t="shared" si="4"/>
        <v>400786</v>
      </c>
      <c r="W73" s="152">
        <f t="shared" si="5"/>
        <v>4007860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67157</v>
      </c>
      <c r="D74" s="22">
        <f>IF(Notes!$B$2="June",ROUND('Budget by Source'!D74/10,0)+Q74,ROUND('Budget by Source'!D74/10,0))</f>
        <v>230106</v>
      </c>
      <c r="E74" s="22">
        <f>IF(Notes!$B$2="June",ROUND('Budget by Source'!E74/10,0)+R74,ROUND('Budget by Source'!E74/10,0))</f>
        <v>30680</v>
      </c>
      <c r="F74" s="22">
        <f>IF(Notes!$B$2="June",ROUND('Budget by Source'!F74/10,0)+S74,ROUND('Budget by Source'!F74/10,0))</f>
        <v>26479</v>
      </c>
      <c r="G74" s="22">
        <f>IF(Notes!$B$2="June",ROUND('Budget by Source'!G74/10,0)+T74,ROUND('Budget by Source'!G74/10,0))</f>
        <v>129252</v>
      </c>
      <c r="H74" s="22">
        <f t="shared" si="3"/>
        <v>2517826</v>
      </c>
      <c r="I74" s="22">
        <f>INDEX(Data[],MATCH($A74,Data[Dist],0),MATCH(I$5,Data[#Headers],0))</f>
        <v>3001500</v>
      </c>
      <c r="K74" s="69">
        <f>INDEX('Payment Total'!$A$7:$H$333,MATCH('Payment by Source'!$A74,'Payment Total'!$A$7:$A$333,0),4)-I74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25233585</v>
      </c>
      <c r="V74" s="152">
        <f t="shared" si="4"/>
        <v>2523359</v>
      </c>
      <c r="W74" s="152">
        <f t="shared" si="5"/>
        <v>25233590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17343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5336</v>
      </c>
      <c r="F75" s="22">
        <f>IF(Notes!$B$2="June",ROUND('Budget by Source'!F75/10,0)+S75,ROUND('Budget by Source'!F75/10,0))</f>
        <v>4581</v>
      </c>
      <c r="G75" s="22">
        <f>IF(Notes!$B$2="June",ROUND('Budget by Source'!G75/10,0)+T75,ROUND('Budget by Source'!G75/10,0))</f>
        <v>25994</v>
      </c>
      <c r="H75" s="22">
        <f t="shared" si="3"/>
        <v>403411</v>
      </c>
      <c r="I75" s="22">
        <f>INDEX(Data[],MATCH($A75,Data[Dist],0),MATCH(I$5,Data[#Headers],0))</f>
        <v>502813</v>
      </c>
      <c r="K75" s="69">
        <f>INDEX('Payment Total'!$A$7:$H$333,MATCH('Payment by Source'!$A75,'Payment Total'!$A$7:$A$333,0),4)-I75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4045235</v>
      </c>
      <c r="V75" s="152">
        <f t="shared" si="4"/>
        <v>404524</v>
      </c>
      <c r="W75" s="152">
        <f t="shared" si="5"/>
        <v>4045240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101104</v>
      </c>
      <c r="D76" s="22">
        <f>IF(Notes!$B$2="June",ROUND('Budget by Source'!D76/10,0)+Q76,ROUND('Budget by Source'!D76/10,0))</f>
        <v>311292</v>
      </c>
      <c r="E76" s="22">
        <f>IF(Notes!$B$2="June",ROUND('Budget by Source'!E76/10,0)+R76,ROUND('Budget by Source'!E76/10,0))</f>
        <v>40078</v>
      </c>
      <c r="F76" s="22">
        <f>IF(Notes!$B$2="June",ROUND('Budget by Source'!F76/10,0)+S76,ROUND('Budget by Source'!F76/10,0))</f>
        <v>38174</v>
      </c>
      <c r="G76" s="22">
        <f>IF(Notes!$B$2="June",ROUND('Budget by Source'!G76/10,0)+T76,ROUND('Budget by Source'!G76/10,0))</f>
        <v>183584</v>
      </c>
      <c r="H76" s="22">
        <f t="shared" si="3"/>
        <v>2536731</v>
      </c>
      <c r="I76" s="22">
        <f>INDEX(Data[],MATCH($A76,Data[Dist],0),MATCH(I$5,Data[#Headers],0))</f>
        <v>3210963</v>
      </c>
      <c r="K76" s="69">
        <f>INDEX('Payment Total'!$A$7:$H$333,MATCH('Payment by Source'!$A76,'Payment Total'!$A$7:$A$333,0),4)-I76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25445899</v>
      </c>
      <c r="V76" s="152">
        <f t="shared" si="4"/>
        <v>2544590</v>
      </c>
      <c r="W76" s="152">
        <f t="shared" si="5"/>
        <v>25445900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5166</v>
      </c>
      <c r="D77" s="22">
        <f>IF(Notes!$B$2="June",ROUND('Budget by Source'!D77/10,0)+Q77,ROUND('Budget by Source'!D77/10,0))</f>
        <v>30491</v>
      </c>
      <c r="E77" s="22">
        <f>IF(Notes!$B$2="June",ROUND('Budget by Source'!E77/10,0)+R77,ROUND('Budget by Source'!E77/10,0))</f>
        <v>3433</v>
      </c>
      <c r="F77" s="22">
        <f>IF(Notes!$B$2="June",ROUND('Budget by Source'!F77/10,0)+S77,ROUND('Budget by Source'!F77/10,0))</f>
        <v>3143</v>
      </c>
      <c r="G77" s="22">
        <f>IF(Notes!$B$2="June",ROUND('Budget by Source'!G77/10,0)+T77,ROUND('Budget by Source'!G77/10,0))</f>
        <v>16674</v>
      </c>
      <c r="H77" s="22">
        <f t="shared" si="3"/>
        <v>246568</v>
      </c>
      <c r="I77" s="22">
        <f>INDEX(Data[],MATCH($A77,Data[Dist],0),MATCH(I$5,Data[#Headers],0))</f>
        <v>305475</v>
      </c>
      <c r="K77" s="69">
        <f>INDEX('Payment Total'!$A$7:$H$333,MATCH('Payment by Source'!$A77,'Payment Total'!$A$7:$A$333,0),4)-I77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2472831</v>
      </c>
      <c r="V77" s="152">
        <f t="shared" si="4"/>
        <v>247283</v>
      </c>
      <c r="W77" s="152">
        <f t="shared" si="5"/>
        <v>2472830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8487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181989</v>
      </c>
      <c r="I78" s="22">
        <f>INDEX(Data[],MATCH($A78,Data[Dist],0),MATCH(I$5,Data[#Headers],0))</f>
        <v>247610</v>
      </c>
      <c r="K78" s="69">
        <f>INDEX('Payment Total'!$A$7:$H$333,MATCH('Payment by Source'!$A78,'Payment Total'!$A$7:$A$333,0),4)-I78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1827279</v>
      </c>
      <c r="V78" s="152">
        <f t="shared" si="4"/>
        <v>182728</v>
      </c>
      <c r="W78" s="152">
        <f t="shared" si="5"/>
        <v>1827280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11808</v>
      </c>
      <c r="D79" s="22">
        <f>IF(Notes!$B$2="June",ROUND('Budget by Source'!D79/10,0)+Q79,ROUND('Budget by Source'!D79/10,0))</f>
        <v>50764</v>
      </c>
      <c r="E79" s="22">
        <f>IF(Notes!$B$2="June",ROUND('Budget by Source'!E79/10,0)+R79,ROUND('Budget by Source'!E79/10,0))</f>
        <v>6267</v>
      </c>
      <c r="F79" s="22">
        <f>IF(Notes!$B$2="June",ROUND('Budget by Source'!F79/10,0)+S79,ROUND('Budget by Source'!F79/10,0))</f>
        <v>6020</v>
      </c>
      <c r="G79" s="22">
        <f>IF(Notes!$B$2="June",ROUND('Budget by Source'!G79/10,0)+T79,ROUND('Budget by Source'!G79/10,0))</f>
        <v>27078</v>
      </c>
      <c r="H79" s="22">
        <f t="shared" si="3"/>
        <v>456392</v>
      </c>
      <c r="I79" s="22">
        <f>INDEX(Data[],MATCH($A79,Data[Dist],0),MATCH(I$5,Data[#Headers],0))</f>
        <v>558329</v>
      </c>
      <c r="K79" s="69">
        <f>INDEX('Payment Total'!$A$7:$H$333,MATCH('Payment by Source'!$A79,'Payment Total'!$A$7:$A$333,0),4)-I79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4575507</v>
      </c>
      <c r="V79" s="152">
        <f t="shared" si="4"/>
        <v>457551</v>
      </c>
      <c r="W79" s="152">
        <f t="shared" si="5"/>
        <v>4575510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9963</v>
      </c>
      <c r="D80" s="22">
        <f>IF(Notes!$B$2="June",ROUND('Budget by Source'!D80/10,0)+Q80,ROUND('Budget by Source'!D80/10,0))</f>
        <v>30412</v>
      </c>
      <c r="E80" s="22">
        <f>IF(Notes!$B$2="June",ROUND('Budget by Source'!E80/10,0)+R80,ROUND('Budget by Source'!E80/10,0))</f>
        <v>3512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15278</v>
      </c>
      <c r="H80" s="22">
        <f t="shared" si="3"/>
        <v>215448</v>
      </c>
      <c r="I80" s="22">
        <f>INDEX(Data[],MATCH($A80,Data[Dist],0),MATCH(I$5,Data[#Headers],0))</f>
        <v>277880</v>
      </c>
      <c r="K80" s="69">
        <f>INDEX('Payment Total'!$A$7:$H$333,MATCH('Payment by Source'!$A80,'Payment Total'!$A$7:$A$333,0),4)-I80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2161023</v>
      </c>
      <c r="V80" s="152">
        <f t="shared" si="4"/>
        <v>216102</v>
      </c>
      <c r="W80" s="152">
        <f t="shared" si="5"/>
        <v>2161020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13284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152645</v>
      </c>
      <c r="I81" s="22">
        <f>INDEX(Data[],MATCH($A81,Data[Dist],0),MATCH(I$5,Data[#Headers],0))</f>
        <v>216888</v>
      </c>
      <c r="K81" s="69">
        <f>INDEX('Payment Total'!$A$7:$H$333,MATCH('Payment by Source'!$A81,'Payment Total'!$A$7:$A$333,0),4)-I81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1532766</v>
      </c>
      <c r="V81" s="152">
        <f t="shared" si="4"/>
        <v>153277</v>
      </c>
      <c r="W81" s="152">
        <f t="shared" si="5"/>
        <v>1532770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142431</v>
      </c>
      <c r="D82" s="22">
        <f>IF(Notes!$B$2="June",ROUND('Budget by Source'!D82/10,0)+Q82,ROUND('Budget by Source'!D82/10,0))</f>
        <v>532398</v>
      </c>
      <c r="E82" s="22">
        <f>IF(Notes!$B$2="June",ROUND('Budget by Source'!E82/10,0)+R82,ROUND('Budget by Source'!E82/10,0))</f>
        <v>77938</v>
      </c>
      <c r="F82" s="22">
        <f>IF(Notes!$B$2="June",ROUND('Budget by Source'!F82/10,0)+S82,ROUND('Budget by Source'!F82/10,0))</f>
        <v>61668</v>
      </c>
      <c r="G82" s="22">
        <f>IF(Notes!$B$2="June",ROUND('Budget by Source'!G82/10,0)+T82,ROUND('Budget by Source'!G82/10,0))</f>
        <v>310860</v>
      </c>
      <c r="H82" s="22">
        <f t="shared" si="3"/>
        <v>6052405</v>
      </c>
      <c r="I82" s="22">
        <f>INDEX(Data[],MATCH($A82,Data[Dist],0),MATCH(I$5,Data[#Headers],0))</f>
        <v>7177700</v>
      </c>
      <c r="K82" s="69">
        <f>INDEX('Payment Total'!$A$7:$H$333,MATCH('Payment by Source'!$A82,'Payment Total'!$A$7:$A$333,0),4)-I82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60657103</v>
      </c>
      <c r="V82" s="152">
        <f t="shared" si="4"/>
        <v>6065710</v>
      </c>
      <c r="W82" s="152">
        <f t="shared" si="5"/>
        <v>60657100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29519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797388</v>
      </c>
      <c r="I83" s="22">
        <f>INDEX(Data[],MATCH($A83,Data[Dist],0),MATCH(I$5,Data[#Headers],0))</f>
        <v>992291</v>
      </c>
      <c r="K83" s="69">
        <f>INDEX('Payment Total'!$A$7:$H$333,MATCH('Payment by Source'!$A83,'Payment Total'!$A$7:$A$333,0),4)-I83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7995361</v>
      </c>
      <c r="V83" s="152">
        <f t="shared" si="4"/>
        <v>799536</v>
      </c>
      <c r="W83" s="152">
        <f t="shared" si="5"/>
        <v>7995360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59777</v>
      </c>
      <c r="D84" s="22">
        <f>IF(Notes!$B$2="June",ROUND('Budget by Source'!D84/10,0)+Q84,ROUND('Budget by Source'!D84/10,0))</f>
        <v>206816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121441</v>
      </c>
      <c r="H84" s="22">
        <f t="shared" si="3"/>
        <v>1813389</v>
      </c>
      <c r="I84" s="22">
        <f>INDEX(Data[],MATCH($A84,Data[Dist],0),MATCH(I$5,Data[#Headers],0))</f>
        <v>2248007</v>
      </c>
      <c r="K84" s="69">
        <f>INDEX('Payment Total'!$A$7:$H$333,MATCH('Payment by Source'!$A84,'Payment Total'!$A$7:$A$333,0),4)-I84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18185864</v>
      </c>
      <c r="V84" s="152">
        <f t="shared" si="4"/>
        <v>1818586</v>
      </c>
      <c r="W84" s="152">
        <f t="shared" si="5"/>
        <v>18185860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7380</v>
      </c>
      <c r="D85" s="22">
        <f>IF(Notes!$B$2="June",ROUND('Budget by Source'!D85/10,0)+Q85,ROUND('Budget by Source'!D85/10,0))</f>
        <v>30731</v>
      </c>
      <c r="E85" s="22">
        <f>IF(Notes!$B$2="June",ROUND('Budget by Source'!E85/10,0)+R85,ROUND('Budget by Source'!E85/10,0))</f>
        <v>3723</v>
      </c>
      <c r="F85" s="22">
        <f>IF(Notes!$B$2="June",ROUND('Budget by Source'!F85/10,0)+S85,ROUND('Budget by Source'!F85/10,0))</f>
        <v>3345</v>
      </c>
      <c r="G85" s="22">
        <f>IF(Notes!$B$2="June",ROUND('Budget by Source'!G85/10,0)+T85,ROUND('Budget by Source'!G85/10,0))</f>
        <v>16892</v>
      </c>
      <c r="H85" s="22">
        <f t="shared" si="3"/>
        <v>257390</v>
      </c>
      <c r="I85" s="22">
        <f>INDEX(Data[],MATCH($A85,Data[Dist],0),MATCH(I$5,Data[#Headers],0))</f>
        <v>319461</v>
      </c>
      <c r="K85" s="69">
        <f>INDEX('Payment Total'!$A$7:$H$333,MATCH('Payment by Source'!$A85,'Payment Total'!$A$7:$A$333,0),4)-I85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2581090</v>
      </c>
      <c r="V85" s="152">
        <f t="shared" si="4"/>
        <v>258109</v>
      </c>
      <c r="W85" s="152">
        <f t="shared" si="5"/>
        <v>2581090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246163</v>
      </c>
      <c r="D86" s="22">
        <f>IF(Notes!$B$2="June",ROUND('Budget by Source'!D86/10,0)+Q86,ROUND('Budget by Source'!D86/10,0))</f>
        <v>898164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109896</v>
      </c>
      <c r="G86" s="22">
        <f>IF(Notes!$B$2="June",ROUND('Budget by Source'!G86/10,0)+T86,ROUND('Budget by Source'!G86/10,0))</f>
        <v>515683</v>
      </c>
      <c r="H86" s="22">
        <f t="shared" si="3"/>
        <v>8606338</v>
      </c>
      <c r="I86" s="22">
        <f>INDEX(Data[],MATCH($A86,Data[Dist],0),MATCH(I$5,Data[#Headers],0))</f>
        <v>10504862</v>
      </c>
      <c r="K86" s="69">
        <f>INDEX('Payment Total'!$A$7:$H$333,MATCH('Payment by Source'!$A86,'Payment Total'!$A$7:$A$333,0),4)-I86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86284082</v>
      </c>
      <c r="V86" s="152">
        <f t="shared" si="4"/>
        <v>8628408</v>
      </c>
      <c r="W86" s="152">
        <f t="shared" si="5"/>
        <v>86284080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20664</v>
      </c>
      <c r="D87" s="22">
        <f>IF(Notes!$B$2="June",ROUND('Budget by Source'!D87/10,0)+Q87,ROUND('Budget by Source'!D87/10,0))</f>
        <v>75658</v>
      </c>
      <c r="E87" s="22">
        <f>IF(Notes!$B$2="June",ROUND('Budget by Source'!E87/10,0)+R87,ROUND('Budget by Source'!E87/10,0))</f>
        <v>8490</v>
      </c>
      <c r="F87" s="22">
        <f>IF(Notes!$B$2="June",ROUND('Budget by Source'!F87/10,0)+S87,ROUND('Budget by Source'!F87/10,0))</f>
        <v>8354</v>
      </c>
      <c r="G87" s="22">
        <f>IF(Notes!$B$2="June",ROUND('Budget by Source'!G87/10,0)+T87,ROUND('Budget by Source'!G87/10,0))</f>
        <v>42310</v>
      </c>
      <c r="H87" s="22">
        <f t="shared" si="3"/>
        <v>629519</v>
      </c>
      <c r="I87" s="22">
        <f>INDEX(Data[],MATCH($A87,Data[Dist],0),MATCH(I$5,Data[#Headers],0))</f>
        <v>784995</v>
      </c>
      <c r="K87" s="69">
        <f>INDEX('Payment Total'!$A$7:$H$333,MATCH('Payment by Source'!$A87,'Payment Total'!$A$7:$A$333,0),4)-I87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6313294</v>
      </c>
      <c r="V87" s="152">
        <f t="shared" si="4"/>
        <v>631329</v>
      </c>
      <c r="W87" s="152">
        <f t="shared" si="5"/>
        <v>6313290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32102</v>
      </c>
      <c r="D88" s="22">
        <f>IF(Notes!$B$2="June",ROUND('Budget by Source'!D88/10,0)+Q88,ROUND('Budget by Source'!D88/10,0))</f>
        <v>97354</v>
      </c>
      <c r="E88" s="22">
        <f>IF(Notes!$B$2="June",ROUND('Budget by Source'!E88/10,0)+R88,ROUND('Budget by Source'!E88/10,0))</f>
        <v>11081</v>
      </c>
      <c r="F88" s="22">
        <f>IF(Notes!$B$2="June",ROUND('Budget by Source'!F88/10,0)+S88,ROUND('Budget by Source'!F88/10,0))</f>
        <v>11343</v>
      </c>
      <c r="G88" s="22">
        <f>IF(Notes!$B$2="June",ROUND('Budget by Source'!G88/10,0)+T88,ROUND('Budget by Source'!G88/10,0))</f>
        <v>54761</v>
      </c>
      <c r="H88" s="22">
        <f t="shared" si="3"/>
        <v>683203</v>
      </c>
      <c r="I88" s="22">
        <f>INDEX(Data[],MATCH($A88,Data[Dist],0),MATCH(I$5,Data[#Headers],0))</f>
        <v>889844</v>
      </c>
      <c r="K88" s="69">
        <f>INDEX('Payment Total'!$A$7:$H$333,MATCH('Payment by Source'!$A88,'Payment Total'!$A$7:$A$333,0),4)-I88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6855471</v>
      </c>
      <c r="V88" s="152">
        <f t="shared" si="4"/>
        <v>685547</v>
      </c>
      <c r="W88" s="152">
        <f t="shared" si="5"/>
        <v>6855470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7380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99639</v>
      </c>
      <c r="I89" s="22">
        <f>INDEX(Data[],MATCH($A89,Data[Dist],0),MATCH(I$5,Data[#Headers],0))</f>
        <v>128685</v>
      </c>
      <c r="K89" s="69">
        <f>INDEX('Payment Total'!$A$7:$H$333,MATCH('Payment by Source'!$A89,'Payment Total'!$A$7:$A$333,0),4)-I89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999306</v>
      </c>
      <c r="V89" s="152">
        <f t="shared" si="4"/>
        <v>99931</v>
      </c>
      <c r="W89" s="152">
        <f t="shared" si="5"/>
        <v>999310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122698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14896</v>
      </c>
      <c r="G90" s="22">
        <f>IF(Notes!$B$2="June",ROUND('Budget by Source'!G90/10,0)+T90,ROUND('Budget by Source'!G90/10,0))</f>
        <v>73163</v>
      </c>
      <c r="H90" s="22">
        <f t="shared" si="3"/>
        <v>1436412</v>
      </c>
      <c r="I90" s="22">
        <f>INDEX(Data[],MATCH($A90,Data[Dist],0),MATCH(I$5,Data[#Headers],0))</f>
        <v>1710215</v>
      </c>
      <c r="K90" s="69">
        <f>INDEX('Payment Total'!$A$7:$H$333,MATCH('Payment by Source'!$A90,'Payment Total'!$A$7:$A$333,0),4)-I90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14395426</v>
      </c>
      <c r="V90" s="152">
        <f t="shared" si="4"/>
        <v>1439543</v>
      </c>
      <c r="W90" s="152">
        <f t="shared" si="5"/>
        <v>14395430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18819</v>
      </c>
      <c r="D91" s="22">
        <f>IF(Notes!$B$2="June",ROUND('Budget by Source'!D91/10,0)+Q91,ROUND('Budget by Source'!D91/10,0))</f>
        <v>55232</v>
      </c>
      <c r="E91" s="22">
        <f>IF(Notes!$B$2="June",ROUND('Budget by Source'!E91/10,0)+R91,ROUND('Budget by Source'!E91/10,0))</f>
        <v>5319</v>
      </c>
      <c r="F91" s="22">
        <f>IF(Notes!$B$2="June",ROUND('Budget by Source'!F91/10,0)+S91,ROUND('Budget by Source'!F91/10,0))</f>
        <v>5335</v>
      </c>
      <c r="G91" s="22">
        <f>IF(Notes!$B$2="June",ROUND('Budget by Source'!G91/10,0)+T91,ROUND('Budget by Source'!G91/10,0))</f>
        <v>30900</v>
      </c>
      <c r="H91" s="22">
        <f t="shared" si="3"/>
        <v>507280</v>
      </c>
      <c r="I91" s="22">
        <f>INDEX(Data[],MATCH($A91,Data[Dist],0),MATCH(I$5,Data[#Headers],0))</f>
        <v>622885</v>
      </c>
      <c r="K91" s="69">
        <f>INDEX('Payment Total'!$A$7:$H$333,MATCH('Payment by Source'!$A91,'Payment Total'!$A$7:$A$333,0),4)-I91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5086030</v>
      </c>
      <c r="V91" s="152">
        <f t="shared" si="4"/>
        <v>508603</v>
      </c>
      <c r="W91" s="152">
        <f t="shared" si="5"/>
        <v>5086030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537628</v>
      </c>
      <c r="D92" s="22">
        <f>IF(Notes!$B$2="June",ROUND('Budget by Source'!D92/10,0)+Q92,ROUND('Budget by Source'!D92/10,0))</f>
        <v>2059205</v>
      </c>
      <c r="E92" s="22">
        <f>IF(Notes!$B$2="June",ROUND('Budget by Source'!E92/10,0)+R92,ROUND('Budget by Source'!E92/10,0))</f>
        <v>304468</v>
      </c>
      <c r="F92" s="22">
        <f>IF(Notes!$B$2="June",ROUND('Budget by Source'!F92/10,0)+S92,ROUND('Budget by Source'!F92/10,0))</f>
        <v>254519</v>
      </c>
      <c r="G92" s="22">
        <f>IF(Notes!$B$2="June",ROUND('Budget by Source'!G92/10,0)+T92,ROUND('Budget by Source'!G92/10,0))</f>
        <v>1110032</v>
      </c>
      <c r="H92" s="22">
        <f t="shared" si="3"/>
        <v>21066787</v>
      </c>
      <c r="I92" s="22">
        <f>INDEX(Data[],MATCH($A92,Data[Dist],0),MATCH(I$5,Data[#Headers],0))</f>
        <v>25332639</v>
      </c>
      <c r="K92" s="69">
        <f>INDEX('Payment Total'!$A$7:$H$333,MATCH('Payment by Source'!$A92,'Payment Total'!$A$7:$A$333,0),4)-I92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211142958</v>
      </c>
      <c r="V92" s="152">
        <f t="shared" si="4"/>
        <v>21114296</v>
      </c>
      <c r="W92" s="152">
        <f t="shared" si="5"/>
        <v>211142960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3690</v>
      </c>
      <c r="D93" s="22">
        <f>IF(Notes!$B$2="June",ROUND('Budget by Source'!D93/10,0)+Q93,ROUND('Budget by Source'!D93/10,0))</f>
        <v>9796</v>
      </c>
      <c r="E93" s="22">
        <f>IF(Notes!$B$2="June",ROUND('Budget by Source'!E93/10,0)+R93,ROUND('Budget by Source'!E93/10,0))</f>
        <v>1208</v>
      </c>
      <c r="F93" s="22">
        <f>IF(Notes!$B$2="June",ROUND('Budget by Source'!F93/10,0)+S93,ROUND('Budget by Source'!F93/10,0))</f>
        <v>1098</v>
      </c>
      <c r="G93" s="22">
        <f>IF(Notes!$B$2="June",ROUND('Budget by Source'!G93/10,0)+T93,ROUND('Budget by Source'!G93/10,0))</f>
        <v>3900</v>
      </c>
      <c r="H93" s="22">
        <f t="shared" si="3"/>
        <v>67801</v>
      </c>
      <c r="I93" s="22">
        <f>INDEX(Data[],MATCH($A93,Data[Dist],0),MATCH(I$5,Data[#Headers],0))</f>
        <v>87493</v>
      </c>
      <c r="K93" s="69">
        <f>INDEX('Payment Total'!$A$7:$H$333,MATCH('Payment by Source'!$A93,'Payment Total'!$A$7:$A$333,0),4)-I93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679676</v>
      </c>
      <c r="V93" s="152">
        <f t="shared" si="4"/>
        <v>67968</v>
      </c>
      <c r="W93" s="152">
        <f t="shared" si="5"/>
        <v>679680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18081</v>
      </c>
      <c r="D94" s="22">
        <f>IF(Notes!$B$2="June",ROUND('Budget by Source'!D94/10,0)+Q94,ROUND('Budget by Source'!D94/10,0))</f>
        <v>57627</v>
      </c>
      <c r="E94" s="22">
        <f>IF(Notes!$B$2="June",ROUND('Budget by Source'!E94/10,0)+R94,ROUND('Budget by Source'!E94/10,0))</f>
        <v>5878</v>
      </c>
      <c r="F94" s="22">
        <f>IF(Notes!$B$2="June",ROUND('Budget by Source'!F94/10,0)+S94,ROUND('Budget by Source'!F94/10,0))</f>
        <v>6119</v>
      </c>
      <c r="G94" s="22">
        <f>IF(Notes!$B$2="June",ROUND('Budget by Source'!G94/10,0)+T94,ROUND('Budget by Source'!G94/10,0))</f>
        <v>31333</v>
      </c>
      <c r="H94" s="22">
        <f t="shared" si="3"/>
        <v>486078</v>
      </c>
      <c r="I94" s="22">
        <f>INDEX(Data[],MATCH($A94,Data[Dist],0),MATCH(I$5,Data[#Headers],0))</f>
        <v>605116</v>
      </c>
      <c r="K94" s="69">
        <f>INDEX('Payment Total'!$A$7:$H$333,MATCH('Payment by Source'!$A94,'Payment Total'!$A$7:$A$333,0),4)-I94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4874200</v>
      </c>
      <c r="V94" s="152">
        <f t="shared" si="4"/>
        <v>487420</v>
      </c>
      <c r="W94" s="152">
        <f t="shared" si="5"/>
        <v>4874200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232834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79637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362104</v>
      </c>
      <c r="H95" s="22">
        <f t="shared" si="3"/>
        <v>5791894</v>
      </c>
      <c r="I95" s="22">
        <f>INDEX(Data[],MATCH($A95,Data[Dist],0),MATCH(I$5,Data[#Headers],0))</f>
        <v>7208287</v>
      </c>
      <c r="K95" s="69">
        <f>INDEX('Payment Total'!$A$7:$H$333,MATCH('Payment by Source'!$A95,'Payment Total'!$A$7:$A$333,0),4)-I95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58073913</v>
      </c>
      <c r="V95" s="152">
        <f t="shared" si="4"/>
        <v>5807391</v>
      </c>
      <c r="W95" s="152">
        <f t="shared" si="5"/>
        <v>58073910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9225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196794</v>
      </c>
      <c r="I96" s="22">
        <f>INDEX(Data[],MATCH($A96,Data[Dist],0),MATCH(I$5,Data[#Headers],0))</f>
        <v>250529</v>
      </c>
      <c r="K96" s="69">
        <f>INDEX('Payment Total'!$A$7:$H$333,MATCH('Payment by Source'!$A96,'Payment Total'!$A$7:$A$333,0),4)-I96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1973776</v>
      </c>
      <c r="V96" s="152">
        <f t="shared" si="4"/>
        <v>197378</v>
      </c>
      <c r="W96" s="152">
        <f t="shared" si="5"/>
        <v>1973780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8118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166839</v>
      </c>
      <c r="I97" s="22">
        <f>INDEX(Data[],MATCH($A97,Data[Dist],0),MATCH(I$5,Data[#Headers],0))</f>
        <v>223812</v>
      </c>
      <c r="K97" s="69">
        <f>INDEX('Payment Total'!$A$7:$H$333,MATCH('Payment by Source'!$A97,'Payment Total'!$A$7:$A$333,0),4)-I97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1674475</v>
      </c>
      <c r="V97" s="152">
        <f t="shared" si="4"/>
        <v>167448</v>
      </c>
      <c r="W97" s="152">
        <f t="shared" si="5"/>
        <v>1674480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6642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253644</v>
      </c>
      <c r="I98" s="22">
        <f>INDEX(Data[],MATCH($A98,Data[Dist],0),MATCH(I$5,Data[#Headers],0))</f>
        <v>326613</v>
      </c>
      <c r="K98" s="69">
        <f>INDEX('Payment Total'!$A$7:$H$333,MATCH('Payment by Source'!$A98,'Payment Total'!$A$7:$A$333,0),4)-I98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2544570</v>
      </c>
      <c r="V98" s="152">
        <f t="shared" si="4"/>
        <v>254457</v>
      </c>
      <c r="W98" s="152">
        <f t="shared" si="5"/>
        <v>2544570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16974</v>
      </c>
      <c r="D99" s="22">
        <f>IF(Notes!$B$2="June",ROUND('Budget by Source'!D99/10,0)+Q99,ROUND('Budget by Source'!D99/10,0))</f>
        <v>64988</v>
      </c>
      <c r="E99" s="22">
        <f>IF(Notes!$B$2="June",ROUND('Budget by Source'!E99/10,0)+R99,ROUND('Budget by Source'!E99/10,0))</f>
        <v>6970</v>
      </c>
      <c r="F99" s="22">
        <f>IF(Notes!$B$2="June",ROUND('Budget by Source'!F99/10,0)+S99,ROUND('Budget by Source'!F99/10,0))</f>
        <v>5822</v>
      </c>
      <c r="G99" s="22">
        <f>IF(Notes!$B$2="June",ROUND('Budget by Source'!G99/10,0)+T99,ROUND('Budget by Source'!G99/10,0))</f>
        <v>35544</v>
      </c>
      <c r="H99" s="22">
        <f t="shared" si="3"/>
        <v>502451</v>
      </c>
      <c r="I99" s="22">
        <f>INDEX(Data[],MATCH($A99,Data[Dist],0),MATCH(I$5,Data[#Headers],0))</f>
        <v>632749</v>
      </c>
      <c r="K99" s="69">
        <f>INDEX('Payment Total'!$A$7:$H$333,MATCH('Payment by Source'!$A99,'Payment Total'!$A$7:$A$333,0),4)-I99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5039718</v>
      </c>
      <c r="V99" s="152">
        <f t="shared" si="4"/>
        <v>503972</v>
      </c>
      <c r="W99" s="152">
        <f t="shared" si="5"/>
        <v>5039720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23247</v>
      </c>
      <c r="D100" s="22">
        <f>IF(Notes!$B$2="June",ROUND('Budget by Source'!D100/10,0)+Q100,ROUND('Budget by Source'!D100/10,0))</f>
        <v>63226</v>
      </c>
      <c r="E100" s="22">
        <f>IF(Notes!$B$2="June",ROUND('Budget by Source'!E100/10,0)+R100,ROUND('Budget by Source'!E100/10,0))</f>
        <v>7797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34778</v>
      </c>
      <c r="H100" s="22">
        <f t="shared" si="3"/>
        <v>607904</v>
      </c>
      <c r="I100" s="22">
        <f>INDEX(Data[],MATCH($A100,Data[Dist],0),MATCH(I$5,Data[#Headers],0))</f>
        <v>743894</v>
      </c>
      <c r="K100" s="69">
        <f>INDEX('Payment Total'!$A$7:$H$333,MATCH('Payment by Source'!$A100,'Payment Total'!$A$7:$A$333,0),4)-I100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6093932</v>
      </c>
      <c r="V100" s="152">
        <f t="shared" si="4"/>
        <v>609393</v>
      </c>
      <c r="W100" s="152">
        <f t="shared" si="5"/>
        <v>6093930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11439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300082</v>
      </c>
      <c r="I101" s="22">
        <f>INDEX(Data[],MATCH($A101,Data[Dist],0),MATCH(I$5,Data[#Headers],0))</f>
        <v>379694</v>
      </c>
      <c r="K101" s="69">
        <f>INDEX('Payment Total'!$A$7:$H$333,MATCH('Payment by Source'!$A101,'Payment Total'!$A$7:$A$333,0),4)-I101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3009721</v>
      </c>
      <c r="V101" s="152">
        <f t="shared" si="4"/>
        <v>300972</v>
      </c>
      <c r="W101" s="152">
        <f t="shared" si="5"/>
        <v>3009720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11070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4097</v>
      </c>
      <c r="F102" s="22">
        <f>IF(Notes!$B$2="June",ROUND('Budget by Source'!F102/10,0)+S102,ROUND('Budget by Source'!F102/10,0))</f>
        <v>3886</v>
      </c>
      <c r="G102" s="22">
        <f>IF(Notes!$B$2="June",ROUND('Budget by Source'!G102/10,0)+T102,ROUND('Budget by Source'!G102/10,0))</f>
        <v>19769</v>
      </c>
      <c r="H102" s="22">
        <f t="shared" si="3"/>
        <v>303576</v>
      </c>
      <c r="I102" s="22">
        <f>INDEX(Data[],MATCH($A102,Data[Dist],0),MATCH(I$5,Data[#Headers],0))</f>
        <v>380768</v>
      </c>
      <c r="K102" s="69">
        <f>INDEX('Payment Total'!$A$7:$H$333,MATCH('Payment by Source'!$A102,'Payment Total'!$A$7:$A$333,0),4)-I102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3044226</v>
      </c>
      <c r="V102" s="152">
        <f t="shared" si="4"/>
        <v>304423</v>
      </c>
      <c r="W102" s="152">
        <f t="shared" si="5"/>
        <v>3044230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8118</v>
      </c>
      <c r="D103" s="22">
        <f>IF(Notes!$B$2="June",ROUND('Budget by Source'!D103/10,0)+Q103,ROUND('Budget by Source'!D103/10,0))</f>
        <v>36165</v>
      </c>
      <c r="E103" s="22">
        <f>IF(Notes!$B$2="June",ROUND('Budget by Source'!E103/10,0)+R103,ROUND('Budget by Source'!E103/10,0))</f>
        <v>3747</v>
      </c>
      <c r="F103" s="22">
        <f>IF(Notes!$B$2="June",ROUND('Budget by Source'!F103/10,0)+S103,ROUND('Budget by Source'!F103/10,0))</f>
        <v>3979</v>
      </c>
      <c r="G103" s="22">
        <f>IF(Notes!$B$2="June",ROUND('Budget by Source'!G103/10,0)+T103,ROUND('Budget by Source'!G103/10,0))</f>
        <v>19997</v>
      </c>
      <c r="H103" s="22">
        <f t="shared" si="3"/>
        <v>301939</v>
      </c>
      <c r="I103" s="22">
        <f>INDEX(Data[],MATCH($A103,Data[Dist],0),MATCH(I$5,Data[#Headers],0))</f>
        <v>373945</v>
      </c>
      <c r="K103" s="69">
        <f>INDEX('Payment Total'!$A$7:$H$333,MATCH('Payment by Source'!$A103,'Payment Total'!$A$7:$A$333,0),4)-I103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3027950</v>
      </c>
      <c r="V103" s="152">
        <f t="shared" si="4"/>
        <v>302795</v>
      </c>
      <c r="W103" s="152">
        <f t="shared" si="5"/>
        <v>3027950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8487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291260</v>
      </c>
      <c r="I104" s="22">
        <f>INDEX(Data[],MATCH($A104,Data[Dist],0),MATCH(I$5,Data[#Headers],0))</f>
        <v>356861</v>
      </c>
      <c r="K104" s="69">
        <f>INDEX('Payment Total'!$A$7:$H$333,MATCH('Payment by Source'!$A104,'Payment Total'!$A$7:$A$333,0),4)-I104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2919986</v>
      </c>
      <c r="V104" s="152">
        <f t="shared" si="4"/>
        <v>291999</v>
      </c>
      <c r="W104" s="152">
        <f t="shared" si="5"/>
        <v>2919990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11808</v>
      </c>
      <c r="D105" s="22">
        <f>IF(Notes!$B$2="June",ROUND('Budget by Source'!D105/10,0)+Q105,ROUND('Budget by Source'!D105/10,0))</f>
        <v>23438</v>
      </c>
      <c r="E105" s="22">
        <f>IF(Notes!$B$2="June",ROUND('Budget by Source'!E105/10,0)+R105,ROUND('Budget by Source'!E105/10,0))</f>
        <v>2723</v>
      </c>
      <c r="F105" s="22">
        <f>IF(Notes!$B$2="June",ROUND('Budget by Source'!F105/10,0)+S105,ROUND('Budget by Source'!F105/10,0))</f>
        <v>2262</v>
      </c>
      <c r="G105" s="22">
        <f>IF(Notes!$B$2="June",ROUND('Budget by Source'!G105/10,0)+T105,ROUND('Budget by Source'!G105/10,0))</f>
        <v>11818</v>
      </c>
      <c r="H105" s="22">
        <f t="shared" si="3"/>
        <v>138801</v>
      </c>
      <c r="I105" s="22">
        <f>INDEX(Data[],MATCH($A105,Data[Dist],0),MATCH(I$5,Data[#Headers],0))</f>
        <v>190850</v>
      </c>
      <c r="K105" s="69">
        <f>INDEX('Payment Total'!$A$7:$H$333,MATCH('Payment by Source'!$A105,'Payment Total'!$A$7:$A$333,0),4)-I105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1393075</v>
      </c>
      <c r="V105" s="152">
        <f t="shared" si="4"/>
        <v>139308</v>
      </c>
      <c r="W105" s="152">
        <f t="shared" si="5"/>
        <v>1393080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6273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151217</v>
      </c>
      <c r="I106" s="22">
        <f>INDEX(Data[],MATCH($A106,Data[Dist],0),MATCH(I$5,Data[#Headers],0))</f>
        <v>205372</v>
      </c>
      <c r="K106" s="69">
        <f>INDEX('Payment Total'!$A$7:$H$333,MATCH('Payment by Source'!$A106,'Payment Total'!$A$7:$A$333,0),4)-I106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1517856</v>
      </c>
      <c r="V106" s="152">
        <f t="shared" si="4"/>
        <v>151786</v>
      </c>
      <c r="W106" s="152">
        <f t="shared" si="5"/>
        <v>1517860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12177</v>
      </c>
      <c r="D107" s="22">
        <f>IF(Notes!$B$2="June",ROUND('Budget by Source'!D107/10,0)+Q107,ROUND('Budget by Source'!D107/10,0))</f>
        <v>27608</v>
      </c>
      <c r="E107" s="22">
        <f>IF(Notes!$B$2="June",ROUND('Budget by Source'!E107/10,0)+R107,ROUND('Budget by Source'!E107/10,0))</f>
        <v>3315</v>
      </c>
      <c r="F107" s="22">
        <f>IF(Notes!$B$2="June",ROUND('Budget by Source'!F107/10,0)+S107,ROUND('Budget by Source'!F107/10,0))</f>
        <v>3085</v>
      </c>
      <c r="G107" s="22">
        <f>IF(Notes!$B$2="June",ROUND('Budget by Source'!G107/10,0)+T107,ROUND('Budget by Source'!G107/10,0))</f>
        <v>14276</v>
      </c>
      <c r="H107" s="22">
        <f t="shared" si="3"/>
        <v>192501</v>
      </c>
      <c r="I107" s="22">
        <f>INDEX(Data[],MATCH($A107,Data[Dist],0),MATCH(I$5,Data[#Headers],0))</f>
        <v>252962</v>
      </c>
      <c r="K107" s="69">
        <f>INDEX('Payment Total'!$A$7:$H$333,MATCH('Payment by Source'!$A107,'Payment Total'!$A$7:$A$333,0),4)-I107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1931124</v>
      </c>
      <c r="V107" s="152">
        <f t="shared" si="4"/>
        <v>193112</v>
      </c>
      <c r="W107" s="152">
        <f t="shared" si="5"/>
        <v>1931120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14022</v>
      </c>
      <c r="D108" s="22">
        <f>IF(Notes!$B$2="June",ROUND('Budget by Source'!D108/10,0)+Q108,ROUND('Budget by Source'!D108/10,0))</f>
        <v>37171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4320</v>
      </c>
      <c r="G108" s="22">
        <f>IF(Notes!$B$2="June",ROUND('Budget by Source'!G108/10,0)+T108,ROUND('Budget by Source'!G108/10,0))</f>
        <v>19991</v>
      </c>
      <c r="H108" s="22">
        <f t="shared" si="3"/>
        <v>306602</v>
      </c>
      <c r="I108" s="22">
        <f>INDEX(Data[],MATCH($A108,Data[Dist],0),MATCH(I$5,Data[#Headers],0))</f>
        <v>386423</v>
      </c>
      <c r="K108" s="69">
        <f>INDEX('Payment Total'!$A$7:$H$333,MATCH('Payment by Source'!$A108,'Payment Total'!$A$7:$A$333,0),4)-I108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3074164</v>
      </c>
      <c r="V108" s="152">
        <f t="shared" si="4"/>
        <v>307416</v>
      </c>
      <c r="W108" s="152">
        <f t="shared" si="5"/>
        <v>3074160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21402</v>
      </c>
      <c r="D109" s="22">
        <f>IF(Notes!$B$2="June",ROUND('Budget by Source'!D109/10,0)+Q109,ROUND('Budget by Source'!D109/10,0))</f>
        <v>41318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4818</v>
      </c>
      <c r="G109" s="22">
        <f>IF(Notes!$B$2="June",ROUND('Budget by Source'!G109/10,0)+T109,ROUND('Budget by Source'!G109/10,0))</f>
        <v>23236</v>
      </c>
      <c r="H109" s="22">
        <f t="shared" si="3"/>
        <v>298297</v>
      </c>
      <c r="I109" s="22">
        <f>INDEX(Data[],MATCH($A109,Data[Dist],0),MATCH(I$5,Data[#Headers],0))</f>
        <v>394035</v>
      </c>
      <c r="K109" s="69">
        <f>INDEX('Payment Total'!$A$7:$H$333,MATCH('Payment by Source'!$A109,'Payment Total'!$A$7:$A$333,0),4)-I109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2992929</v>
      </c>
      <c r="V109" s="152">
        <f t="shared" si="4"/>
        <v>299293</v>
      </c>
      <c r="W109" s="152">
        <f t="shared" si="5"/>
        <v>2992930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12162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244807</v>
      </c>
      <c r="I110" s="22">
        <f>INDEX(Data[],MATCH($A110,Data[Dist],0),MATCH(I$5,Data[#Headers],0))</f>
        <v>317242</v>
      </c>
      <c r="K110" s="69">
        <f>INDEX('Payment Total'!$A$7:$H$333,MATCH('Payment by Source'!$A110,'Payment Total'!$A$7:$A$333,0),4)-I110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2455449</v>
      </c>
      <c r="V110" s="152">
        <f t="shared" si="4"/>
        <v>245545</v>
      </c>
      <c r="W110" s="152">
        <f t="shared" si="5"/>
        <v>2455450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6273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95340</v>
      </c>
      <c r="I111" s="22">
        <f>INDEX(Data[],MATCH($A111,Data[Dist],0),MATCH(I$5,Data[#Headers],0))</f>
        <v>125078</v>
      </c>
      <c r="K111" s="69">
        <f>INDEX('Payment Total'!$A$7:$H$333,MATCH('Payment by Source'!$A111,'Payment Total'!$A$7:$A$333,0),4)-I111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956220</v>
      </c>
      <c r="V111" s="152">
        <f t="shared" si="4"/>
        <v>95622</v>
      </c>
      <c r="W111" s="152">
        <f t="shared" si="5"/>
        <v>956220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23616</v>
      </c>
      <c r="D112" s="22">
        <f>IF(Notes!$B$2="June",ROUND('Budget by Source'!D112/10,0)+Q112,ROUND('Budget by Source'!D112/10,0))</f>
        <v>78472</v>
      </c>
      <c r="E112" s="22">
        <f>IF(Notes!$B$2="June",ROUND('Budget by Source'!E112/10,0)+R112,ROUND('Budget by Source'!E112/10,0))</f>
        <v>9963</v>
      </c>
      <c r="F112" s="22">
        <f>IF(Notes!$B$2="June",ROUND('Budget by Source'!F112/10,0)+S112,ROUND('Budget by Source'!F112/10,0))</f>
        <v>8800</v>
      </c>
      <c r="G112" s="22">
        <f>IF(Notes!$B$2="June",ROUND('Budget by Source'!G112/10,0)+T112,ROUND('Budget by Source'!G112/10,0))</f>
        <v>43727</v>
      </c>
      <c r="H112" s="22">
        <f t="shared" si="3"/>
        <v>694522</v>
      </c>
      <c r="I112" s="22">
        <f>INDEX(Data[],MATCH($A112,Data[Dist],0),MATCH(I$5,Data[#Headers],0))</f>
        <v>859100</v>
      </c>
      <c r="K112" s="69">
        <f>INDEX('Payment Total'!$A$7:$H$333,MATCH('Payment by Source'!$A112,'Payment Total'!$A$7:$A$333,0),4)-I112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6963942</v>
      </c>
      <c r="V112" s="152">
        <f t="shared" si="4"/>
        <v>696394</v>
      </c>
      <c r="W112" s="152">
        <f t="shared" si="5"/>
        <v>6963940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8487</v>
      </c>
      <c r="D113" s="22">
        <f>IF(Notes!$B$2="June",ROUND('Budget by Source'!D113/10,0)+Q113,ROUND('Budget by Source'!D113/10,0))</f>
        <v>29410</v>
      </c>
      <c r="E113" s="22">
        <f>IF(Notes!$B$2="June",ROUND('Budget by Source'!E113/10,0)+R113,ROUND('Budget by Source'!E113/10,0))</f>
        <v>3020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14563</v>
      </c>
      <c r="H113" s="22">
        <f t="shared" si="3"/>
        <v>184914</v>
      </c>
      <c r="I113" s="22">
        <f>INDEX(Data[],MATCH($A113,Data[Dist],0),MATCH(I$5,Data[#Headers],0))</f>
        <v>243512</v>
      </c>
      <c r="K113" s="69">
        <f>INDEX('Payment Total'!$A$7:$H$333,MATCH('Payment by Source'!$A113,'Payment Total'!$A$7:$A$333,0),4)-I113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1855379</v>
      </c>
      <c r="V113" s="152">
        <f t="shared" si="4"/>
        <v>185538</v>
      </c>
      <c r="W113" s="152">
        <f t="shared" si="5"/>
        <v>1855380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22140</v>
      </c>
      <c r="D114" s="22">
        <f>IF(Notes!$B$2="June",ROUND('Budget by Source'!D114/10,0)+Q114,ROUND('Budget by Source'!D114/10,0))</f>
        <v>104873</v>
      </c>
      <c r="E114" s="22">
        <f>IF(Notes!$B$2="June",ROUND('Budget by Source'!E114/10,0)+R114,ROUND('Budget by Source'!E114/10,0))</f>
        <v>12121</v>
      </c>
      <c r="F114" s="22">
        <f>IF(Notes!$B$2="June",ROUND('Budget by Source'!F114/10,0)+S114,ROUND('Budget by Source'!F114/10,0))</f>
        <v>11053</v>
      </c>
      <c r="G114" s="22">
        <f>IF(Notes!$B$2="June",ROUND('Budget by Source'!G114/10,0)+T114,ROUND('Budget by Source'!G114/10,0))</f>
        <v>57513</v>
      </c>
      <c r="H114" s="22">
        <f t="shared" si="3"/>
        <v>781874</v>
      </c>
      <c r="I114" s="22">
        <f>INDEX(Data[],MATCH($A114,Data[Dist],0),MATCH(I$5,Data[#Headers],0))</f>
        <v>989574</v>
      </c>
      <c r="K114" s="69">
        <f>INDEX('Payment Total'!$A$7:$H$333,MATCH('Payment by Source'!$A114,'Payment Total'!$A$7:$A$333,0),4)-I114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7843355</v>
      </c>
      <c r="V114" s="152">
        <f t="shared" si="4"/>
        <v>784336</v>
      </c>
      <c r="W114" s="152">
        <f t="shared" si="5"/>
        <v>7843360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25829</v>
      </c>
      <c r="D115" s="22">
        <f>IF(Notes!$B$2="June",ROUND('Budget by Source'!D115/10,0)+Q115,ROUND('Budget by Source'!D115/10,0))</f>
        <v>70860</v>
      </c>
      <c r="E115" s="22">
        <f>IF(Notes!$B$2="June",ROUND('Budget by Source'!E115/10,0)+R115,ROUND('Budget by Source'!E115/10,0))</f>
        <v>8038</v>
      </c>
      <c r="F115" s="22">
        <f>IF(Notes!$B$2="June",ROUND('Budget by Source'!F115/10,0)+S115,ROUND('Budget by Source'!F115/10,0))</f>
        <v>8231</v>
      </c>
      <c r="G115" s="22">
        <f>IF(Notes!$B$2="June",ROUND('Budget by Source'!G115/10,0)+T115,ROUND('Budget by Source'!G115/10,0))</f>
        <v>37855</v>
      </c>
      <c r="H115" s="22">
        <f t="shared" si="3"/>
        <v>558819</v>
      </c>
      <c r="I115" s="22">
        <f>INDEX(Data[],MATCH($A115,Data[Dist],0),MATCH(I$5,Data[#Headers],0))</f>
        <v>709632</v>
      </c>
      <c r="K115" s="69">
        <f>INDEX('Payment Total'!$A$7:$H$333,MATCH('Payment by Source'!$A115,'Payment Total'!$A$7:$A$333,0),4)-I115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5604392</v>
      </c>
      <c r="V115" s="152">
        <f t="shared" si="4"/>
        <v>560439</v>
      </c>
      <c r="W115" s="152">
        <f t="shared" si="5"/>
        <v>5604390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79702</v>
      </c>
      <c r="D116" s="22">
        <f>IF(Notes!$B$2="June",ROUND('Budget by Source'!D116/10,0)+Q116,ROUND('Budget by Source'!D116/10,0))</f>
        <v>236720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27484</v>
      </c>
      <c r="G116" s="22">
        <f>IF(Notes!$B$2="June",ROUND('Budget by Source'!G116/10,0)+T116,ROUND('Budget by Source'!G116/10,0))</f>
        <v>130805</v>
      </c>
      <c r="H116" s="22">
        <f t="shared" si="3"/>
        <v>2269752</v>
      </c>
      <c r="I116" s="22">
        <f>INDEX(Data[],MATCH($A116,Data[Dist],0),MATCH(I$5,Data[#Headers],0))</f>
        <v>2775530</v>
      </c>
      <c r="K116" s="69">
        <f>INDEX('Payment Total'!$A$7:$H$333,MATCH('Payment by Source'!$A116,'Payment Total'!$A$7:$A$333,0),4)-I116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22753499</v>
      </c>
      <c r="V116" s="152">
        <f t="shared" si="4"/>
        <v>2275350</v>
      </c>
      <c r="W116" s="152">
        <f t="shared" si="5"/>
        <v>22753500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28405</v>
      </c>
      <c r="D117" s="22">
        <f>IF(Notes!$B$2="June",ROUND('Budget by Source'!D117/10,0)+Q117,ROUND('Budget by Source'!D117/10,0))</f>
        <v>124693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13989</v>
      </c>
      <c r="G117" s="22">
        <f>IF(Notes!$B$2="June",ROUND('Budget by Source'!G117/10,0)+T117,ROUND('Budget by Source'!G117/10,0))</f>
        <v>73220</v>
      </c>
      <c r="H117" s="22">
        <f t="shared" si="3"/>
        <v>1148887</v>
      </c>
      <c r="I117" s="22">
        <f>INDEX(Data[],MATCH($A117,Data[Dist],0),MATCH(I$5,Data[#Headers],0))</f>
        <v>1404761</v>
      </c>
      <c r="K117" s="69">
        <f>INDEX('Payment Total'!$A$7:$H$333,MATCH('Payment by Source'!$A117,'Payment Total'!$A$7:$A$333,0),4)-I117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11520206</v>
      </c>
      <c r="V117" s="152">
        <f t="shared" si="4"/>
        <v>1152021</v>
      </c>
      <c r="W117" s="152">
        <f t="shared" si="5"/>
        <v>11520210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8856</v>
      </c>
      <c r="D118" s="22">
        <f>IF(Notes!$B$2="June",ROUND('Budget by Source'!D118/10,0)+Q118,ROUND('Budget by Source'!D118/10,0))</f>
        <v>27763</v>
      </c>
      <c r="E118" s="22">
        <f>IF(Notes!$B$2="June",ROUND('Budget by Source'!E118/10,0)+R118,ROUND('Budget by Source'!E118/10,0))</f>
        <v>3561</v>
      </c>
      <c r="F118" s="22">
        <f>IF(Notes!$B$2="June",ROUND('Budget by Source'!F118/10,0)+S118,ROUND('Budget by Source'!F118/10,0))</f>
        <v>2737</v>
      </c>
      <c r="G118" s="22">
        <f>IF(Notes!$B$2="June",ROUND('Budget by Source'!G118/10,0)+T118,ROUND('Budget by Source'!G118/10,0))</f>
        <v>15600</v>
      </c>
      <c r="H118" s="22">
        <f t="shared" si="3"/>
        <v>235115</v>
      </c>
      <c r="I118" s="22">
        <f>INDEX(Data[],MATCH($A118,Data[Dist],0),MATCH(I$5,Data[#Headers],0))</f>
        <v>293632</v>
      </c>
      <c r="K118" s="69">
        <f>INDEX('Payment Total'!$A$7:$H$333,MATCH('Payment by Source'!$A118,'Payment Total'!$A$7:$A$333,0),4)-I118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2357822</v>
      </c>
      <c r="V118" s="152">
        <f t="shared" si="4"/>
        <v>235782</v>
      </c>
      <c r="W118" s="152">
        <f t="shared" si="5"/>
        <v>2357820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9963</v>
      </c>
      <c r="D119" s="22">
        <f>IF(Notes!$B$2="June",ROUND('Budget by Source'!D119/10,0)+Q119,ROUND('Budget by Source'!D119/10,0))</f>
        <v>32261</v>
      </c>
      <c r="E119" s="22">
        <f>IF(Notes!$B$2="June",ROUND('Budget by Source'!E119/10,0)+R119,ROUND('Budget by Source'!E119/10,0))</f>
        <v>3539</v>
      </c>
      <c r="F119" s="22">
        <f>IF(Notes!$B$2="June",ROUND('Budget by Source'!F119/10,0)+S119,ROUND('Budget by Source'!F119/10,0))</f>
        <v>3378</v>
      </c>
      <c r="G119" s="22">
        <f>IF(Notes!$B$2="June",ROUND('Budget by Source'!G119/10,0)+T119,ROUND('Budget by Source'!G119/10,0))</f>
        <v>16888</v>
      </c>
      <c r="H119" s="22">
        <f t="shared" si="3"/>
        <v>196308</v>
      </c>
      <c r="I119" s="22">
        <f>INDEX(Data[],MATCH($A119,Data[Dist],0),MATCH(I$5,Data[#Headers],0))</f>
        <v>262337</v>
      </c>
      <c r="K119" s="69">
        <f>INDEX('Payment Total'!$A$7:$H$333,MATCH('Payment by Source'!$A119,'Payment Total'!$A$7:$A$333,0),4)-I119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1970311</v>
      </c>
      <c r="V119" s="152">
        <f t="shared" si="4"/>
        <v>197031</v>
      </c>
      <c r="W119" s="152">
        <f t="shared" si="5"/>
        <v>1970310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26567</v>
      </c>
      <c r="D120" s="22">
        <f>IF(Notes!$B$2="June",ROUND('Budget by Source'!D120/10,0)+Q120,ROUND('Budget by Source'!D120/10,0))</f>
        <v>56138</v>
      </c>
      <c r="E120" s="22">
        <f>IF(Notes!$B$2="June",ROUND('Budget by Source'!E120/10,0)+R120,ROUND('Budget by Source'!E120/10,0))</f>
        <v>6497</v>
      </c>
      <c r="F120" s="22">
        <f>IF(Notes!$B$2="June",ROUND('Budget by Source'!F120/10,0)+S120,ROUND('Budget by Source'!F120/10,0))</f>
        <v>6242</v>
      </c>
      <c r="G120" s="22">
        <f>IF(Notes!$B$2="June",ROUND('Budget by Source'!G120/10,0)+T120,ROUND('Budget by Source'!G120/10,0))</f>
        <v>29926</v>
      </c>
      <c r="H120" s="22">
        <f t="shared" si="3"/>
        <v>278202</v>
      </c>
      <c r="I120" s="22">
        <f>INDEX(Data[],MATCH($A120,Data[Dist],0),MATCH(I$5,Data[#Headers],0))</f>
        <v>403572</v>
      </c>
      <c r="K120" s="69">
        <f>INDEX('Payment Total'!$A$7:$H$333,MATCH('Payment by Source'!$A120,'Payment Total'!$A$7:$A$333,0),4)-I120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2794814</v>
      </c>
      <c r="V120" s="152">
        <f t="shared" si="4"/>
        <v>279481</v>
      </c>
      <c r="W120" s="152">
        <f t="shared" si="5"/>
        <v>2794810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9225</v>
      </c>
      <c r="D121" s="22">
        <f>IF(Notes!$B$2="June",ROUND('Budget by Source'!D121/10,0)+Q121,ROUND('Budget by Source'!D121/10,0))</f>
        <v>30083</v>
      </c>
      <c r="E121" s="22">
        <f>IF(Notes!$B$2="June",ROUND('Budget by Source'!E121/10,0)+R121,ROUND('Budget by Source'!E121/10,0))</f>
        <v>3431</v>
      </c>
      <c r="F121" s="22">
        <f>IF(Notes!$B$2="June",ROUND('Budget by Source'!F121/10,0)+S121,ROUND('Budget by Source'!F121/10,0))</f>
        <v>3350</v>
      </c>
      <c r="G121" s="22">
        <f>IF(Notes!$B$2="June",ROUND('Budget by Source'!G121/10,0)+T121,ROUND('Budget by Source'!G121/10,0))</f>
        <v>16305</v>
      </c>
      <c r="H121" s="22">
        <f t="shared" si="3"/>
        <v>207807</v>
      </c>
      <c r="I121" s="22">
        <f>INDEX(Data[],MATCH($A121,Data[Dist],0),MATCH(I$5,Data[#Headers],0))</f>
        <v>270201</v>
      </c>
      <c r="K121" s="69">
        <f>INDEX('Payment Total'!$A$7:$H$333,MATCH('Payment by Source'!$A121,'Payment Total'!$A$7:$A$333,0),4)-I121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2085056</v>
      </c>
      <c r="V121" s="152">
        <f t="shared" si="4"/>
        <v>208506</v>
      </c>
      <c r="W121" s="152">
        <f t="shared" si="5"/>
        <v>2085060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18450</v>
      </c>
      <c r="D122" s="22">
        <f>IF(Notes!$B$2="June",ROUND('Budget by Source'!D122/10,0)+Q122,ROUND('Budget by Source'!D122/10,0))</f>
        <v>94511</v>
      </c>
      <c r="E122" s="22">
        <f>IF(Notes!$B$2="June",ROUND('Budget by Source'!E122/10,0)+R122,ROUND('Budget by Source'!E122/10,0))</f>
        <v>9353</v>
      </c>
      <c r="F122" s="22">
        <f>IF(Notes!$B$2="June",ROUND('Budget by Source'!F122/10,0)+S122,ROUND('Budget by Source'!F122/10,0))</f>
        <v>10498</v>
      </c>
      <c r="G122" s="22">
        <f>IF(Notes!$B$2="June",ROUND('Budget by Source'!G122/10,0)+T122,ROUND('Budget by Source'!G122/10,0))</f>
        <v>55913</v>
      </c>
      <c r="H122" s="22">
        <f t="shared" si="3"/>
        <v>753835</v>
      </c>
      <c r="I122" s="22">
        <f>INDEX(Data[],MATCH($A122,Data[Dist],0),MATCH(I$5,Data[#Headers],0))</f>
        <v>942560</v>
      </c>
      <c r="K122" s="69">
        <f>INDEX('Payment Total'!$A$7:$H$333,MATCH('Payment by Source'!$A122,'Payment Total'!$A$7:$A$333,0),4)-I122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7562286</v>
      </c>
      <c r="V122" s="152">
        <f t="shared" si="4"/>
        <v>756229</v>
      </c>
      <c r="W122" s="152">
        <f t="shared" si="5"/>
        <v>7562290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5904</v>
      </c>
      <c r="D123" s="22">
        <f>IF(Notes!$B$2="June",ROUND('Budget by Source'!D123/10,0)+Q123,ROUND('Budget by Source'!D123/10,0))</f>
        <v>11646</v>
      </c>
      <c r="E123" s="22">
        <f>IF(Notes!$B$2="June",ROUND('Budget by Source'!E123/10,0)+R123,ROUND('Budget by Source'!E123/10,0))</f>
        <v>981</v>
      </c>
      <c r="F123" s="22">
        <f>IF(Notes!$B$2="June",ROUND('Budget by Source'!F123/10,0)+S123,ROUND('Budget by Source'!F123/10,0))</f>
        <v>1371</v>
      </c>
      <c r="G123" s="22">
        <f>IF(Notes!$B$2="June",ROUND('Budget by Source'!G123/10,0)+T123,ROUND('Budget by Source'!G123/10,0))</f>
        <v>5868</v>
      </c>
      <c r="H123" s="22">
        <f t="shared" si="3"/>
        <v>74910</v>
      </c>
      <c r="I123" s="22">
        <f>INDEX(Data[],MATCH($A123,Data[Dist],0),MATCH(I$5,Data[#Headers],0))</f>
        <v>100680</v>
      </c>
      <c r="K123" s="69">
        <f>INDEX('Payment Total'!$A$7:$H$333,MATCH('Payment by Source'!$A123,'Payment Total'!$A$7:$A$333,0),4)-I123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751620</v>
      </c>
      <c r="V123" s="152">
        <f t="shared" si="4"/>
        <v>75162</v>
      </c>
      <c r="W123" s="152">
        <f t="shared" si="5"/>
        <v>751620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9594</v>
      </c>
      <c r="D124" s="22">
        <f>IF(Notes!$B$2="June",ROUND('Budget by Source'!D124/10,0)+Q124,ROUND('Budget by Source'!D124/10,0))</f>
        <v>42268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4390</v>
      </c>
      <c r="G124" s="22">
        <f>IF(Notes!$B$2="June",ROUND('Budget by Source'!G124/10,0)+T124,ROUND('Budget by Source'!G124/10,0))</f>
        <v>22069</v>
      </c>
      <c r="H124" s="22">
        <f t="shared" si="3"/>
        <v>293935</v>
      </c>
      <c r="I124" s="22">
        <f>INDEX(Data[],MATCH($A124,Data[Dist],0),MATCH(I$5,Data[#Headers],0))</f>
        <v>376095</v>
      </c>
      <c r="K124" s="69">
        <f>INDEX('Payment Total'!$A$7:$H$333,MATCH('Payment by Source'!$A124,'Payment Total'!$A$7:$A$333,0),4)-I124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2948796</v>
      </c>
      <c r="V124" s="152">
        <f t="shared" si="4"/>
        <v>294880</v>
      </c>
      <c r="W124" s="152">
        <f t="shared" si="5"/>
        <v>2948800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23985</v>
      </c>
      <c r="D125" s="22">
        <f>IF(Notes!$B$2="June",ROUND('Budget by Source'!D125/10,0)+Q125,ROUND('Budget by Source'!D125/10,0))</f>
        <v>118187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12844</v>
      </c>
      <c r="G125" s="22">
        <f>IF(Notes!$B$2="June",ROUND('Budget by Source'!G125/10,0)+T125,ROUND('Budget by Source'!G125/10,0))</f>
        <v>69181</v>
      </c>
      <c r="H125" s="22">
        <f t="shared" si="3"/>
        <v>1051948</v>
      </c>
      <c r="I125" s="22">
        <f>INDEX(Data[],MATCH($A125,Data[Dist],0),MATCH(I$5,Data[#Headers],0))</f>
        <v>1290770</v>
      </c>
      <c r="K125" s="69">
        <f>INDEX('Payment Total'!$A$7:$H$333,MATCH('Payment by Source'!$A125,'Payment Total'!$A$7:$A$333,0),4)-I125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10549087</v>
      </c>
      <c r="V125" s="152">
        <f t="shared" si="4"/>
        <v>1054909</v>
      </c>
      <c r="W125" s="152">
        <f t="shared" si="5"/>
        <v>10549090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8118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9983</v>
      </c>
      <c r="H126" s="22">
        <f t="shared" si="3"/>
        <v>112881</v>
      </c>
      <c r="I126" s="22">
        <f>INDEX(Data[],MATCH($A126,Data[Dist],0),MATCH(I$5,Data[#Headers],0))</f>
        <v>154310</v>
      </c>
      <c r="K126" s="69">
        <f>INDEX('Payment Total'!$A$7:$H$333,MATCH('Payment by Source'!$A126,'Payment Total'!$A$7:$A$333,0),4)-I126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1133081</v>
      </c>
      <c r="V126" s="152">
        <f t="shared" si="4"/>
        <v>113308</v>
      </c>
      <c r="W126" s="152">
        <f t="shared" si="5"/>
        <v>1133080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6273</v>
      </c>
      <c r="D127" s="22">
        <f>IF(Notes!$B$2="June",ROUND('Budget by Source'!D127/10,0)+Q127,ROUND('Budget by Source'!D127/10,0))</f>
        <v>25847</v>
      </c>
      <c r="E127" s="22">
        <f>IF(Notes!$B$2="June",ROUND('Budget by Source'!E127/10,0)+R127,ROUND('Budget by Source'!E127/10,0))</f>
        <v>3015</v>
      </c>
      <c r="F127" s="22">
        <f>IF(Notes!$B$2="June",ROUND('Budget by Source'!F127/10,0)+S127,ROUND('Budget by Source'!F127/10,0))</f>
        <v>2488</v>
      </c>
      <c r="G127" s="22">
        <f>IF(Notes!$B$2="June",ROUND('Budget by Source'!G127/10,0)+T127,ROUND('Budget by Source'!G127/10,0))</f>
        <v>13783</v>
      </c>
      <c r="H127" s="22">
        <f t="shared" si="3"/>
        <v>145427</v>
      </c>
      <c r="I127" s="22">
        <f>INDEX(Data[],MATCH($A127,Data[Dist],0),MATCH(I$5,Data[#Headers],0))</f>
        <v>196833</v>
      </c>
      <c r="K127" s="69">
        <f>INDEX('Payment Total'!$A$7:$H$333,MATCH('Payment by Source'!$A127,'Payment Total'!$A$7:$A$333,0),4)-I127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1460182</v>
      </c>
      <c r="V127" s="152">
        <f t="shared" si="4"/>
        <v>146018</v>
      </c>
      <c r="W127" s="152">
        <f t="shared" si="5"/>
        <v>1460180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9963</v>
      </c>
      <c r="D128" s="22">
        <f>IF(Notes!$B$2="June",ROUND('Budget by Source'!D128/10,0)+Q128,ROUND('Budget by Source'!D128/10,0))</f>
        <v>41484</v>
      </c>
      <c r="E128" s="22">
        <f>IF(Notes!$B$2="June",ROUND('Budget by Source'!E128/10,0)+R128,ROUND('Budget by Source'!E128/10,0))</f>
        <v>4710</v>
      </c>
      <c r="F128" s="22">
        <f>IF(Notes!$B$2="June",ROUND('Budget by Source'!F128/10,0)+S128,ROUND('Budget by Source'!F128/10,0))</f>
        <v>4747</v>
      </c>
      <c r="G128" s="22">
        <f>IF(Notes!$B$2="June",ROUND('Budget by Source'!G128/10,0)+T128,ROUND('Budget by Source'!G128/10,0))</f>
        <v>22023</v>
      </c>
      <c r="H128" s="22">
        <f t="shared" si="3"/>
        <v>305252</v>
      </c>
      <c r="I128" s="22">
        <f>INDEX(Data[],MATCH($A128,Data[Dist],0),MATCH(I$5,Data[#Headers],0))</f>
        <v>388179</v>
      </c>
      <c r="K128" s="69">
        <f>INDEX('Payment Total'!$A$7:$H$333,MATCH('Payment by Source'!$A128,'Payment Total'!$A$7:$A$333,0),4)-I128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3061960</v>
      </c>
      <c r="V128" s="152">
        <f t="shared" si="4"/>
        <v>306196</v>
      </c>
      <c r="W128" s="152">
        <f t="shared" si="5"/>
        <v>3061960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11808</v>
      </c>
      <c r="D129" s="22">
        <f>IF(Notes!$B$2="June",ROUND('Budget by Source'!D129/10,0)+Q129,ROUND('Budget by Source'!D129/10,0))</f>
        <v>18721</v>
      </c>
      <c r="E129" s="22">
        <f>IF(Notes!$B$2="June",ROUND('Budget by Source'!E129/10,0)+R129,ROUND('Budget by Source'!E129/10,0))</f>
        <v>2230</v>
      </c>
      <c r="F129" s="22">
        <f>IF(Notes!$B$2="June",ROUND('Budget by Source'!F129/10,0)+S129,ROUND('Budget by Source'!F129/10,0))</f>
        <v>2207</v>
      </c>
      <c r="G129" s="22">
        <f>IF(Notes!$B$2="June",ROUND('Budget by Source'!G129/10,0)+T129,ROUND('Budget by Source'!G129/10,0))</f>
        <v>9131</v>
      </c>
      <c r="H129" s="22">
        <f t="shared" si="3"/>
        <v>84883</v>
      </c>
      <c r="I129" s="22">
        <f>INDEX(Data[],MATCH($A129,Data[Dist],0),MATCH(I$5,Data[#Headers],0))</f>
        <v>128980</v>
      </c>
      <c r="K129" s="69">
        <f>INDEX('Payment Total'!$A$7:$H$333,MATCH('Payment by Source'!$A129,'Payment Total'!$A$7:$A$333,0),4)-I129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852749</v>
      </c>
      <c r="V129" s="152">
        <f t="shared" si="4"/>
        <v>85275</v>
      </c>
      <c r="W129" s="152">
        <f t="shared" si="5"/>
        <v>852750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29881</v>
      </c>
      <c r="D130" s="22">
        <f>IF(Notes!$B$2="June",ROUND('Budget by Source'!D130/10,0)+Q130,ROUND('Budget by Source'!D130/10,0))</f>
        <v>96003</v>
      </c>
      <c r="E130" s="22">
        <f>IF(Notes!$B$2="June",ROUND('Budget by Source'!E130/10,0)+R130,ROUND('Budget by Source'!E130/10,0))</f>
        <v>11696</v>
      </c>
      <c r="F130" s="22">
        <f>IF(Notes!$B$2="June",ROUND('Budget by Source'!F130/10,0)+S130,ROUND('Budget by Source'!F130/10,0))</f>
        <v>10527</v>
      </c>
      <c r="G130" s="22">
        <f>IF(Notes!$B$2="June",ROUND('Budget by Source'!G130/10,0)+T130,ROUND('Budget by Source'!G130/10,0))</f>
        <v>54860</v>
      </c>
      <c r="H130" s="22">
        <f t="shared" si="3"/>
        <v>788782</v>
      </c>
      <c r="I130" s="22">
        <f>INDEX(Data[],MATCH($A130,Data[Dist],0),MATCH(I$5,Data[#Headers],0))</f>
        <v>991749</v>
      </c>
      <c r="K130" s="69">
        <f>INDEX('Payment Total'!$A$7:$H$333,MATCH('Payment by Source'!$A130,'Payment Total'!$A$7:$A$333,0),4)-I130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7911141</v>
      </c>
      <c r="V130" s="152">
        <f t="shared" si="4"/>
        <v>791114</v>
      </c>
      <c r="W130" s="152">
        <f t="shared" si="5"/>
        <v>7911140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5904</v>
      </c>
      <c r="D131" s="22">
        <f>IF(Notes!$B$2="June",ROUND('Budget by Source'!D131/10,0)+Q131,ROUND('Budget by Source'!D131/10,0))</f>
        <v>28515</v>
      </c>
      <c r="E131" s="22">
        <f>IF(Notes!$B$2="June",ROUND('Budget by Source'!E131/10,0)+R131,ROUND('Budget by Source'!E131/10,0))</f>
        <v>3042</v>
      </c>
      <c r="F131" s="22">
        <f>IF(Notes!$B$2="June",ROUND('Budget by Source'!F131/10,0)+S131,ROUND('Budget by Source'!F131/10,0))</f>
        <v>2991</v>
      </c>
      <c r="G131" s="22">
        <f>IF(Notes!$B$2="June",ROUND('Budget by Source'!G131/10,0)+T131,ROUND('Budget by Source'!G131/10,0))</f>
        <v>16341</v>
      </c>
      <c r="H131" s="22">
        <f t="shared" si="3"/>
        <v>210699</v>
      </c>
      <c r="I131" s="22">
        <f>INDEX(Data[],MATCH($A131,Data[Dist],0),MATCH(I$5,Data[#Headers],0))</f>
        <v>267492</v>
      </c>
      <c r="K131" s="69">
        <f>INDEX('Payment Total'!$A$7:$H$333,MATCH('Payment by Source'!$A131,'Payment Total'!$A$7:$A$333,0),4)-I131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2113984</v>
      </c>
      <c r="V131" s="152">
        <f t="shared" si="4"/>
        <v>211398</v>
      </c>
      <c r="W131" s="152">
        <f t="shared" si="5"/>
        <v>2113980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12177</v>
      </c>
      <c r="D132" s="22">
        <f>IF(Notes!$B$2="June",ROUND('Budget by Source'!D132/10,0)+Q132,ROUND('Budget by Source'!D132/10,0))</f>
        <v>45993</v>
      </c>
      <c r="E132" s="22">
        <f>IF(Notes!$B$2="June",ROUND('Budget by Source'!E132/10,0)+R132,ROUND('Budget by Source'!E132/10,0))</f>
        <v>4536</v>
      </c>
      <c r="F132" s="22">
        <f>IF(Notes!$B$2="June",ROUND('Budget by Source'!F132/10,0)+S132,ROUND('Budget by Source'!F132/10,0))</f>
        <v>4943</v>
      </c>
      <c r="G132" s="22">
        <f>IF(Notes!$B$2="June",ROUND('Budget by Source'!G132/10,0)+T132,ROUND('Budget by Source'!G132/10,0))</f>
        <v>23908</v>
      </c>
      <c r="H132" s="22">
        <f t="shared" si="3"/>
        <v>358097</v>
      </c>
      <c r="I132" s="22">
        <f>INDEX(Data[],MATCH($A132,Data[Dist],0),MATCH(I$5,Data[#Headers],0))</f>
        <v>449654</v>
      </c>
      <c r="K132" s="69">
        <f>INDEX('Payment Total'!$A$7:$H$333,MATCH('Payment by Source'!$A132,'Payment Total'!$A$7:$A$333,0),4)-I132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3591208</v>
      </c>
      <c r="V132" s="152">
        <f t="shared" si="4"/>
        <v>359121</v>
      </c>
      <c r="W132" s="152">
        <f t="shared" si="5"/>
        <v>3591210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9963</v>
      </c>
      <c r="D133" s="22">
        <f>IF(Notes!$B$2="June",ROUND('Budget by Source'!D133/10,0)+Q133,ROUND('Budget by Source'!D133/10,0))</f>
        <v>26312</v>
      </c>
      <c r="E133" s="22">
        <f>IF(Notes!$B$2="June",ROUND('Budget by Source'!E133/10,0)+R133,ROUND('Budget by Source'!E133/10,0))</f>
        <v>3205</v>
      </c>
      <c r="F133" s="22">
        <f>IF(Notes!$B$2="June",ROUND('Budget by Source'!F133/10,0)+S133,ROUND('Budget by Source'!F133/10,0))</f>
        <v>2709</v>
      </c>
      <c r="G133" s="22">
        <f>IF(Notes!$B$2="June",ROUND('Budget by Source'!G133/10,0)+T133,ROUND('Budget by Source'!G133/10,0))</f>
        <v>14176</v>
      </c>
      <c r="H133" s="22">
        <f t="shared" si="3"/>
        <v>188581</v>
      </c>
      <c r="I133" s="22">
        <f>INDEX(Data[],MATCH($A133,Data[Dist],0),MATCH(I$5,Data[#Headers],0))</f>
        <v>244946</v>
      </c>
      <c r="K133" s="69">
        <f>INDEX('Payment Total'!$A$7:$H$333,MATCH('Payment by Source'!$A133,'Payment Total'!$A$7:$A$333,0),4)-I133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1891888</v>
      </c>
      <c r="V133" s="152">
        <f t="shared" si="4"/>
        <v>189189</v>
      </c>
      <c r="W133" s="152">
        <f t="shared" si="5"/>
        <v>1891890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14022</v>
      </c>
      <c r="D134" s="22">
        <f>IF(Notes!$B$2="June",ROUND('Budget by Source'!D134/10,0)+Q134,ROUND('Budget by Source'!D134/10,0))</f>
        <v>38510</v>
      </c>
      <c r="E134" s="22">
        <f>IF(Notes!$B$2="June",ROUND('Budget by Source'!E134/10,0)+R134,ROUND('Budget by Source'!E134/10,0))</f>
        <v>3986</v>
      </c>
      <c r="F134" s="22">
        <f>IF(Notes!$B$2="June",ROUND('Budget by Source'!F134/10,0)+S134,ROUND('Budget by Source'!F134/10,0))</f>
        <v>4359</v>
      </c>
      <c r="G134" s="22">
        <f>IF(Notes!$B$2="June",ROUND('Budget by Source'!G134/10,0)+T134,ROUND('Budget by Source'!G134/10,0))</f>
        <v>21532</v>
      </c>
      <c r="H134" s="22">
        <f t="shared" si="3"/>
        <v>236978</v>
      </c>
      <c r="I134" s="22">
        <f>INDEX(Data[],MATCH($A134,Data[Dist],0),MATCH(I$5,Data[#Headers],0))</f>
        <v>319387</v>
      </c>
      <c r="K134" s="69">
        <f>INDEX('Payment Total'!$A$7:$H$333,MATCH('Payment by Source'!$A134,'Payment Total'!$A$7:$A$333,0),4)-I134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2378995</v>
      </c>
      <c r="V134" s="152">
        <f t="shared" si="4"/>
        <v>237900</v>
      </c>
      <c r="W134" s="152">
        <f t="shared" si="5"/>
        <v>2379000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21663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157125</v>
      </c>
      <c r="I135" s="22">
        <f>INDEX(Data[],MATCH($A135,Data[Dist],0),MATCH(I$5,Data[#Headers],0))</f>
        <v>197634</v>
      </c>
      <c r="K135" s="69">
        <f>INDEX('Payment Total'!$A$7:$H$333,MATCH('Payment by Source'!$A135,'Payment Total'!$A$7:$A$333,0),4)-I135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1576252</v>
      </c>
      <c r="V135" s="152">
        <f t="shared" ref="V135:V198" si="7">ROUND(U135/10,0)</f>
        <v>157625</v>
      </c>
      <c r="W135" s="152">
        <f t="shared" ref="W135:W198" si="8">V135*10</f>
        <v>1576250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14738</v>
      </c>
      <c r="E136" s="22">
        <f>IF(Notes!$B$2="June",ROUND('Budget by Source'!E136/10,0)+R136,ROUND('Budget by Source'!E136/10,0))</f>
        <v>1728</v>
      </c>
      <c r="F136" s="22">
        <f>IF(Notes!$B$2="June",ROUND('Budget by Source'!F136/10,0)+S136,ROUND('Budget by Source'!F136/10,0))</f>
        <v>1534</v>
      </c>
      <c r="G136" s="22">
        <f>IF(Notes!$B$2="June",ROUND('Budget by Source'!G136/10,0)+T136,ROUND('Budget by Source'!G136/10,0))</f>
        <v>8122</v>
      </c>
      <c r="H136" s="22">
        <f t="shared" si="6"/>
        <v>109194</v>
      </c>
      <c r="I136" s="22">
        <f>INDEX(Data[],MATCH($A136,Data[Dist],0),MATCH(I$5,Data[#Headers],0))</f>
        <v>138637</v>
      </c>
      <c r="K136" s="69">
        <f>INDEX('Payment Total'!$A$7:$H$333,MATCH('Payment by Source'!$A136,'Payment Total'!$A$7:$A$333,0),4)-I136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1095423</v>
      </c>
      <c r="V136" s="152">
        <f t="shared" si="7"/>
        <v>109542</v>
      </c>
      <c r="W136" s="152">
        <f t="shared" si="8"/>
        <v>1095420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20295</v>
      </c>
      <c r="D137" s="22">
        <f>IF(Notes!$B$2="June",ROUND('Budget by Source'!D137/10,0)+Q137,ROUND('Budget by Source'!D137/10,0))</f>
        <v>73186</v>
      </c>
      <c r="E137" s="22">
        <f>IF(Notes!$B$2="June",ROUND('Budget by Source'!E137/10,0)+R137,ROUND('Budget by Source'!E137/10,0))</f>
        <v>9402</v>
      </c>
      <c r="F137" s="22">
        <f>IF(Notes!$B$2="June",ROUND('Budget by Source'!F137/10,0)+S137,ROUND('Budget by Source'!F137/10,0))</f>
        <v>7958</v>
      </c>
      <c r="G137" s="22">
        <f>IF(Notes!$B$2="June",ROUND('Budget by Source'!G137/10,0)+T137,ROUND('Budget by Source'!G137/10,0))</f>
        <v>39655</v>
      </c>
      <c r="H137" s="22">
        <f t="shared" si="6"/>
        <v>626802</v>
      </c>
      <c r="I137" s="22">
        <f>INDEX(Data[],MATCH($A137,Data[Dist],0),MATCH(I$5,Data[#Headers],0))</f>
        <v>777298</v>
      </c>
      <c r="K137" s="69">
        <f>INDEX('Payment Total'!$A$7:$H$333,MATCH('Payment by Source'!$A137,'Payment Total'!$A$7:$A$333,0),4)-I137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6285010</v>
      </c>
      <c r="V137" s="152">
        <f t="shared" si="7"/>
        <v>628501</v>
      </c>
      <c r="W137" s="152">
        <f t="shared" si="8"/>
        <v>6285010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28781</v>
      </c>
      <c r="D138" s="22">
        <f>IF(Notes!$B$2="June",ROUND('Budget by Source'!D138/10,0)+Q138,ROUND('Budget by Source'!D138/10,0))</f>
        <v>85935</v>
      </c>
      <c r="E138" s="22">
        <f>IF(Notes!$B$2="June",ROUND('Budget by Source'!E138/10,0)+R138,ROUND('Budget by Source'!E138/10,0))</f>
        <v>10048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48360</v>
      </c>
      <c r="H138" s="22">
        <f t="shared" si="6"/>
        <v>693801</v>
      </c>
      <c r="I138" s="22">
        <f>INDEX(Data[],MATCH($A138,Data[Dist],0),MATCH(I$5,Data[#Headers],0))</f>
        <v>876985</v>
      </c>
      <c r="K138" s="69">
        <f>INDEX('Payment Total'!$A$7:$H$333,MATCH('Payment by Source'!$A138,'Payment Total'!$A$7:$A$333,0),4)-I138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6958705</v>
      </c>
      <c r="V138" s="152">
        <f t="shared" si="7"/>
        <v>695871</v>
      </c>
      <c r="W138" s="152">
        <f t="shared" si="8"/>
        <v>6958710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6642</v>
      </c>
      <c r="D139" s="22">
        <f>IF(Notes!$B$2="June",ROUND('Budget by Source'!D139/10,0)+Q139,ROUND('Budget by Source'!D139/10,0))</f>
        <v>19422</v>
      </c>
      <c r="E139" s="22">
        <f>IF(Notes!$B$2="June",ROUND('Budget by Source'!E139/10,0)+R139,ROUND('Budget by Source'!E139/10,0))</f>
        <v>2608</v>
      </c>
      <c r="F139" s="22">
        <f>IF(Notes!$B$2="June",ROUND('Budget by Source'!F139/10,0)+S139,ROUND('Budget by Source'!F139/10,0))</f>
        <v>2040</v>
      </c>
      <c r="G139" s="22">
        <f>IF(Notes!$B$2="June",ROUND('Budget by Source'!G139/10,0)+T139,ROUND('Budget by Source'!G139/10,0))</f>
        <v>10484</v>
      </c>
      <c r="H139" s="22">
        <f t="shared" si="6"/>
        <v>67738</v>
      </c>
      <c r="I139" s="22">
        <f>INDEX(Data[],MATCH($A139,Data[Dist],0),MATCH(I$5,Data[#Headers],0))</f>
        <v>108934</v>
      </c>
      <c r="K139" s="69">
        <f>INDEX('Payment Total'!$A$7:$H$333,MATCH('Payment by Source'!$A139,'Payment Total'!$A$7:$A$333,0),4)-I139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681872</v>
      </c>
      <c r="V139" s="152">
        <f t="shared" si="7"/>
        <v>68187</v>
      </c>
      <c r="W139" s="152">
        <f t="shared" si="8"/>
        <v>681870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12546</v>
      </c>
      <c r="D140" s="22">
        <f>IF(Notes!$B$2="June",ROUND('Budget by Source'!D140/10,0)+Q140,ROUND('Budget by Source'!D140/10,0))</f>
        <v>43048</v>
      </c>
      <c r="E140" s="22">
        <f>IF(Notes!$B$2="June",ROUND('Budget by Source'!E140/10,0)+R140,ROUND('Budget by Source'!E140/10,0))</f>
        <v>4412</v>
      </c>
      <c r="F140" s="22">
        <f>IF(Notes!$B$2="June",ROUND('Budget by Source'!F140/10,0)+S140,ROUND('Budget by Source'!F140/10,0))</f>
        <v>4664</v>
      </c>
      <c r="G140" s="22">
        <f>IF(Notes!$B$2="June",ROUND('Budget by Source'!G140/10,0)+T140,ROUND('Budget by Source'!G140/10,0))</f>
        <v>22999</v>
      </c>
      <c r="H140" s="22">
        <f t="shared" si="6"/>
        <v>247521</v>
      </c>
      <c r="I140" s="22">
        <f>INDEX(Data[],MATCH($A140,Data[Dist],0),MATCH(I$5,Data[#Headers],0))</f>
        <v>335190</v>
      </c>
      <c r="K140" s="69">
        <f>INDEX('Payment Total'!$A$7:$H$333,MATCH('Payment by Source'!$A140,'Payment Total'!$A$7:$A$333,0),4)-I140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2485068</v>
      </c>
      <c r="V140" s="152">
        <f t="shared" si="7"/>
        <v>248507</v>
      </c>
      <c r="W140" s="152">
        <f t="shared" si="8"/>
        <v>2485070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9963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260517</v>
      </c>
      <c r="I141" s="22">
        <f>INDEX(Data[],MATCH($A141,Data[Dist],0),MATCH(I$5,Data[#Headers],0))</f>
        <v>340417</v>
      </c>
      <c r="K141" s="69">
        <f>INDEX('Payment Total'!$A$7:$H$333,MATCH('Payment by Source'!$A141,'Payment Total'!$A$7:$A$333,0),4)-I141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2614186</v>
      </c>
      <c r="V141" s="152">
        <f t="shared" si="7"/>
        <v>261419</v>
      </c>
      <c r="W141" s="152">
        <f t="shared" si="8"/>
        <v>2614190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13284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4446</v>
      </c>
      <c r="F142" s="22">
        <f>IF(Notes!$B$2="June",ROUND('Budget by Source'!F142/10,0)+S142,ROUND('Budget by Source'!F142/10,0))</f>
        <v>4126</v>
      </c>
      <c r="G142" s="22">
        <f>IF(Notes!$B$2="June",ROUND('Budget by Source'!G142/10,0)+T142,ROUND('Budget by Source'!G142/10,0))</f>
        <v>19937</v>
      </c>
      <c r="H142" s="22">
        <f t="shared" si="6"/>
        <v>277466</v>
      </c>
      <c r="I142" s="22">
        <f>INDEX(Data[],MATCH($A142,Data[Dist],0),MATCH(I$5,Data[#Headers],0))</f>
        <v>355974</v>
      </c>
      <c r="K142" s="69">
        <f>INDEX('Payment Total'!$A$7:$H$333,MATCH('Payment by Source'!$A142,'Payment Total'!$A$7:$A$333,0),4)-I142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2783206</v>
      </c>
      <c r="V142" s="152">
        <f t="shared" si="7"/>
        <v>278321</v>
      </c>
      <c r="W142" s="152">
        <f t="shared" si="8"/>
        <v>2783210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20664</v>
      </c>
      <c r="D143" s="22">
        <f>IF(Notes!$B$2="June",ROUND('Budget by Source'!D143/10,0)+Q143,ROUND('Budget by Source'!D143/10,0))</f>
        <v>75986</v>
      </c>
      <c r="E143" s="22">
        <f>IF(Notes!$B$2="June",ROUND('Budget by Source'!E143/10,0)+R143,ROUND('Budget by Source'!E143/10,0))</f>
        <v>8151</v>
      </c>
      <c r="F143" s="22">
        <f>IF(Notes!$B$2="June",ROUND('Budget by Source'!F143/10,0)+S143,ROUND('Budget by Source'!F143/10,0))</f>
        <v>8216</v>
      </c>
      <c r="G143" s="22">
        <f>IF(Notes!$B$2="June",ROUND('Budget by Source'!G143/10,0)+T143,ROUND('Budget by Source'!G143/10,0))</f>
        <v>41326</v>
      </c>
      <c r="H143" s="22">
        <f t="shared" si="6"/>
        <v>564793</v>
      </c>
      <c r="I143" s="22">
        <f>INDEX(Data[],MATCH($A143,Data[Dist],0),MATCH(I$5,Data[#Headers],0))</f>
        <v>719136</v>
      </c>
      <c r="K143" s="69">
        <f>INDEX('Payment Total'!$A$7:$H$333,MATCH('Payment by Source'!$A143,'Payment Total'!$A$7:$A$333,0),4)-I143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5665627</v>
      </c>
      <c r="V143" s="152">
        <f t="shared" si="7"/>
        <v>566563</v>
      </c>
      <c r="W143" s="152">
        <f t="shared" si="8"/>
        <v>5665630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6642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2615</v>
      </c>
      <c r="F144" s="22">
        <f>IF(Notes!$B$2="June",ROUND('Budget by Source'!F144/10,0)+S144,ROUND('Budget by Source'!F144/10,0))</f>
        <v>2269</v>
      </c>
      <c r="G144" s="22">
        <f>IF(Notes!$B$2="June",ROUND('Budget by Source'!G144/10,0)+T144,ROUND('Budget by Source'!G144/10,0))</f>
        <v>14647</v>
      </c>
      <c r="H144" s="22">
        <f t="shared" si="6"/>
        <v>130722</v>
      </c>
      <c r="I144" s="22">
        <f>INDEX(Data[],MATCH($A144,Data[Dist],0),MATCH(I$5,Data[#Headers],0))</f>
        <v>182704</v>
      </c>
      <c r="K144" s="69">
        <f>INDEX('Payment Total'!$A$7:$H$333,MATCH('Payment by Source'!$A144,'Payment Total'!$A$7:$A$333,0),4)-I144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1313487</v>
      </c>
      <c r="V144" s="152">
        <f t="shared" si="7"/>
        <v>131349</v>
      </c>
      <c r="W144" s="152">
        <f t="shared" si="8"/>
        <v>1313490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12546</v>
      </c>
      <c r="D145" s="22">
        <f>IF(Notes!$B$2="June",ROUND('Budget by Source'!D145/10,0)+Q145,ROUND('Budget by Source'!D145/10,0))</f>
        <v>46276</v>
      </c>
      <c r="E145" s="22">
        <f>IF(Notes!$B$2="June",ROUND('Budget by Source'!E145/10,0)+R145,ROUND('Budget by Source'!E145/10,0))</f>
        <v>4212</v>
      </c>
      <c r="F145" s="22">
        <f>IF(Notes!$B$2="June",ROUND('Budget by Source'!F145/10,0)+S145,ROUND('Budget by Source'!F145/10,0))</f>
        <v>5238</v>
      </c>
      <c r="G145" s="22">
        <f>IF(Notes!$B$2="June",ROUND('Budget by Source'!G145/10,0)+T145,ROUND('Budget by Source'!G145/10,0))</f>
        <v>24266</v>
      </c>
      <c r="H145" s="22">
        <f t="shared" si="6"/>
        <v>394265</v>
      </c>
      <c r="I145" s="22">
        <f>INDEX(Data[],MATCH($A145,Data[Dist],0),MATCH(I$5,Data[#Headers],0))</f>
        <v>486803</v>
      </c>
      <c r="K145" s="69">
        <f>INDEX('Payment Total'!$A$7:$H$333,MATCH('Payment by Source'!$A145,'Payment Total'!$A$7:$A$333,0),4)-I145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3953044</v>
      </c>
      <c r="V145" s="152">
        <f t="shared" si="7"/>
        <v>395304</v>
      </c>
      <c r="W145" s="152">
        <f t="shared" si="8"/>
        <v>3953040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30257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9792</v>
      </c>
      <c r="F146" s="22">
        <f>IF(Notes!$B$2="June",ROUND('Budget by Source'!F146/10,0)+S146,ROUND('Budget by Source'!F146/10,0))</f>
        <v>8833</v>
      </c>
      <c r="G146" s="22">
        <f>IF(Notes!$B$2="June",ROUND('Budget by Source'!G146/10,0)+T146,ROUND('Budget by Source'!G146/10,0))</f>
        <v>44238</v>
      </c>
      <c r="H146" s="22">
        <f t="shared" si="6"/>
        <v>635785</v>
      </c>
      <c r="I146" s="22">
        <f>INDEX(Data[],MATCH($A146,Data[Dist],0),MATCH(I$5,Data[#Headers],0))</f>
        <v>809360</v>
      </c>
      <c r="K146" s="69">
        <f>INDEX('Payment Total'!$A$7:$H$333,MATCH('Payment by Source'!$A146,'Payment Total'!$A$7:$A$333,0),4)-I146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6376775</v>
      </c>
      <c r="V146" s="152">
        <f t="shared" si="7"/>
        <v>637678</v>
      </c>
      <c r="W146" s="152">
        <f t="shared" si="8"/>
        <v>6376780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34685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10472</v>
      </c>
      <c r="F147" s="22">
        <f>IF(Notes!$B$2="June",ROUND('Budget by Source'!F147/10,0)+S147,ROUND('Budget by Source'!F147/10,0))</f>
        <v>10933</v>
      </c>
      <c r="G147" s="22">
        <f>IF(Notes!$B$2="June",ROUND('Budget by Source'!G147/10,0)+T147,ROUND('Budget by Source'!G147/10,0))</f>
        <v>50332</v>
      </c>
      <c r="H147" s="22">
        <f t="shared" si="6"/>
        <v>779602</v>
      </c>
      <c r="I147" s="22">
        <f>INDEX(Data[],MATCH($A147,Data[Dist],0),MATCH(I$5,Data[#Headers],0))</f>
        <v>979201</v>
      </c>
      <c r="K147" s="69">
        <f>INDEX('Payment Total'!$A$7:$H$333,MATCH('Payment by Source'!$A147,'Payment Total'!$A$7:$A$333,0),4)-I147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7817567</v>
      </c>
      <c r="V147" s="152">
        <f t="shared" si="7"/>
        <v>781757</v>
      </c>
      <c r="W147" s="152">
        <f t="shared" si="8"/>
        <v>7817570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45755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23627</v>
      </c>
      <c r="F148" s="22">
        <f>IF(Notes!$B$2="June",ROUND('Budget by Source'!F148/10,0)+S148,ROUND('Budget by Source'!F148/10,0))</f>
        <v>24360</v>
      </c>
      <c r="G148" s="22">
        <f>IF(Notes!$B$2="June",ROUND('Budget by Source'!G148/10,0)+T148,ROUND('Budget by Source'!G148/10,0))</f>
        <v>124318</v>
      </c>
      <c r="H148" s="22">
        <f t="shared" si="6"/>
        <v>2119463</v>
      </c>
      <c r="I148" s="22">
        <f>INDEX(Data[],MATCH($A148,Data[Dist],0),MATCH(I$5,Data[#Headers],0))</f>
        <v>2543884</v>
      </c>
      <c r="K148" s="69">
        <f>INDEX('Payment Total'!$A$7:$H$333,MATCH('Payment by Source'!$A148,'Payment Total'!$A$7:$A$333,0),4)-I148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21247847</v>
      </c>
      <c r="V148" s="152">
        <f t="shared" si="7"/>
        <v>2124785</v>
      </c>
      <c r="W148" s="152">
        <f t="shared" si="8"/>
        <v>21247850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16236</v>
      </c>
      <c r="D149" s="22">
        <f>IF(Notes!$B$2="June",ROUND('Budget by Source'!D149/10,0)+Q149,ROUND('Budget by Source'!D149/10,0))</f>
        <v>54714</v>
      </c>
      <c r="E149" s="22">
        <f>IF(Notes!$B$2="June",ROUND('Budget by Source'!E149/10,0)+R149,ROUND('Budget by Source'!E149/10,0))</f>
        <v>5867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30316</v>
      </c>
      <c r="H149" s="22">
        <f t="shared" si="6"/>
        <v>476053</v>
      </c>
      <c r="I149" s="22">
        <f>INDEX(Data[],MATCH($A149,Data[Dist],0),MATCH(I$5,Data[#Headers],0))</f>
        <v>588352</v>
      </c>
      <c r="K149" s="69">
        <f>INDEX('Payment Total'!$A$7:$H$333,MATCH('Payment by Source'!$A149,'Payment Total'!$A$7:$A$333,0),4)-I149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4773513</v>
      </c>
      <c r="V149" s="152">
        <f t="shared" si="7"/>
        <v>477351</v>
      </c>
      <c r="W149" s="152">
        <f t="shared" si="8"/>
        <v>4773510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192107</v>
      </c>
      <c r="D150" s="22">
        <f>IF(Notes!$B$2="June",ROUND('Budget by Source'!D150/10,0)+Q150,ROUND('Budget by Source'!D150/10,0))</f>
        <v>883004</v>
      </c>
      <c r="E150" s="22">
        <f>IF(Notes!$B$2="June",ROUND('Budget by Source'!E150/10,0)+R150,ROUND('Budget by Source'!E150/10,0))</f>
        <v>111633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515053</v>
      </c>
      <c r="H150" s="22">
        <f t="shared" si="6"/>
        <v>6915153</v>
      </c>
      <c r="I150" s="22">
        <f>INDEX(Data[],MATCH($A150,Data[Dist],0),MATCH(I$5,Data[#Headers],0))</f>
        <v>8725258</v>
      </c>
      <c r="K150" s="69">
        <f>INDEX('Payment Total'!$A$7:$H$333,MATCH('Payment by Source'!$A150,'Payment Total'!$A$7:$A$333,0),4)-I150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69371964</v>
      </c>
      <c r="V150" s="152">
        <f t="shared" si="7"/>
        <v>6937196</v>
      </c>
      <c r="W150" s="152">
        <f t="shared" si="8"/>
        <v>69371960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22140</v>
      </c>
      <c r="D151" s="22">
        <f>IF(Notes!$B$2="June",ROUND('Budget by Source'!D151/10,0)+Q151,ROUND('Budget by Source'!D151/10,0))</f>
        <v>65505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7600</v>
      </c>
      <c r="G151" s="22">
        <f>IF(Notes!$B$2="June",ROUND('Budget by Source'!G151/10,0)+T151,ROUND('Budget by Source'!G151/10,0))</f>
        <v>36320</v>
      </c>
      <c r="H151" s="22">
        <f t="shared" si="6"/>
        <v>543608</v>
      </c>
      <c r="I151" s="22">
        <f>INDEX(Data[],MATCH($A151,Data[Dist],0),MATCH(I$5,Data[#Headers],0))</f>
        <v>683377</v>
      </c>
      <c r="K151" s="69">
        <f>INDEX('Payment Total'!$A$7:$H$333,MATCH('Payment by Source'!$A151,'Payment Total'!$A$7:$A$333,0),4)-I151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5451626</v>
      </c>
      <c r="V151" s="152">
        <f t="shared" si="7"/>
        <v>545163</v>
      </c>
      <c r="W151" s="152">
        <f t="shared" si="8"/>
        <v>5451630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10332</v>
      </c>
      <c r="D152" s="22">
        <f>IF(Notes!$B$2="June",ROUND('Budget by Source'!D152/10,0)+Q152,ROUND('Budget by Source'!D152/10,0))</f>
        <v>30799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3584</v>
      </c>
      <c r="G152" s="22">
        <f>IF(Notes!$B$2="June",ROUND('Budget by Source'!G152/10,0)+T152,ROUND('Budget by Source'!G152/10,0))</f>
        <v>18131</v>
      </c>
      <c r="H152" s="22">
        <f t="shared" si="6"/>
        <v>285721</v>
      </c>
      <c r="I152" s="22">
        <f>INDEX(Data[],MATCH($A152,Data[Dist],0),MATCH(I$5,Data[#Headers],0))</f>
        <v>351660</v>
      </c>
      <c r="K152" s="69">
        <f>INDEX('Payment Total'!$A$7:$H$333,MATCH('Payment by Source'!$A152,'Payment Total'!$A$7:$A$333,0),4)-I152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2864811</v>
      </c>
      <c r="V152" s="152">
        <f t="shared" si="7"/>
        <v>286481</v>
      </c>
      <c r="W152" s="152">
        <f t="shared" si="8"/>
        <v>2864810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18081</v>
      </c>
      <c r="D153" s="22">
        <f>IF(Notes!$B$2="June",ROUND('Budget by Source'!D153/10,0)+Q153,ROUND('Budget by Source'!D153/10,0))</f>
        <v>46858</v>
      </c>
      <c r="E153" s="22">
        <f>IF(Notes!$B$2="June",ROUND('Budget by Source'!E153/10,0)+R153,ROUND('Budget by Source'!E153/10,0))</f>
        <v>4910</v>
      </c>
      <c r="F153" s="22">
        <f>IF(Notes!$B$2="June",ROUND('Budget by Source'!F153/10,0)+S153,ROUND('Budget by Source'!F153/10,0))</f>
        <v>5361</v>
      </c>
      <c r="G153" s="22">
        <f>IF(Notes!$B$2="June",ROUND('Budget by Source'!G153/10,0)+T153,ROUND('Budget by Source'!G153/10,0))</f>
        <v>24402</v>
      </c>
      <c r="H153" s="22">
        <f t="shared" si="6"/>
        <v>281456</v>
      </c>
      <c r="I153" s="22">
        <f>INDEX(Data[],MATCH($A153,Data[Dist],0),MATCH(I$5,Data[#Headers],0))</f>
        <v>381068</v>
      </c>
      <c r="K153" s="69">
        <f>INDEX('Payment Total'!$A$7:$H$333,MATCH('Payment by Source'!$A153,'Payment Total'!$A$7:$A$333,0),4)-I153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2825007</v>
      </c>
      <c r="V153" s="152">
        <f t="shared" si="7"/>
        <v>282501</v>
      </c>
      <c r="W153" s="152">
        <f t="shared" si="8"/>
        <v>2825010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8118</v>
      </c>
      <c r="D154" s="22">
        <f>IF(Notes!$B$2="June",ROUND('Budget by Source'!D154/10,0)+Q154,ROUND('Budget by Source'!D154/10,0))</f>
        <v>27383</v>
      </c>
      <c r="E154" s="22">
        <f>IF(Notes!$B$2="June",ROUND('Budget by Source'!E154/10,0)+R154,ROUND('Budget by Source'!E154/10,0))</f>
        <v>2418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15668</v>
      </c>
      <c r="H154" s="22">
        <f t="shared" si="6"/>
        <v>240997</v>
      </c>
      <c r="I154" s="22">
        <f>INDEX(Data[],MATCH($A154,Data[Dist],0),MATCH(I$5,Data[#Headers],0))</f>
        <v>297253</v>
      </c>
      <c r="K154" s="69">
        <f>INDEX('Payment Total'!$A$7:$H$333,MATCH('Payment by Source'!$A154,'Payment Total'!$A$7:$A$333,0),4)-I154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2416674</v>
      </c>
      <c r="V154" s="152">
        <f t="shared" si="7"/>
        <v>241667</v>
      </c>
      <c r="W154" s="152">
        <f t="shared" si="8"/>
        <v>2416670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29519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8714</v>
      </c>
      <c r="G155" s="22">
        <f>IF(Notes!$B$2="June",ROUND('Budget by Source'!G155/10,0)+T155,ROUND('Budget by Source'!G155/10,0))</f>
        <v>42485</v>
      </c>
      <c r="H155" s="22">
        <f t="shared" si="6"/>
        <v>577533</v>
      </c>
      <c r="I155" s="22">
        <f>INDEX(Data[],MATCH($A155,Data[Dist],0),MATCH(I$5,Data[#Headers],0))</f>
        <v>744322</v>
      </c>
      <c r="K155" s="69">
        <f>INDEX('Payment Total'!$A$7:$H$333,MATCH('Payment by Source'!$A155,'Payment Total'!$A$7:$A$333,0),4)-I155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5793507</v>
      </c>
      <c r="V155" s="152">
        <f t="shared" si="7"/>
        <v>579351</v>
      </c>
      <c r="W155" s="152">
        <f t="shared" si="8"/>
        <v>5793510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22878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7000</v>
      </c>
      <c r="F156" s="22">
        <f>IF(Notes!$B$2="June",ROUND('Budget by Source'!F156/10,0)+S156,ROUND('Budget by Source'!F156/10,0))</f>
        <v>5796</v>
      </c>
      <c r="G156" s="22">
        <f>IF(Notes!$B$2="June",ROUND('Budget by Source'!G156/10,0)+T156,ROUND('Budget by Source'!G156/10,0))</f>
        <v>32678</v>
      </c>
      <c r="H156" s="22">
        <f t="shared" si="6"/>
        <v>507099</v>
      </c>
      <c r="I156" s="22">
        <f>INDEX(Data[],MATCH($A156,Data[Dist],0),MATCH(I$5,Data[#Headers],0))</f>
        <v>628669</v>
      </c>
      <c r="K156" s="69">
        <f>INDEX('Payment Total'!$A$7:$H$333,MATCH('Payment by Source'!$A156,'Payment Total'!$A$7:$A$333,0),4)-I156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5084984</v>
      </c>
      <c r="V156" s="152">
        <f t="shared" si="7"/>
        <v>508498</v>
      </c>
      <c r="W156" s="152">
        <f t="shared" si="8"/>
        <v>5084980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101088</v>
      </c>
      <c r="D157" s="22">
        <f>IF(Notes!$B$2="June",ROUND('Budget by Source'!D157/10,0)+Q157,ROUND('Budget by Source'!D157/10,0))</f>
        <v>416454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46302</v>
      </c>
      <c r="G157" s="22">
        <f>IF(Notes!$B$2="June",ROUND('Budget by Source'!G157/10,0)+T157,ROUND('Budget by Source'!G157/10,0))</f>
        <v>249991</v>
      </c>
      <c r="H157" s="22">
        <f t="shared" si="6"/>
        <v>3791749</v>
      </c>
      <c r="I157" s="22">
        <f>INDEX(Data[],MATCH($A157,Data[Dist],0),MATCH(I$5,Data[#Headers],0))</f>
        <v>4651453</v>
      </c>
      <c r="K157" s="69">
        <f>INDEX('Payment Total'!$A$7:$H$333,MATCH('Payment by Source'!$A157,'Payment Total'!$A$7:$A$333,0),4)-I157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38024472</v>
      </c>
      <c r="V157" s="152">
        <f t="shared" si="7"/>
        <v>3802447</v>
      </c>
      <c r="W157" s="152">
        <f t="shared" si="8"/>
        <v>38024470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33578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15008</v>
      </c>
      <c r="F158" s="22">
        <f>IF(Notes!$B$2="June",ROUND('Budget by Source'!F158/10,0)+S158,ROUND('Budget by Source'!F158/10,0))</f>
        <v>13897</v>
      </c>
      <c r="G158" s="22">
        <f>IF(Notes!$B$2="June",ROUND('Budget by Source'!G158/10,0)+T158,ROUND('Budget by Source'!G158/10,0))</f>
        <v>67173</v>
      </c>
      <c r="H158" s="22">
        <f t="shared" si="6"/>
        <v>1319017</v>
      </c>
      <c r="I158" s="22">
        <f>INDEX(Data[],MATCH($A158,Data[Dist],0),MATCH(I$5,Data[#Headers],0))</f>
        <v>1566048</v>
      </c>
      <c r="K158" s="69">
        <f>INDEX('Payment Total'!$A$7:$H$333,MATCH('Payment by Source'!$A158,'Payment Total'!$A$7:$A$333,0),4)-I158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13218915</v>
      </c>
      <c r="V158" s="152">
        <f t="shared" si="7"/>
        <v>1321892</v>
      </c>
      <c r="W158" s="152">
        <f t="shared" si="8"/>
        <v>13218920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6642</v>
      </c>
      <c r="D159" s="22">
        <f>IF(Notes!$B$2="June",ROUND('Budget by Source'!D159/10,0)+Q159,ROUND('Budget by Source'!D159/10,0))</f>
        <v>23505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2479</v>
      </c>
      <c r="G159" s="22">
        <f>IF(Notes!$B$2="June",ROUND('Budget by Source'!G159/10,0)+T159,ROUND('Budget by Source'!G159/10,0))</f>
        <v>12405</v>
      </c>
      <c r="H159" s="22">
        <f t="shared" si="6"/>
        <v>161510</v>
      </c>
      <c r="I159" s="22">
        <f>INDEX(Data[],MATCH($A159,Data[Dist],0),MATCH(I$5,Data[#Headers],0))</f>
        <v>208858</v>
      </c>
      <c r="K159" s="69">
        <f>INDEX('Payment Total'!$A$7:$H$333,MATCH('Payment by Source'!$A159,'Payment Total'!$A$7:$A$333,0),4)-I159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1620418</v>
      </c>
      <c r="V159" s="152">
        <f t="shared" si="7"/>
        <v>162042</v>
      </c>
      <c r="W159" s="152">
        <f t="shared" si="8"/>
        <v>1620420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31292</v>
      </c>
      <c r="E160" s="22">
        <f>IF(Notes!$B$2="June",ROUND('Budget by Source'!E160/10,0)+R160,ROUND('Budget by Source'!E160/10,0))</f>
        <v>3947</v>
      </c>
      <c r="F160" s="22">
        <f>IF(Notes!$B$2="June",ROUND('Budget by Source'!F160/10,0)+S160,ROUND('Budget by Source'!F160/10,0))</f>
        <v>3620</v>
      </c>
      <c r="G160" s="22">
        <f>IF(Notes!$B$2="June",ROUND('Budget by Source'!G160/10,0)+T160,ROUND('Budget by Source'!G160/10,0))</f>
        <v>16584</v>
      </c>
      <c r="H160" s="22">
        <f t="shared" si="6"/>
        <v>241738</v>
      </c>
      <c r="I160" s="22">
        <f>INDEX(Data[],MATCH($A160,Data[Dist],0),MATCH(I$5,Data[#Headers],0))</f>
        <v>297181</v>
      </c>
      <c r="K160" s="69">
        <f>INDEX('Payment Total'!$A$7:$H$333,MATCH('Payment by Source'!$A160,'Payment Total'!$A$7:$A$333,0),4)-I160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2424476</v>
      </c>
      <c r="V160" s="152">
        <f t="shared" si="7"/>
        <v>242448</v>
      </c>
      <c r="W160" s="152">
        <f t="shared" si="8"/>
        <v>2424480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36530</v>
      </c>
      <c r="D161" s="22">
        <f>IF(Notes!$B$2="June",ROUND('Budget by Source'!D161/10,0)+Q161,ROUND('Budget by Source'!D161/10,0))</f>
        <v>112038</v>
      </c>
      <c r="E161" s="22">
        <f>IF(Notes!$B$2="June",ROUND('Budget by Source'!E161/10,0)+R161,ROUND('Budget by Source'!E161/10,0))</f>
        <v>13305</v>
      </c>
      <c r="F161" s="22">
        <f>IF(Notes!$B$2="June",ROUND('Budget by Source'!F161/10,0)+S161,ROUND('Budget by Source'!F161/10,0))</f>
        <v>12047</v>
      </c>
      <c r="G161" s="22">
        <f>IF(Notes!$B$2="June",ROUND('Budget by Source'!G161/10,0)+T161,ROUND('Budget by Source'!G161/10,0))</f>
        <v>62762</v>
      </c>
      <c r="H161" s="22">
        <f t="shared" si="6"/>
        <v>1073103</v>
      </c>
      <c r="I161" s="22">
        <f>INDEX(Data[],MATCH($A161,Data[Dist],0),MATCH(I$5,Data[#Headers],0))</f>
        <v>1309785</v>
      </c>
      <c r="K161" s="69">
        <f>INDEX('Payment Total'!$A$7:$H$333,MATCH('Payment by Source'!$A161,'Payment Total'!$A$7:$A$333,0),4)-I161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10757894</v>
      </c>
      <c r="V161" s="152">
        <f t="shared" si="7"/>
        <v>1075789</v>
      </c>
      <c r="W161" s="152">
        <f t="shared" si="8"/>
        <v>10757890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9594</v>
      </c>
      <c r="D162" s="22">
        <f>IF(Notes!$B$2="June",ROUND('Budget by Source'!D162/10,0)+Q162,ROUND('Budget by Source'!D162/10,0))</f>
        <v>38588</v>
      </c>
      <c r="E162" s="22">
        <f>IF(Notes!$B$2="June",ROUND('Budget by Source'!E162/10,0)+R162,ROUND('Budget by Source'!E162/10,0))</f>
        <v>4561</v>
      </c>
      <c r="F162" s="22">
        <f>IF(Notes!$B$2="June",ROUND('Budget by Source'!F162/10,0)+S162,ROUND('Budget by Source'!F162/10,0))</f>
        <v>3998</v>
      </c>
      <c r="G162" s="22">
        <f>IF(Notes!$B$2="June",ROUND('Budget by Source'!G162/10,0)+T162,ROUND('Budget by Source'!G162/10,0))</f>
        <v>20549</v>
      </c>
      <c r="H162" s="22">
        <f t="shared" si="6"/>
        <v>265904</v>
      </c>
      <c r="I162" s="22">
        <f>INDEX(Data[],MATCH($A162,Data[Dist],0),MATCH(I$5,Data[#Headers],0))</f>
        <v>343194</v>
      </c>
      <c r="K162" s="69">
        <f>INDEX('Payment Total'!$A$7:$H$333,MATCH('Payment by Source'!$A162,'Payment Total'!$A$7:$A$333,0),4)-I162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2667842</v>
      </c>
      <c r="V162" s="152">
        <f t="shared" si="7"/>
        <v>266784</v>
      </c>
      <c r="W162" s="152">
        <f t="shared" si="8"/>
        <v>2667840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9225</v>
      </c>
      <c r="D163" s="22">
        <f>IF(Notes!$B$2="June",ROUND('Budget by Source'!D163/10,0)+Q163,ROUND('Budget by Source'!D163/10,0))</f>
        <v>22446</v>
      </c>
      <c r="E163" s="22">
        <f>IF(Notes!$B$2="June",ROUND('Budget by Source'!E163/10,0)+R163,ROUND('Budget by Source'!E163/10,0))</f>
        <v>2456</v>
      </c>
      <c r="F163" s="22">
        <f>IF(Notes!$B$2="June",ROUND('Budget by Source'!F163/10,0)+S163,ROUND('Budget by Source'!F163/10,0))</f>
        <v>2428</v>
      </c>
      <c r="G163" s="22">
        <f>IF(Notes!$B$2="June",ROUND('Budget by Source'!G163/10,0)+T163,ROUND('Budget by Source'!G163/10,0))</f>
        <v>11214</v>
      </c>
      <c r="H163" s="22">
        <f t="shared" si="6"/>
        <v>212347</v>
      </c>
      <c r="I163" s="22">
        <f>INDEX(Data[],MATCH($A163,Data[Dist],0),MATCH(I$5,Data[#Headers],0))</f>
        <v>260116</v>
      </c>
      <c r="K163" s="69">
        <f>INDEX('Payment Total'!$A$7:$H$333,MATCH('Payment by Source'!$A163,'Payment Total'!$A$7:$A$333,0),4)-I163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2128280</v>
      </c>
      <c r="V163" s="152">
        <f t="shared" si="7"/>
        <v>212828</v>
      </c>
      <c r="W163" s="152">
        <f t="shared" si="8"/>
        <v>2128280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7380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2038</v>
      </c>
      <c r="F164" s="22">
        <f>IF(Notes!$B$2="June",ROUND('Budget by Source'!F164/10,0)+S164,ROUND('Budget by Source'!F164/10,0))</f>
        <v>2137</v>
      </c>
      <c r="G164" s="22">
        <f>IF(Notes!$B$2="June",ROUND('Budget by Source'!G164/10,0)+T164,ROUND('Budget by Source'!G164/10,0))</f>
        <v>9940</v>
      </c>
      <c r="H164" s="22">
        <f t="shared" si="6"/>
        <v>129692</v>
      </c>
      <c r="I164" s="22">
        <f>INDEX(Data[],MATCH($A164,Data[Dist],0),MATCH(I$5,Data[#Headers],0))</f>
        <v>170715</v>
      </c>
      <c r="K164" s="69">
        <f>INDEX('Payment Total'!$A$7:$H$333,MATCH('Payment by Source'!$A164,'Payment Total'!$A$7:$A$333,0),4)-I164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1301187</v>
      </c>
      <c r="V164" s="152">
        <f t="shared" si="7"/>
        <v>130119</v>
      </c>
      <c r="W164" s="152">
        <f t="shared" si="8"/>
        <v>1301190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15867</v>
      </c>
      <c r="D165" s="22">
        <f>IF(Notes!$B$2="June",ROUND('Budget by Source'!D165/10,0)+Q165,ROUND('Budget by Source'!D165/10,0))</f>
        <v>38608</v>
      </c>
      <c r="E165" s="22">
        <f>IF(Notes!$B$2="June",ROUND('Budget by Source'!E165/10,0)+R165,ROUND('Budget by Source'!E165/10,0))</f>
        <v>4016</v>
      </c>
      <c r="F165" s="22">
        <f>IF(Notes!$B$2="June",ROUND('Budget by Source'!F165/10,0)+S165,ROUND('Budget by Source'!F165/10,0))</f>
        <v>4121</v>
      </c>
      <c r="G165" s="22">
        <f>IF(Notes!$B$2="June",ROUND('Budget by Source'!G165/10,0)+T165,ROUND('Budget by Source'!G165/10,0))</f>
        <v>22044</v>
      </c>
      <c r="H165" s="22">
        <f t="shared" si="6"/>
        <v>302971</v>
      </c>
      <c r="I165" s="22">
        <f>INDEX(Data[],MATCH($A165,Data[Dist],0),MATCH(I$5,Data[#Headers],0))</f>
        <v>387627</v>
      </c>
      <c r="K165" s="69">
        <f>INDEX('Payment Total'!$A$7:$H$333,MATCH('Payment by Source'!$A165,'Payment Total'!$A$7:$A$333,0),4)-I165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3039151</v>
      </c>
      <c r="V165" s="152">
        <f t="shared" si="7"/>
        <v>303915</v>
      </c>
      <c r="W165" s="152">
        <f t="shared" si="8"/>
        <v>3039150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11808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257907</v>
      </c>
      <c r="I166" s="22">
        <f>INDEX(Data[],MATCH($A166,Data[Dist],0),MATCH(I$5,Data[#Headers],0))</f>
        <v>337710</v>
      </c>
      <c r="K166" s="69">
        <f>INDEX('Payment Total'!$A$7:$H$333,MATCH('Payment by Source'!$A166,'Payment Total'!$A$7:$A$333,0),4)-I166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2587761</v>
      </c>
      <c r="V166" s="152">
        <f t="shared" si="7"/>
        <v>258776</v>
      </c>
      <c r="W166" s="152">
        <f t="shared" si="8"/>
        <v>2587760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34316</v>
      </c>
      <c r="D167" s="22">
        <f>IF(Notes!$B$2="June",ROUND('Budget by Source'!D167/10,0)+Q167,ROUND('Budget by Source'!D167/10,0))</f>
        <v>137229</v>
      </c>
      <c r="E167" s="22">
        <f>IF(Notes!$B$2="June",ROUND('Budget by Source'!E167/10,0)+R167,ROUND('Budget by Source'!E167/10,0))</f>
        <v>15210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79997</v>
      </c>
      <c r="H167" s="22">
        <f t="shared" si="6"/>
        <v>1191202</v>
      </c>
      <c r="I167" s="22">
        <f>INDEX(Data[],MATCH($A167,Data[Dist],0),MATCH(I$5,Data[#Headers],0))</f>
        <v>1473864</v>
      </c>
      <c r="K167" s="69">
        <f>INDEX('Payment Total'!$A$7:$H$333,MATCH('Payment by Source'!$A167,'Payment Total'!$A$7:$A$333,0),4)-I167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11946251</v>
      </c>
      <c r="V167" s="152">
        <f t="shared" si="7"/>
        <v>1194625</v>
      </c>
      <c r="W167" s="152">
        <f t="shared" si="8"/>
        <v>11946250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12915</v>
      </c>
      <c r="D168" s="22">
        <f>IF(Notes!$B$2="June",ROUND('Budget by Source'!D168/10,0)+Q168,ROUND('Budget by Source'!D168/10,0))</f>
        <v>31378</v>
      </c>
      <c r="E168" s="22">
        <f>IF(Notes!$B$2="June",ROUND('Budget by Source'!E168/10,0)+R168,ROUND('Budget by Source'!E168/10,0))</f>
        <v>4129</v>
      </c>
      <c r="F168" s="22">
        <f>IF(Notes!$B$2="June",ROUND('Budget by Source'!F168/10,0)+S168,ROUND('Budget by Source'!F168/10,0))</f>
        <v>3616</v>
      </c>
      <c r="G168" s="22">
        <f>IF(Notes!$B$2="June",ROUND('Budget by Source'!G168/10,0)+T168,ROUND('Budget by Source'!G168/10,0))</f>
        <v>16112</v>
      </c>
      <c r="H168" s="22">
        <f t="shared" si="6"/>
        <v>247532</v>
      </c>
      <c r="I168" s="22">
        <f>INDEX(Data[],MATCH($A168,Data[Dist],0),MATCH(I$5,Data[#Headers],0))</f>
        <v>315682</v>
      </c>
      <c r="K168" s="69">
        <f>INDEX('Payment Total'!$A$7:$H$333,MATCH('Payment by Source'!$A168,'Payment Total'!$A$7:$A$333,0),4)-I168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2482222</v>
      </c>
      <c r="V168" s="152">
        <f t="shared" si="7"/>
        <v>248222</v>
      </c>
      <c r="W168" s="152">
        <f t="shared" si="8"/>
        <v>2482220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24353</v>
      </c>
      <c r="D169" s="22">
        <f>IF(Notes!$B$2="June",ROUND('Budget by Source'!D169/10,0)+Q169,ROUND('Budget by Source'!D169/10,0))</f>
        <v>162402</v>
      </c>
      <c r="E169" s="22">
        <f>IF(Notes!$B$2="June",ROUND('Budget by Source'!E169/10,0)+R169,ROUND('Budget by Source'!E169/10,0))</f>
        <v>23865</v>
      </c>
      <c r="F169" s="22">
        <f>IF(Notes!$B$2="June",ROUND('Budget by Source'!F169/10,0)+S169,ROUND('Budget by Source'!F169/10,0))</f>
        <v>18968</v>
      </c>
      <c r="G169" s="22">
        <f>IF(Notes!$B$2="June",ROUND('Budget by Source'!G169/10,0)+T169,ROUND('Budget by Source'!G169/10,0))</f>
        <v>93998</v>
      </c>
      <c r="H169" s="22">
        <f t="shared" si="6"/>
        <v>1138936</v>
      </c>
      <c r="I169" s="22">
        <f>INDEX(Data[],MATCH($A169,Data[Dist],0),MATCH(I$5,Data[#Headers],0))</f>
        <v>1462522</v>
      </c>
      <c r="K169" s="69">
        <f>INDEX('Payment Total'!$A$7:$H$333,MATCH('Payment by Source'!$A169,'Payment Total'!$A$7:$A$333,0),4)-I169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11429593</v>
      </c>
      <c r="V169" s="152">
        <f t="shared" si="7"/>
        <v>1142959</v>
      </c>
      <c r="W169" s="152">
        <f t="shared" si="8"/>
        <v>11429590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14760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4831</v>
      </c>
      <c r="F170" s="22">
        <f>IF(Notes!$B$2="June",ROUND('Budget by Source'!F170/10,0)+S170,ROUND('Budget by Source'!F170/10,0))</f>
        <v>4899</v>
      </c>
      <c r="G170" s="22">
        <f>IF(Notes!$B$2="June",ROUND('Budget by Source'!G170/10,0)+T170,ROUND('Budget by Source'!G170/10,0))</f>
        <v>25690</v>
      </c>
      <c r="H170" s="22">
        <f t="shared" si="6"/>
        <v>358060</v>
      </c>
      <c r="I170" s="22">
        <f>INDEX(Data[],MATCH($A170,Data[Dist],0),MATCH(I$5,Data[#Headers],0))</f>
        <v>453749</v>
      </c>
      <c r="K170" s="69">
        <f>INDEX('Payment Total'!$A$7:$H$333,MATCH('Payment by Source'!$A170,'Payment Total'!$A$7:$A$333,0),4)-I170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3591597</v>
      </c>
      <c r="V170" s="152">
        <f t="shared" si="7"/>
        <v>359160</v>
      </c>
      <c r="W170" s="152">
        <f t="shared" si="8"/>
        <v>3591600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453523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50743</v>
      </c>
      <c r="G171" s="22">
        <f>IF(Notes!$B$2="June",ROUND('Budget by Source'!G171/10,0)+T171,ROUND('Budget by Source'!G171/10,0))</f>
        <v>271187</v>
      </c>
      <c r="H171" s="22">
        <f t="shared" si="6"/>
        <v>4285236</v>
      </c>
      <c r="I171" s="22">
        <f>INDEX(Data[],MATCH($A171,Data[Dist],0),MATCH(I$5,Data[#Headers],0))</f>
        <v>5200132</v>
      </c>
      <c r="K171" s="69">
        <f>INDEX('Payment Total'!$A$7:$H$333,MATCH('Payment by Source'!$A171,'Payment Total'!$A$7:$A$333,0),4)-I171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42968413</v>
      </c>
      <c r="V171" s="152">
        <f t="shared" si="7"/>
        <v>4296841</v>
      </c>
      <c r="W171" s="152">
        <f t="shared" si="8"/>
        <v>42968410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19188</v>
      </c>
      <c r="D172" s="22">
        <f>IF(Notes!$B$2="June",ROUND('Budget by Source'!D172/10,0)+Q172,ROUND('Budget by Source'!D172/10,0))</f>
        <v>39757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3996</v>
      </c>
      <c r="G172" s="22">
        <f>IF(Notes!$B$2="June",ROUND('Budget by Source'!G172/10,0)+T172,ROUND('Budget by Source'!G172/10,0))</f>
        <v>23568</v>
      </c>
      <c r="H172" s="22">
        <f t="shared" si="6"/>
        <v>381203</v>
      </c>
      <c r="I172" s="22">
        <f>INDEX(Data[],MATCH($A172,Data[Dist],0),MATCH(I$5,Data[#Headers],0))</f>
        <v>471684</v>
      </c>
      <c r="K172" s="69">
        <f>INDEX('Payment Total'!$A$7:$H$333,MATCH('Payment by Source'!$A172,'Payment Total'!$A$7:$A$333,0),4)-I172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3822125</v>
      </c>
      <c r="V172" s="152">
        <f t="shared" si="7"/>
        <v>382213</v>
      </c>
      <c r="W172" s="152">
        <f t="shared" si="8"/>
        <v>3822130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17343</v>
      </c>
      <c r="D173" s="22">
        <f>IF(Notes!$B$2="June",ROUND('Budget by Source'!D173/10,0)+Q173,ROUND('Budget by Source'!D173/10,0))</f>
        <v>36765</v>
      </c>
      <c r="E173" s="22">
        <f>IF(Notes!$B$2="June",ROUND('Budget by Source'!E173/10,0)+R173,ROUND('Budget by Source'!E173/10,0))</f>
        <v>4200</v>
      </c>
      <c r="F173" s="22">
        <f>IF(Notes!$B$2="June",ROUND('Budget by Source'!F173/10,0)+S173,ROUND('Budget by Source'!F173/10,0))</f>
        <v>4105</v>
      </c>
      <c r="G173" s="22">
        <f>IF(Notes!$B$2="June",ROUND('Budget by Source'!G173/10,0)+T173,ROUND('Budget by Source'!G173/10,0))</f>
        <v>20563</v>
      </c>
      <c r="H173" s="22">
        <f t="shared" si="6"/>
        <v>297748</v>
      </c>
      <c r="I173" s="22">
        <f>INDEX(Data[],MATCH($A173,Data[Dist],0),MATCH(I$5,Data[#Headers],0))</f>
        <v>380724</v>
      </c>
      <c r="K173" s="69">
        <f>INDEX('Payment Total'!$A$7:$H$333,MATCH('Payment by Source'!$A173,'Payment Total'!$A$7:$A$333,0),4)-I173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2986281</v>
      </c>
      <c r="V173" s="152">
        <f t="shared" si="7"/>
        <v>298628</v>
      </c>
      <c r="W173" s="152">
        <f t="shared" si="8"/>
        <v>2986280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10332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148908</v>
      </c>
      <c r="I174" s="22">
        <f>INDEX(Data[],MATCH($A174,Data[Dist],0),MATCH(I$5,Data[#Headers],0))</f>
        <v>203372</v>
      </c>
      <c r="K174" s="69">
        <f>INDEX('Payment Total'!$A$7:$H$333,MATCH('Payment by Source'!$A174,'Payment Total'!$A$7:$A$333,0),4)-I174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1494206</v>
      </c>
      <c r="V174" s="152">
        <f t="shared" si="7"/>
        <v>149421</v>
      </c>
      <c r="W174" s="152">
        <f t="shared" si="8"/>
        <v>1494210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17343</v>
      </c>
      <c r="D175" s="22">
        <f>IF(Notes!$B$2="June",ROUND('Budget by Source'!D175/10,0)+Q175,ROUND('Budget by Source'!D175/10,0))</f>
        <v>47425</v>
      </c>
      <c r="E175" s="22">
        <f>IF(Notes!$B$2="June",ROUND('Budget by Source'!E175/10,0)+R175,ROUND('Budget by Source'!E175/10,0))</f>
        <v>5086</v>
      </c>
      <c r="F175" s="22">
        <f>IF(Notes!$B$2="June",ROUND('Budget by Source'!F175/10,0)+S175,ROUND('Budget by Source'!F175/10,0))</f>
        <v>5482</v>
      </c>
      <c r="G175" s="22">
        <f>IF(Notes!$B$2="June",ROUND('Budget by Source'!G175/10,0)+T175,ROUND('Budget by Source'!G175/10,0))</f>
        <v>24778</v>
      </c>
      <c r="H175" s="22">
        <f t="shared" si="6"/>
        <v>359916</v>
      </c>
      <c r="I175" s="22">
        <f>INDEX(Data[],MATCH($A175,Data[Dist],0),MATCH(I$5,Data[#Headers],0))</f>
        <v>460030</v>
      </c>
      <c r="K175" s="69">
        <f>INDEX('Payment Total'!$A$7:$H$333,MATCH('Payment by Source'!$A175,'Payment Total'!$A$7:$A$333,0),4)-I175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3609778</v>
      </c>
      <c r="V175" s="152">
        <f t="shared" si="7"/>
        <v>360978</v>
      </c>
      <c r="W175" s="152">
        <f t="shared" si="8"/>
        <v>3609780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284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9551</v>
      </c>
      <c r="I176" s="22">
        <f>INDEX(Data[],MATCH($A176,Data[Dist],0),MATCH(I$5,Data[#Headers],0))</f>
        <v>28002</v>
      </c>
      <c r="K176" s="69">
        <f>INDEX('Payment Total'!$A$7:$H$333,MATCH('Payment by Source'!$A176,'Payment Total'!$A$7:$A$333,0),4)-I176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97808</v>
      </c>
      <c r="V176" s="152">
        <f t="shared" si="7"/>
        <v>9781</v>
      </c>
      <c r="W176" s="152">
        <f t="shared" si="8"/>
        <v>97810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14014</v>
      </c>
      <c r="D177" s="22">
        <f>IF(Notes!$B$2="June",ROUND('Budget by Source'!D177/10,0)+Q177,ROUND('Budget by Source'!D177/10,0))</f>
        <v>29200</v>
      </c>
      <c r="E177" s="22">
        <f>IF(Notes!$B$2="June",ROUND('Budget by Source'!E177/10,0)+R177,ROUND('Budget by Source'!E177/10,0))</f>
        <v>3008</v>
      </c>
      <c r="F177" s="22">
        <f>IF(Notes!$B$2="June",ROUND('Budget by Source'!F177/10,0)+S177,ROUND('Budget by Source'!F177/10,0))</f>
        <v>2961</v>
      </c>
      <c r="G177" s="22">
        <f>IF(Notes!$B$2="June",ROUND('Budget by Source'!G177/10,0)+T177,ROUND('Budget by Source'!G177/10,0))</f>
        <v>16130</v>
      </c>
      <c r="H177" s="22">
        <f t="shared" si="6"/>
        <v>211586</v>
      </c>
      <c r="I177" s="22">
        <f>INDEX(Data[],MATCH($A177,Data[Dist],0),MATCH(I$5,Data[#Headers],0))</f>
        <v>276899</v>
      </c>
      <c r="K177" s="69">
        <f>INDEX('Payment Total'!$A$7:$H$333,MATCH('Payment by Source'!$A177,'Payment Total'!$A$7:$A$333,0),4)-I177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2122767</v>
      </c>
      <c r="V177" s="152">
        <f t="shared" si="7"/>
        <v>212277</v>
      </c>
      <c r="W177" s="152">
        <f t="shared" si="8"/>
        <v>2122770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11808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403530</v>
      </c>
      <c r="I178" s="22">
        <f>INDEX(Data[],MATCH($A178,Data[Dist],0),MATCH(I$5,Data[#Headers],0))</f>
        <v>489776</v>
      </c>
      <c r="K178" s="69">
        <f>INDEX('Payment Total'!$A$7:$H$333,MATCH('Payment by Source'!$A178,'Payment Total'!$A$7:$A$333,0),4)-I178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4045301</v>
      </c>
      <c r="V178" s="152">
        <f t="shared" si="7"/>
        <v>404530</v>
      </c>
      <c r="W178" s="152">
        <f t="shared" si="8"/>
        <v>4045300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7380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232915</v>
      </c>
      <c r="I179" s="22">
        <f>INDEX(Data[],MATCH($A179,Data[Dist],0),MATCH(I$5,Data[#Headers],0))</f>
        <v>304133</v>
      </c>
      <c r="K179" s="69">
        <f>INDEX('Payment Total'!$A$7:$H$333,MATCH('Payment by Source'!$A179,'Payment Total'!$A$7:$A$333,0),4)-I179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2337231</v>
      </c>
      <c r="V179" s="152">
        <f t="shared" si="7"/>
        <v>233723</v>
      </c>
      <c r="W179" s="152">
        <f t="shared" si="8"/>
        <v>2337230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13653</v>
      </c>
      <c r="D180" s="22">
        <f>IF(Notes!$B$2="June",ROUND('Budget by Source'!D180/10,0)+Q180,ROUND('Budget by Source'!D180/10,0))</f>
        <v>43446</v>
      </c>
      <c r="E180" s="22">
        <f>IF(Notes!$B$2="June",ROUND('Budget by Source'!E180/10,0)+R180,ROUND('Budget by Source'!E180/10,0))</f>
        <v>3925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23271</v>
      </c>
      <c r="H180" s="22">
        <f t="shared" si="6"/>
        <v>243741</v>
      </c>
      <c r="I180" s="22">
        <f>INDEX(Data[],MATCH($A180,Data[Dist],0),MATCH(I$5,Data[#Headers],0))</f>
        <v>332767</v>
      </c>
      <c r="K180" s="69">
        <f>INDEX('Payment Total'!$A$7:$H$333,MATCH('Payment by Source'!$A180,'Payment Total'!$A$7:$A$333,0),4)-I180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2447379</v>
      </c>
      <c r="V180" s="152">
        <f t="shared" si="7"/>
        <v>244738</v>
      </c>
      <c r="W180" s="152">
        <f t="shared" si="8"/>
        <v>2447380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14022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4024</v>
      </c>
      <c r="F181" s="22">
        <f>IF(Notes!$B$2="June",ROUND('Budget by Source'!F181/10,0)+S181,ROUND('Budget by Source'!F181/10,0))</f>
        <v>4175</v>
      </c>
      <c r="G181" s="22">
        <f>IF(Notes!$B$2="June",ROUND('Budget by Source'!G181/10,0)+T181,ROUND('Budget by Source'!G181/10,0))</f>
        <v>21887</v>
      </c>
      <c r="H181" s="22">
        <f t="shared" si="6"/>
        <v>240969</v>
      </c>
      <c r="I181" s="22">
        <f>INDEX(Data[],MATCH($A181,Data[Dist],0),MATCH(I$5,Data[#Headers],0))</f>
        <v>324646</v>
      </c>
      <c r="K181" s="69">
        <f>INDEX('Payment Total'!$A$7:$H$333,MATCH('Payment by Source'!$A181,'Payment Total'!$A$7:$A$333,0),4)-I181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2419066</v>
      </c>
      <c r="V181" s="152">
        <f t="shared" si="7"/>
        <v>241907</v>
      </c>
      <c r="W181" s="152">
        <f t="shared" si="8"/>
        <v>2419070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27674</v>
      </c>
      <c r="D182" s="22">
        <f>IF(Notes!$B$2="June",ROUND('Budget by Source'!D182/10,0)+Q182,ROUND('Budget by Source'!D182/10,0))</f>
        <v>83056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9681</v>
      </c>
      <c r="G182" s="22">
        <f>IF(Notes!$B$2="June",ROUND('Budget by Source'!G182/10,0)+T182,ROUND('Budget by Source'!G182/10,0))</f>
        <v>44553</v>
      </c>
      <c r="H182" s="22">
        <f t="shared" si="6"/>
        <v>803827</v>
      </c>
      <c r="I182" s="22">
        <f>INDEX(Data[],MATCH($A182,Data[Dist],0),MATCH(I$5,Data[#Headers],0))</f>
        <v>978780</v>
      </c>
      <c r="K182" s="69">
        <f>INDEX('Payment Total'!$A$7:$H$333,MATCH('Payment by Source'!$A182,'Payment Total'!$A$7:$A$333,0),4)-I182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8057324</v>
      </c>
      <c r="V182" s="152">
        <f t="shared" si="7"/>
        <v>805732</v>
      </c>
      <c r="W182" s="152">
        <f t="shared" si="8"/>
        <v>8057320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11808</v>
      </c>
      <c r="D183" s="22">
        <f>IF(Notes!$B$2="June",ROUND('Budget by Source'!D183/10,0)+Q183,ROUND('Budget by Source'!D183/10,0))</f>
        <v>43937</v>
      </c>
      <c r="E183" s="22">
        <f>IF(Notes!$B$2="June",ROUND('Budget by Source'!E183/10,0)+R183,ROUND('Budget by Source'!E183/10,0))</f>
        <v>4780</v>
      </c>
      <c r="F183" s="22">
        <f>IF(Notes!$B$2="June",ROUND('Budget by Source'!F183/10,0)+S183,ROUND('Budget by Source'!F183/10,0))</f>
        <v>4856</v>
      </c>
      <c r="G183" s="22">
        <f>IF(Notes!$B$2="June",ROUND('Budget by Source'!G183/10,0)+T183,ROUND('Budget by Source'!G183/10,0))</f>
        <v>24245</v>
      </c>
      <c r="H183" s="22">
        <f t="shared" si="6"/>
        <v>274946</v>
      </c>
      <c r="I183" s="22">
        <f>INDEX(Data[],MATCH($A183,Data[Dist],0),MATCH(I$5,Data[#Headers],0))</f>
        <v>364572</v>
      </c>
      <c r="K183" s="69">
        <f>INDEX('Payment Total'!$A$7:$H$333,MATCH('Payment by Source'!$A183,'Payment Total'!$A$7:$A$333,0),4)-I183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2759842</v>
      </c>
      <c r="V183" s="152">
        <f t="shared" si="7"/>
        <v>275984</v>
      </c>
      <c r="W183" s="152">
        <f t="shared" si="8"/>
        <v>2759840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9963</v>
      </c>
      <c r="D184" s="22">
        <f>IF(Notes!$B$2="June",ROUND('Budget by Source'!D184/10,0)+Q184,ROUND('Budget by Source'!D184/10,0))</f>
        <v>30478</v>
      </c>
      <c r="E184" s="22">
        <f>IF(Notes!$B$2="June",ROUND('Budget by Source'!E184/10,0)+R184,ROUND('Budget by Source'!E184/10,0))</f>
        <v>2593</v>
      </c>
      <c r="F184" s="22">
        <f>IF(Notes!$B$2="June",ROUND('Budget by Source'!F184/10,0)+S184,ROUND('Budget by Source'!F184/10,0))</f>
        <v>3242</v>
      </c>
      <c r="G184" s="22">
        <f>IF(Notes!$B$2="June",ROUND('Budget by Source'!G184/10,0)+T184,ROUND('Budget by Source'!G184/10,0))</f>
        <v>16180</v>
      </c>
      <c r="H184" s="22">
        <f t="shared" si="6"/>
        <v>138230</v>
      </c>
      <c r="I184" s="22">
        <f>INDEX(Data[],MATCH($A184,Data[Dist],0),MATCH(I$5,Data[#Headers],0))</f>
        <v>200686</v>
      </c>
      <c r="K184" s="69">
        <f>INDEX('Payment Total'!$A$7:$H$333,MATCH('Payment by Source'!$A184,'Payment Total'!$A$7:$A$333,0),4)-I184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1389230</v>
      </c>
      <c r="V184" s="152">
        <f t="shared" si="7"/>
        <v>138923</v>
      </c>
      <c r="W184" s="152">
        <f t="shared" si="8"/>
        <v>1389230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37637</v>
      </c>
      <c r="D185" s="22">
        <f>IF(Notes!$B$2="June",ROUND('Budget by Source'!D185/10,0)+Q185,ROUND('Budget by Source'!D185/10,0))</f>
        <v>122326</v>
      </c>
      <c r="E185" s="22">
        <f>IF(Notes!$B$2="June",ROUND('Budget by Source'!E185/10,0)+R185,ROUND('Budget by Source'!E185/10,0))</f>
        <v>14995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66816</v>
      </c>
      <c r="H185" s="22">
        <f t="shared" si="6"/>
        <v>1187963</v>
      </c>
      <c r="I185" s="22">
        <f>INDEX(Data[],MATCH($A185,Data[Dist],0),MATCH(I$5,Data[#Headers],0))</f>
        <v>1444391</v>
      </c>
      <c r="K185" s="69">
        <f>INDEX('Payment Total'!$A$7:$H$333,MATCH('Payment by Source'!$A185,'Payment Total'!$A$7:$A$333,0),4)-I185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11908222</v>
      </c>
      <c r="V185" s="152">
        <f t="shared" si="7"/>
        <v>1190822</v>
      </c>
      <c r="W185" s="152">
        <f t="shared" si="8"/>
        <v>11908220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97783</v>
      </c>
      <c r="D186" s="22">
        <f>IF(Notes!$B$2="June",ROUND('Budget by Source'!D186/10,0)+Q186,ROUND('Budget by Source'!D186/10,0))</f>
        <v>326344</v>
      </c>
      <c r="E186" s="22">
        <f>IF(Notes!$B$2="June",ROUND('Budget by Source'!E186/10,0)+R186,ROUND('Budget by Source'!E186/10,0))</f>
        <v>49712</v>
      </c>
      <c r="F186" s="22">
        <f>IF(Notes!$B$2="June",ROUND('Budget by Source'!F186/10,0)+S186,ROUND('Budget by Source'!F186/10,0))</f>
        <v>36584</v>
      </c>
      <c r="G186" s="22">
        <f>IF(Notes!$B$2="June",ROUND('Budget by Source'!G186/10,0)+T186,ROUND('Budget by Source'!G186/10,0))</f>
        <v>189183</v>
      </c>
      <c r="H186" s="22">
        <f t="shared" si="6"/>
        <v>3687110</v>
      </c>
      <c r="I186" s="22">
        <f>INDEX(Data[],MATCH($A186,Data[Dist],0),MATCH(I$5,Data[#Headers],0))</f>
        <v>4386716</v>
      </c>
      <c r="K186" s="69">
        <f>INDEX('Payment Total'!$A$7:$H$333,MATCH('Payment by Source'!$A186,'Payment Total'!$A$7:$A$333,0),4)-I186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36952069</v>
      </c>
      <c r="V186" s="152">
        <f t="shared" si="7"/>
        <v>3695207</v>
      </c>
      <c r="W186" s="152">
        <f t="shared" si="8"/>
        <v>36952070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8118</v>
      </c>
      <c r="D187" s="22">
        <f>IF(Notes!$B$2="June",ROUND('Budget by Source'!D187/10,0)+Q187,ROUND('Budget by Source'!D187/10,0))</f>
        <v>32116</v>
      </c>
      <c r="E187" s="22">
        <f>IF(Notes!$B$2="June",ROUND('Budget by Source'!E187/10,0)+R187,ROUND('Budget by Source'!E187/10,0))</f>
        <v>3537</v>
      </c>
      <c r="F187" s="22">
        <f>IF(Notes!$B$2="June",ROUND('Budget by Source'!F187/10,0)+S187,ROUND('Budget by Source'!F187/10,0))</f>
        <v>3130</v>
      </c>
      <c r="G187" s="22">
        <f>IF(Notes!$B$2="June",ROUND('Budget by Source'!G187/10,0)+T187,ROUND('Budget by Source'!G187/10,0))</f>
        <v>18141</v>
      </c>
      <c r="H187" s="22">
        <f t="shared" si="6"/>
        <v>246275</v>
      </c>
      <c r="I187" s="22">
        <f>INDEX(Data[],MATCH($A187,Data[Dist],0),MATCH(I$5,Data[#Headers],0))</f>
        <v>311317</v>
      </c>
      <c r="K187" s="69">
        <f>INDEX('Payment Total'!$A$7:$H$333,MATCH('Payment by Source'!$A187,'Payment Total'!$A$7:$A$333,0),4)-I187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2470516</v>
      </c>
      <c r="V187" s="152">
        <f t="shared" si="7"/>
        <v>247052</v>
      </c>
      <c r="W187" s="152">
        <f t="shared" si="8"/>
        <v>2470520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61991</v>
      </c>
      <c r="D188" s="22">
        <f>IF(Notes!$B$2="June",ROUND('Budget by Source'!D188/10,0)+Q188,ROUND('Budget by Source'!D188/10,0))</f>
        <v>212167</v>
      </c>
      <c r="E188" s="22">
        <f>IF(Notes!$B$2="June",ROUND('Budget by Source'!E188/10,0)+R188,ROUND('Budget by Source'!E188/10,0))</f>
        <v>28357</v>
      </c>
      <c r="F188" s="22">
        <f>IF(Notes!$B$2="June",ROUND('Budget by Source'!F188/10,0)+S188,ROUND('Budget by Source'!F188/10,0))</f>
        <v>25114</v>
      </c>
      <c r="G188" s="22">
        <f>IF(Notes!$B$2="June",ROUND('Budget by Source'!G188/10,0)+T188,ROUND('Budget by Source'!G188/10,0))</f>
        <v>121962</v>
      </c>
      <c r="H188" s="22">
        <f t="shared" si="6"/>
        <v>1891261</v>
      </c>
      <c r="I188" s="22">
        <f>INDEX(Data[],MATCH($A188,Data[Dist],0),MATCH(I$5,Data[#Headers],0))</f>
        <v>2340852</v>
      </c>
      <c r="K188" s="69">
        <f>INDEX('Payment Total'!$A$7:$H$333,MATCH('Payment by Source'!$A188,'Payment Total'!$A$7:$A$333,0),4)-I188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18964744</v>
      </c>
      <c r="V188" s="152">
        <f t="shared" si="7"/>
        <v>1896474</v>
      </c>
      <c r="W188" s="152">
        <f t="shared" si="8"/>
        <v>18964740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23977</v>
      </c>
      <c r="D189" s="22">
        <f>IF(Notes!$B$2="June",ROUND('Budget by Source'!D189/10,0)+Q189,ROUND('Budget by Source'!D189/10,0))</f>
        <v>96157</v>
      </c>
      <c r="E189" s="22">
        <f>IF(Notes!$B$2="June",ROUND('Budget by Source'!E189/10,0)+R189,ROUND('Budget by Source'!E189/10,0))</f>
        <v>11152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54915</v>
      </c>
      <c r="H189" s="22">
        <f t="shared" si="6"/>
        <v>750690</v>
      </c>
      <c r="I189" s="22">
        <f>INDEX(Data[],MATCH($A189,Data[Dist],0),MATCH(I$5,Data[#Headers],0))</f>
        <v>948336</v>
      </c>
      <c r="K189" s="69">
        <f>INDEX('Payment Total'!$A$7:$H$333,MATCH('Payment by Source'!$A189,'Payment Total'!$A$7:$A$333,0),4)-I189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7530409</v>
      </c>
      <c r="V189" s="152">
        <f t="shared" si="7"/>
        <v>753041</v>
      </c>
      <c r="W189" s="152">
        <f t="shared" si="8"/>
        <v>7530410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55136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5499</v>
      </c>
      <c r="G190" s="22">
        <f>IF(Notes!$B$2="June",ROUND('Budget by Source'!G190/10,0)+T190,ROUND('Budget by Source'!G190/10,0))</f>
        <v>30649</v>
      </c>
      <c r="H190" s="22">
        <f t="shared" si="6"/>
        <v>423027</v>
      </c>
      <c r="I190" s="22">
        <f>INDEX(Data[],MATCH($A190,Data[Dist],0),MATCH(I$5,Data[#Headers],0))</f>
        <v>520135</v>
      </c>
      <c r="K190" s="69">
        <f>INDEX('Payment Total'!$A$7:$H$333,MATCH('Payment by Source'!$A190,'Payment Total'!$A$7:$A$333,0),4)-I190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4243392</v>
      </c>
      <c r="V190" s="152">
        <f t="shared" si="7"/>
        <v>424339</v>
      </c>
      <c r="W190" s="152">
        <f t="shared" si="8"/>
        <v>4243390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5927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205027</v>
      </c>
      <c r="I191" s="22">
        <f>INDEX(Data[],MATCH($A191,Data[Dist],0),MATCH(I$5,Data[#Headers],0))</f>
        <v>251001</v>
      </c>
      <c r="K191" s="69">
        <f>INDEX('Payment Total'!$A$7:$H$333,MATCH('Payment by Source'!$A191,'Payment Total'!$A$7:$A$333,0),4)-I191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2055179</v>
      </c>
      <c r="V191" s="152">
        <f t="shared" si="7"/>
        <v>205518</v>
      </c>
      <c r="W191" s="152">
        <f t="shared" si="8"/>
        <v>2055180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10701</v>
      </c>
      <c r="D192" s="22">
        <f>IF(Notes!$B$2="June",ROUND('Budget by Source'!D192/10,0)+Q192,ROUND('Budget by Source'!D192/10,0))</f>
        <v>35085</v>
      </c>
      <c r="E192" s="22">
        <f>IF(Notes!$B$2="June",ROUND('Budget by Source'!E192/10,0)+R192,ROUND('Budget by Source'!E192/10,0))</f>
        <v>3751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18409</v>
      </c>
      <c r="H192" s="22">
        <f t="shared" si="6"/>
        <v>253652</v>
      </c>
      <c r="I192" s="22">
        <f>INDEX(Data[],MATCH($A192,Data[Dist],0),MATCH(I$5,Data[#Headers],0))</f>
        <v>325127</v>
      </c>
      <c r="K192" s="69">
        <f>INDEX('Payment Total'!$A$7:$H$333,MATCH('Payment by Source'!$A192,'Payment Total'!$A$7:$A$333,0),4)-I192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2544401</v>
      </c>
      <c r="V192" s="152">
        <f t="shared" si="7"/>
        <v>254440</v>
      </c>
      <c r="W192" s="152">
        <f t="shared" si="8"/>
        <v>2544400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22509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9279</v>
      </c>
      <c r="F193" s="22">
        <f>IF(Notes!$B$2="June",ROUND('Budget by Source'!F193/10,0)+S193,ROUND('Budget by Source'!F193/10,0))</f>
        <v>8973</v>
      </c>
      <c r="G193" s="22">
        <f>IF(Notes!$B$2="June",ROUND('Budget by Source'!G193/10,0)+T193,ROUND('Budget by Source'!G193/10,0))</f>
        <v>45029</v>
      </c>
      <c r="H193" s="22">
        <f t="shared" si="6"/>
        <v>639803</v>
      </c>
      <c r="I193" s="22">
        <f>INDEX(Data[],MATCH($A193,Data[Dist],0),MATCH(I$5,Data[#Headers],0))</f>
        <v>807724</v>
      </c>
      <c r="K193" s="69">
        <f>INDEX('Payment Total'!$A$7:$H$333,MATCH('Payment by Source'!$A193,'Payment Total'!$A$7:$A$333,0),4)-I193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6417311</v>
      </c>
      <c r="V193" s="152">
        <f t="shared" si="7"/>
        <v>641731</v>
      </c>
      <c r="W193" s="152">
        <f t="shared" si="8"/>
        <v>6417310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14391</v>
      </c>
      <c r="D194" s="22">
        <f>IF(Notes!$B$2="June",ROUND('Budget by Source'!D194/10,0)+Q194,ROUND('Budget by Source'!D194/10,0))</f>
        <v>47244</v>
      </c>
      <c r="E194" s="22">
        <f>IF(Notes!$B$2="June",ROUND('Budget by Source'!E194/10,0)+R194,ROUND('Budget by Source'!E194/10,0))</f>
        <v>5581</v>
      </c>
      <c r="F194" s="22">
        <f>IF(Notes!$B$2="June",ROUND('Budget by Source'!F194/10,0)+S194,ROUND('Budget by Source'!F194/10,0))</f>
        <v>4771</v>
      </c>
      <c r="G194" s="22">
        <f>IF(Notes!$B$2="June",ROUND('Budget by Source'!G194/10,0)+T194,ROUND('Budget by Source'!G194/10,0))</f>
        <v>27633</v>
      </c>
      <c r="H194" s="22">
        <f t="shared" si="6"/>
        <v>410761</v>
      </c>
      <c r="I194" s="22">
        <f>INDEX(Data[],MATCH($A194,Data[Dist],0),MATCH(I$5,Data[#Headers],0))</f>
        <v>510381</v>
      </c>
      <c r="K194" s="69">
        <f>INDEX('Payment Total'!$A$7:$H$333,MATCH('Payment by Source'!$A194,'Payment Total'!$A$7:$A$333,0),4)-I194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4119450</v>
      </c>
      <c r="V194" s="152">
        <f t="shared" si="7"/>
        <v>411945</v>
      </c>
      <c r="W194" s="152">
        <f t="shared" si="8"/>
        <v>4119450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18819</v>
      </c>
      <c r="D195" s="22">
        <f>IF(Notes!$B$2="June",ROUND('Budget by Source'!D195/10,0)+Q195,ROUND('Budget by Source'!D195/10,0))</f>
        <v>52339</v>
      </c>
      <c r="E195" s="22">
        <f>IF(Notes!$B$2="June",ROUND('Budget by Source'!E195/10,0)+R195,ROUND('Budget by Source'!E195/10,0))</f>
        <v>6442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28724</v>
      </c>
      <c r="H195" s="22">
        <f t="shared" si="6"/>
        <v>441679</v>
      </c>
      <c r="I195" s="22">
        <f>INDEX(Data[],MATCH($A195,Data[Dist],0),MATCH(I$5,Data[#Headers],0))</f>
        <v>554317</v>
      </c>
      <c r="K195" s="69">
        <f>INDEX('Payment Total'!$A$7:$H$333,MATCH('Payment by Source'!$A195,'Payment Total'!$A$7:$A$333,0),4)-I195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4429090</v>
      </c>
      <c r="V195" s="152">
        <f t="shared" si="7"/>
        <v>442909</v>
      </c>
      <c r="W195" s="152">
        <f t="shared" si="8"/>
        <v>4429090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8487</v>
      </c>
      <c r="D196" s="22">
        <f>IF(Notes!$B$2="June",ROUND('Budget by Source'!D196/10,0)+Q196,ROUND('Budget by Source'!D196/10,0))</f>
        <v>29861</v>
      </c>
      <c r="E196" s="22">
        <f>IF(Notes!$B$2="June",ROUND('Budget by Source'!E196/10,0)+R196,ROUND('Budget by Source'!E196/10,0))</f>
        <v>3827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17657</v>
      </c>
      <c r="H196" s="22">
        <f t="shared" si="6"/>
        <v>158500</v>
      </c>
      <c r="I196" s="22">
        <f>INDEX(Data[],MATCH($A196,Data[Dist],0),MATCH(I$5,Data[#Headers],0))</f>
        <v>221290</v>
      </c>
      <c r="K196" s="69">
        <f>INDEX('Payment Total'!$A$7:$H$333,MATCH('Payment by Source'!$A196,'Payment Total'!$A$7:$A$333,0),4)-I196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1592556</v>
      </c>
      <c r="V196" s="152">
        <f t="shared" si="7"/>
        <v>159256</v>
      </c>
      <c r="W196" s="152">
        <f t="shared" si="8"/>
        <v>1592560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18081</v>
      </c>
      <c r="D197" s="22">
        <f>IF(Notes!$B$2="June",ROUND('Budget by Source'!D197/10,0)+Q197,ROUND('Budget by Source'!D197/10,0))</f>
        <v>61455</v>
      </c>
      <c r="E197" s="22">
        <f>IF(Notes!$B$2="June",ROUND('Budget by Source'!E197/10,0)+R197,ROUND('Budget by Source'!E197/10,0))</f>
        <v>6583</v>
      </c>
      <c r="F197" s="22">
        <f>IF(Notes!$B$2="June",ROUND('Budget by Source'!F197/10,0)+S197,ROUND('Budget by Source'!F197/10,0))</f>
        <v>6081</v>
      </c>
      <c r="G197" s="22">
        <f>IF(Notes!$B$2="June",ROUND('Budget by Source'!G197/10,0)+T197,ROUND('Budget by Source'!G197/10,0))</f>
        <v>34263</v>
      </c>
      <c r="H197" s="22">
        <f t="shared" si="6"/>
        <v>495305</v>
      </c>
      <c r="I197" s="22">
        <f>INDEX(Data[],MATCH($A197,Data[Dist],0),MATCH(I$5,Data[#Headers],0))</f>
        <v>621768</v>
      </c>
      <c r="K197" s="69">
        <f>INDEX('Payment Total'!$A$7:$H$333,MATCH('Payment by Source'!$A197,'Payment Total'!$A$7:$A$333,0),4)-I197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4967727</v>
      </c>
      <c r="V197" s="152">
        <f t="shared" si="7"/>
        <v>496773</v>
      </c>
      <c r="W197" s="152">
        <f t="shared" si="8"/>
        <v>4967730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5904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186355</v>
      </c>
      <c r="I198" s="22">
        <f>INDEX(Data[],MATCH($A198,Data[Dist],0),MATCH(I$5,Data[#Headers],0))</f>
        <v>235069</v>
      </c>
      <c r="K198" s="69">
        <f>INDEX('Payment Total'!$A$7:$H$333,MATCH('Payment by Source'!$A198,'Payment Total'!$A$7:$A$333,0),4)-I198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1868748</v>
      </c>
      <c r="V198" s="152">
        <f t="shared" si="7"/>
        <v>186875</v>
      </c>
      <c r="W198" s="152">
        <f t="shared" si="8"/>
        <v>1868750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1676</v>
      </c>
      <c r="F199" s="22">
        <f>IF(Notes!$B$2="June",ROUND('Budget by Source'!F199/10,0)+S199,ROUND('Budget by Source'!F199/10,0))</f>
        <v>1334</v>
      </c>
      <c r="G199" s="22">
        <f>IF(Notes!$B$2="June",ROUND('Budget by Source'!G199/10,0)+T199,ROUND('Budget by Source'!G199/10,0))</f>
        <v>7847</v>
      </c>
      <c r="H199" s="22">
        <f t="shared" ref="H199:H262" si="9">I199-SUM(C199:G199)</f>
        <v>127993</v>
      </c>
      <c r="I199" s="22">
        <f>INDEX(Data[],MATCH($A199,Data[Dist],0),MATCH(I$5,Data[#Headers],0))</f>
        <v>154992</v>
      </c>
      <c r="K199" s="69">
        <f>INDEX('Payment Total'!$A$7:$H$333,MATCH('Payment by Source'!$A199,'Payment Total'!$A$7:$A$333,0),4)-I199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1283294</v>
      </c>
      <c r="V199" s="152">
        <f t="shared" ref="V199:V262" si="10">ROUND(U199/10,0)</f>
        <v>128329</v>
      </c>
      <c r="W199" s="152">
        <f t="shared" ref="W199:W262" si="11">V199*10</f>
        <v>1283290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6642</v>
      </c>
      <c r="D200" s="22">
        <f>IF(Notes!$B$2="June",ROUND('Budget by Source'!D200/10,0)+Q200,ROUND('Budget by Source'!D200/10,0))</f>
        <v>12111</v>
      </c>
      <c r="E200" s="22">
        <f>IF(Notes!$B$2="June",ROUND('Budget by Source'!E200/10,0)+R200,ROUND('Budget by Source'!E200/10,0))</f>
        <v>1748</v>
      </c>
      <c r="F200" s="22">
        <f>IF(Notes!$B$2="June",ROUND('Budget by Source'!F200/10,0)+S200,ROUND('Budget by Source'!F200/10,0))</f>
        <v>1328</v>
      </c>
      <c r="G200" s="22">
        <f>IF(Notes!$B$2="June",ROUND('Budget by Source'!G200/10,0)+T200,ROUND('Budget by Source'!G200/10,0))</f>
        <v>6632</v>
      </c>
      <c r="H200" s="22">
        <f t="shared" si="9"/>
        <v>104026</v>
      </c>
      <c r="I200" s="22">
        <f>INDEX(Data[],MATCH($A200,Data[Dist],0),MATCH(I$5,Data[#Headers],0))</f>
        <v>132487</v>
      </c>
      <c r="K200" s="69">
        <f>INDEX('Payment Total'!$A$7:$H$333,MATCH('Payment by Source'!$A200,'Payment Total'!$A$7:$A$333,0),4)-I200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1043009</v>
      </c>
      <c r="V200" s="152">
        <f t="shared" si="10"/>
        <v>104301</v>
      </c>
      <c r="W200" s="152">
        <f t="shared" si="11"/>
        <v>1043010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2214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92984</v>
      </c>
      <c r="I201" s="22">
        <f>INDEX(Data[],MATCH($A201,Data[Dist],0),MATCH(I$5,Data[#Headers],0))</f>
        <v>119713</v>
      </c>
      <c r="K201" s="69">
        <f>INDEX('Payment Total'!$A$7:$H$333,MATCH('Payment by Source'!$A201,'Payment Total'!$A$7:$A$333,0),4)-I201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932676</v>
      </c>
      <c r="V201" s="152">
        <f t="shared" si="10"/>
        <v>93268</v>
      </c>
      <c r="W201" s="152">
        <f t="shared" si="11"/>
        <v>932680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11808</v>
      </c>
      <c r="D202" s="22">
        <f>IF(Notes!$B$2="June",ROUND('Budget by Source'!D202/10,0)+Q202,ROUND('Budget by Source'!D202/10,0))</f>
        <v>42590</v>
      </c>
      <c r="E202" s="22">
        <f>IF(Notes!$B$2="June",ROUND('Budget by Source'!E202/10,0)+R202,ROUND('Budget by Source'!E202/10,0))</f>
        <v>4952</v>
      </c>
      <c r="F202" s="22">
        <f>IF(Notes!$B$2="June",ROUND('Budget by Source'!F202/10,0)+S202,ROUND('Budget by Source'!F202/10,0))</f>
        <v>5260</v>
      </c>
      <c r="G202" s="22">
        <f>IF(Notes!$B$2="June",ROUND('Budget by Source'!G202/10,0)+T202,ROUND('Budget by Source'!G202/10,0))</f>
        <v>21318</v>
      </c>
      <c r="H202" s="22">
        <f t="shared" si="9"/>
        <v>271232</v>
      </c>
      <c r="I202" s="22">
        <f>INDEX(Data[],MATCH($A202,Data[Dist],0),MATCH(I$5,Data[#Headers],0))</f>
        <v>357160</v>
      </c>
      <c r="K202" s="69">
        <f>INDEX('Payment Total'!$A$7:$H$333,MATCH('Payment by Source'!$A202,'Payment Total'!$A$7:$A$333,0),4)-I202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2721446</v>
      </c>
      <c r="V202" s="152">
        <f t="shared" si="10"/>
        <v>272145</v>
      </c>
      <c r="W202" s="152">
        <f t="shared" si="11"/>
        <v>2721450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25829</v>
      </c>
      <c r="D203" s="22">
        <f>IF(Notes!$B$2="June",ROUND('Budget by Source'!D203/10,0)+Q203,ROUND('Budget by Source'!D203/10,0))</f>
        <v>114565</v>
      </c>
      <c r="E203" s="22">
        <f>IF(Notes!$B$2="June",ROUND('Budget by Source'!E203/10,0)+R203,ROUND('Budget by Source'!E203/10,0))</f>
        <v>15163</v>
      </c>
      <c r="F203" s="22">
        <f>IF(Notes!$B$2="June",ROUND('Budget by Source'!F203/10,0)+S203,ROUND('Budget by Source'!F203/10,0))</f>
        <v>13615</v>
      </c>
      <c r="G203" s="22">
        <f>IF(Notes!$B$2="June",ROUND('Budget by Source'!G203/10,0)+T203,ROUND('Budget by Source'!G203/10,0))</f>
        <v>65477</v>
      </c>
      <c r="H203" s="22">
        <f t="shared" si="9"/>
        <v>1043800</v>
      </c>
      <c r="I203" s="22">
        <f>INDEX(Data[],MATCH($A203,Data[Dist],0),MATCH(I$5,Data[#Headers],0))</f>
        <v>1278449</v>
      </c>
      <c r="K203" s="69">
        <f>INDEX('Payment Total'!$A$7:$H$333,MATCH('Payment by Source'!$A203,'Payment Total'!$A$7:$A$333,0),4)-I203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10466009</v>
      </c>
      <c r="V203" s="152">
        <f t="shared" si="10"/>
        <v>1046601</v>
      </c>
      <c r="W203" s="152">
        <f t="shared" si="11"/>
        <v>10466010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21033</v>
      </c>
      <c r="D204" s="22">
        <f>IF(Notes!$B$2="June",ROUND('Budget by Source'!D204/10,0)+Q204,ROUND('Budget by Source'!D204/10,0))</f>
        <v>71814</v>
      </c>
      <c r="E204" s="22">
        <f>IF(Notes!$B$2="June",ROUND('Budget by Source'!E204/10,0)+R204,ROUND('Budget by Source'!E204/10,0))</f>
        <v>8817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40056</v>
      </c>
      <c r="H204" s="22">
        <f t="shared" si="9"/>
        <v>617986</v>
      </c>
      <c r="I204" s="22">
        <f>INDEX(Data[],MATCH($A204,Data[Dist],0),MATCH(I$5,Data[#Headers],0))</f>
        <v>767819</v>
      </c>
      <c r="K204" s="69">
        <f>INDEX('Payment Total'!$A$7:$H$333,MATCH('Payment by Source'!$A204,'Payment Total'!$A$7:$A$333,0),4)-I204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6197010</v>
      </c>
      <c r="V204" s="152">
        <f t="shared" si="10"/>
        <v>619701</v>
      </c>
      <c r="W204" s="152">
        <f t="shared" si="11"/>
        <v>6197010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8118</v>
      </c>
      <c r="D205" s="22">
        <f>IF(Notes!$B$2="June",ROUND('Budget by Source'!D205/10,0)+Q205,ROUND('Budget by Source'!D205/10,0))</f>
        <v>16664</v>
      </c>
      <c r="E205" s="22">
        <f>IF(Notes!$B$2="June",ROUND('Budget by Source'!E205/10,0)+R205,ROUND('Budget by Source'!E205/10,0))</f>
        <v>2037</v>
      </c>
      <c r="F205" s="22">
        <f>IF(Notes!$B$2="June",ROUND('Budget by Source'!F205/10,0)+S205,ROUND('Budget by Source'!F205/10,0))</f>
        <v>1680</v>
      </c>
      <c r="G205" s="22">
        <f>IF(Notes!$B$2="June",ROUND('Budget by Source'!G205/10,0)+T205,ROUND('Budget by Source'!G205/10,0))</f>
        <v>8047</v>
      </c>
      <c r="H205" s="22">
        <f t="shared" si="9"/>
        <v>132696</v>
      </c>
      <c r="I205" s="22">
        <f>INDEX(Data[],MATCH($A205,Data[Dist],0),MATCH(I$5,Data[#Headers],0))</f>
        <v>169242</v>
      </c>
      <c r="K205" s="69">
        <f>INDEX('Payment Total'!$A$7:$H$333,MATCH('Payment by Source'!$A205,'Payment Total'!$A$7:$A$333,0),4)-I205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1330414</v>
      </c>
      <c r="V205" s="152">
        <f t="shared" si="10"/>
        <v>133041</v>
      </c>
      <c r="W205" s="152">
        <f t="shared" si="11"/>
        <v>1330410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38190</v>
      </c>
      <c r="F206" s="22">
        <f>IF(Notes!$B$2="June",ROUND('Budget by Source'!F206/10,0)+S206,ROUND('Budget by Source'!F206/10,0))</f>
        <v>31467</v>
      </c>
      <c r="G206" s="22">
        <f>IF(Notes!$B$2="June",ROUND('Budget by Source'!G206/10,0)+T206,ROUND('Budget by Source'!G206/10,0))</f>
        <v>164749</v>
      </c>
      <c r="H206" s="22">
        <f t="shared" si="9"/>
        <v>2812646</v>
      </c>
      <c r="I206" s="22">
        <f>INDEX(Data[],MATCH($A206,Data[Dist],0),MATCH(I$5,Data[#Headers],0))</f>
        <v>3425150</v>
      </c>
      <c r="K206" s="69">
        <f>INDEX('Payment Total'!$A$7:$H$333,MATCH('Payment by Source'!$A206,'Payment Total'!$A$7:$A$333,0),4)-I206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28196973</v>
      </c>
      <c r="V206" s="152">
        <f t="shared" si="10"/>
        <v>2819697</v>
      </c>
      <c r="W206" s="152">
        <f t="shared" si="11"/>
        <v>28196970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13653</v>
      </c>
      <c r="D207" s="22">
        <f>IF(Notes!$B$2="June",ROUND('Budget by Source'!D207/10,0)+Q207,ROUND('Budget by Source'!D207/10,0))</f>
        <v>37097</v>
      </c>
      <c r="E207" s="22">
        <f>IF(Notes!$B$2="June",ROUND('Budget by Source'!E207/10,0)+R207,ROUND('Budget by Source'!E207/10,0))</f>
        <v>3779</v>
      </c>
      <c r="F207" s="22">
        <f>IF(Notes!$B$2="June",ROUND('Budget by Source'!F207/10,0)+S207,ROUND('Budget by Source'!F207/10,0))</f>
        <v>4213</v>
      </c>
      <c r="G207" s="22">
        <f>IF(Notes!$B$2="June",ROUND('Budget by Source'!G207/10,0)+T207,ROUND('Budget by Source'!G207/10,0))</f>
        <v>21314</v>
      </c>
      <c r="H207" s="22">
        <f t="shared" si="9"/>
        <v>305164</v>
      </c>
      <c r="I207" s="22">
        <f>INDEX(Data[],MATCH($A207,Data[Dist],0),MATCH(I$5,Data[#Headers],0))</f>
        <v>385220</v>
      </c>
      <c r="K207" s="69">
        <f>INDEX('Payment Total'!$A$7:$H$333,MATCH('Payment by Source'!$A207,'Payment Total'!$A$7:$A$333,0),4)-I207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3060760</v>
      </c>
      <c r="V207" s="152">
        <f t="shared" si="10"/>
        <v>306076</v>
      </c>
      <c r="W207" s="152">
        <f t="shared" si="11"/>
        <v>3060760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30995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765402</v>
      </c>
      <c r="I208" s="22">
        <f>INDEX(Data[],MATCH($A208,Data[Dist],0),MATCH(I$5,Data[#Headers],0))</f>
        <v>961730</v>
      </c>
      <c r="K208" s="69">
        <f>INDEX('Payment Total'!$A$7:$H$333,MATCH('Payment by Source'!$A208,'Payment Total'!$A$7:$A$333,0),4)-I208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7675531</v>
      </c>
      <c r="V208" s="152">
        <f t="shared" si="10"/>
        <v>767553</v>
      </c>
      <c r="W208" s="152">
        <f t="shared" si="11"/>
        <v>7675530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10332</v>
      </c>
      <c r="D209" s="22">
        <f>IF(Notes!$B$2="June",ROUND('Budget by Source'!D209/10,0)+Q209,ROUND('Budget by Source'!D209/10,0))</f>
        <v>30754</v>
      </c>
      <c r="E209" s="22">
        <f>IF(Notes!$B$2="June",ROUND('Budget by Source'!E209/10,0)+R209,ROUND('Budget by Source'!E209/10,0))</f>
        <v>3940</v>
      </c>
      <c r="F209" s="22">
        <f>IF(Notes!$B$2="June",ROUND('Budget by Source'!F209/10,0)+S209,ROUND('Budget by Source'!F209/10,0))</f>
        <v>3303</v>
      </c>
      <c r="G209" s="22">
        <f>IF(Notes!$B$2="June",ROUND('Budget by Source'!G209/10,0)+T209,ROUND('Budget by Source'!G209/10,0))</f>
        <v>17038</v>
      </c>
      <c r="H209" s="22">
        <f t="shared" si="9"/>
        <v>190013</v>
      </c>
      <c r="I209" s="22">
        <f>INDEX(Data[],MATCH($A209,Data[Dist],0),MATCH(I$5,Data[#Headers],0))</f>
        <v>255380</v>
      </c>
      <c r="K209" s="69">
        <f>INDEX('Payment Total'!$A$7:$H$333,MATCH('Payment by Source'!$A209,'Payment Total'!$A$7:$A$333,0),4)-I209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1907423</v>
      </c>
      <c r="V209" s="152">
        <f t="shared" si="10"/>
        <v>190742</v>
      </c>
      <c r="W209" s="152">
        <f t="shared" si="11"/>
        <v>1907420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23616</v>
      </c>
      <c r="D210" s="22">
        <f>IF(Notes!$B$2="June",ROUND('Budget by Source'!D210/10,0)+Q210,ROUND('Budget by Source'!D210/10,0))</f>
        <v>59080</v>
      </c>
      <c r="E210" s="22">
        <f>IF(Notes!$B$2="June",ROUND('Budget by Source'!E210/10,0)+R210,ROUND('Budget by Source'!E210/10,0))</f>
        <v>5528</v>
      </c>
      <c r="F210" s="22">
        <f>IF(Notes!$B$2="June",ROUND('Budget by Source'!F210/10,0)+S210,ROUND('Budget by Source'!F210/10,0))</f>
        <v>6563</v>
      </c>
      <c r="G210" s="22">
        <f>IF(Notes!$B$2="June",ROUND('Budget by Source'!G210/10,0)+T210,ROUND('Budget by Source'!G210/10,0))</f>
        <v>32996</v>
      </c>
      <c r="H210" s="22">
        <f t="shared" si="9"/>
        <v>394751</v>
      </c>
      <c r="I210" s="22">
        <f>INDEX(Data[],MATCH($A210,Data[Dist],0),MATCH(I$5,Data[#Headers],0))</f>
        <v>522534</v>
      </c>
      <c r="K210" s="69">
        <f>INDEX('Payment Total'!$A$7:$H$333,MATCH('Payment by Source'!$A210,'Payment Total'!$A$7:$A$333,0),4)-I210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3961635</v>
      </c>
      <c r="V210" s="152">
        <f t="shared" si="10"/>
        <v>396164</v>
      </c>
      <c r="W210" s="152">
        <f t="shared" si="11"/>
        <v>3961640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7749</v>
      </c>
      <c r="D211" s="22">
        <f>IF(Notes!$B$2="June",ROUND('Budget by Source'!D211/10,0)+Q211,ROUND('Budget by Source'!D211/10,0))</f>
        <v>35003</v>
      </c>
      <c r="E211" s="22">
        <f>IF(Notes!$B$2="June",ROUND('Budget by Source'!E211/10,0)+R211,ROUND('Budget by Source'!E211/10,0))</f>
        <v>4184</v>
      </c>
      <c r="F211" s="22">
        <f>IF(Notes!$B$2="June",ROUND('Budget by Source'!F211/10,0)+S211,ROUND('Budget by Source'!F211/10,0))</f>
        <v>3709</v>
      </c>
      <c r="G211" s="22">
        <f>IF(Notes!$B$2="June",ROUND('Budget by Source'!G211/10,0)+T211,ROUND('Budget by Source'!G211/10,0))</f>
        <v>19071</v>
      </c>
      <c r="H211" s="22">
        <f t="shared" si="9"/>
        <v>335791</v>
      </c>
      <c r="I211" s="22">
        <f>INDEX(Data[],MATCH($A211,Data[Dist],0),MATCH(I$5,Data[#Headers],0))</f>
        <v>405507</v>
      </c>
      <c r="K211" s="69">
        <f>INDEX('Payment Total'!$A$7:$H$333,MATCH('Payment by Source'!$A211,'Payment Total'!$A$7:$A$333,0),4)-I211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3366084</v>
      </c>
      <c r="V211" s="152">
        <f t="shared" si="10"/>
        <v>336608</v>
      </c>
      <c r="W211" s="152">
        <f t="shared" si="11"/>
        <v>3366080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29888</v>
      </c>
      <c r="D212" s="22">
        <f>IF(Notes!$B$2="June",ROUND('Budget by Source'!D212/10,0)+Q212,ROUND('Budget by Source'!D212/10,0))</f>
        <v>183688</v>
      </c>
      <c r="E212" s="22">
        <f>IF(Notes!$B$2="June",ROUND('Budget by Source'!E212/10,0)+R212,ROUND('Budget by Source'!E212/10,0))</f>
        <v>23810</v>
      </c>
      <c r="F212" s="22">
        <f>IF(Notes!$B$2="June",ROUND('Budget by Source'!F212/10,0)+S212,ROUND('Budget by Source'!F212/10,0))</f>
        <v>20471</v>
      </c>
      <c r="G212" s="22">
        <f>IF(Notes!$B$2="June",ROUND('Budget by Source'!G212/10,0)+T212,ROUND('Budget by Source'!G212/10,0))</f>
        <v>105190</v>
      </c>
      <c r="H212" s="22">
        <f t="shared" si="9"/>
        <v>1853721</v>
      </c>
      <c r="I212" s="22">
        <f>INDEX(Data[],MATCH($A212,Data[Dist],0),MATCH(I$5,Data[#Headers],0))</f>
        <v>2216768</v>
      </c>
      <c r="K212" s="69">
        <f>INDEX('Payment Total'!$A$7:$H$333,MATCH('Payment by Source'!$A212,'Payment Total'!$A$7:$A$333,0),4)-I212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18582231</v>
      </c>
      <c r="V212" s="152">
        <f t="shared" si="10"/>
        <v>1858223</v>
      </c>
      <c r="W212" s="152">
        <f t="shared" si="11"/>
        <v>18582230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14760</v>
      </c>
      <c r="D213" s="22">
        <f>IF(Notes!$B$2="June",ROUND('Budget by Source'!D213/10,0)+Q213,ROUND('Budget by Source'!D213/10,0))</f>
        <v>53157</v>
      </c>
      <c r="E213" s="22">
        <f>IF(Notes!$B$2="June",ROUND('Budget by Source'!E213/10,0)+R213,ROUND('Budget by Source'!E213/10,0))</f>
        <v>5548</v>
      </c>
      <c r="F213" s="22">
        <f>IF(Notes!$B$2="June",ROUND('Budget by Source'!F213/10,0)+S213,ROUND('Budget by Source'!F213/10,0))</f>
        <v>5972</v>
      </c>
      <c r="G213" s="22">
        <f>IF(Notes!$B$2="June",ROUND('Budget by Source'!G213/10,0)+T213,ROUND('Budget by Source'!G213/10,0))</f>
        <v>28545</v>
      </c>
      <c r="H213" s="22">
        <f t="shared" si="9"/>
        <v>389061</v>
      </c>
      <c r="I213" s="22">
        <f>INDEX(Data[],MATCH($A213,Data[Dist],0),MATCH(I$5,Data[#Headers],0))</f>
        <v>497043</v>
      </c>
      <c r="K213" s="69">
        <f>INDEX('Payment Total'!$A$7:$H$333,MATCH('Payment by Source'!$A213,'Payment Total'!$A$7:$A$333,0),4)-I213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3902825</v>
      </c>
      <c r="V213" s="152">
        <f t="shared" si="10"/>
        <v>390283</v>
      </c>
      <c r="W213" s="152">
        <f t="shared" si="11"/>
        <v>3902830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16605</v>
      </c>
      <c r="D214" s="22">
        <f>IF(Notes!$B$2="June",ROUND('Budget by Source'!D214/10,0)+Q214,ROUND('Budget by Source'!D214/10,0))</f>
        <v>35198</v>
      </c>
      <c r="E214" s="22">
        <f>IF(Notes!$B$2="June",ROUND('Budget by Source'!E214/10,0)+R214,ROUND('Budget by Source'!E214/10,0))</f>
        <v>4261</v>
      </c>
      <c r="F214" s="22">
        <f>IF(Notes!$B$2="June",ROUND('Budget by Source'!F214/10,0)+S214,ROUND('Budget by Source'!F214/10,0))</f>
        <v>3970</v>
      </c>
      <c r="G214" s="22">
        <f>IF(Notes!$B$2="June",ROUND('Budget by Source'!G214/10,0)+T214,ROUND('Budget by Source'!G214/10,0))</f>
        <v>18405</v>
      </c>
      <c r="H214" s="22">
        <f t="shared" si="9"/>
        <v>264900</v>
      </c>
      <c r="I214" s="22">
        <f>INDEX(Data[],MATCH($A214,Data[Dist],0),MATCH(I$5,Data[#Headers],0))</f>
        <v>343339</v>
      </c>
      <c r="K214" s="69">
        <f>INDEX('Payment Total'!$A$7:$H$333,MATCH('Payment by Source'!$A214,'Payment Total'!$A$7:$A$333,0),4)-I214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2656876</v>
      </c>
      <c r="V214" s="152">
        <f t="shared" si="10"/>
        <v>265688</v>
      </c>
      <c r="W214" s="152">
        <f t="shared" si="11"/>
        <v>2656880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19557</v>
      </c>
      <c r="D215" s="22">
        <f>IF(Notes!$B$2="June",ROUND('Budget by Source'!D215/10,0)+Q215,ROUND('Budget by Source'!D215/10,0))</f>
        <v>71926</v>
      </c>
      <c r="E215" s="22">
        <f>IF(Notes!$B$2="June",ROUND('Budget by Source'!E215/10,0)+R215,ROUND('Budget by Source'!E215/10,0))</f>
        <v>7929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39830</v>
      </c>
      <c r="H215" s="22">
        <f t="shared" si="9"/>
        <v>598688</v>
      </c>
      <c r="I215" s="22">
        <f>INDEX(Data[],MATCH($A215,Data[Dist],0),MATCH(I$5,Data[#Headers],0))</f>
        <v>745817</v>
      </c>
      <c r="K215" s="69">
        <f>INDEX('Payment Total'!$A$7:$H$333,MATCH('Payment by Source'!$A215,'Payment Total'!$A$7:$A$333,0),4)-I215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6003927</v>
      </c>
      <c r="V215" s="152">
        <f t="shared" si="10"/>
        <v>600393</v>
      </c>
      <c r="W215" s="152">
        <f t="shared" si="11"/>
        <v>6003930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9963</v>
      </c>
      <c r="D216" s="22">
        <f>IF(Notes!$B$2="June",ROUND('Budget by Source'!D216/10,0)+Q216,ROUND('Budget by Source'!D216/10,0))</f>
        <v>33131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3575</v>
      </c>
      <c r="G216" s="22">
        <f>IF(Notes!$B$2="June",ROUND('Budget by Source'!G216/10,0)+T216,ROUND('Budget by Source'!G216/10,0))</f>
        <v>17826</v>
      </c>
      <c r="H216" s="22">
        <f t="shared" si="9"/>
        <v>236689</v>
      </c>
      <c r="I216" s="22">
        <f>INDEX(Data[],MATCH($A216,Data[Dist],0),MATCH(I$5,Data[#Headers],0))</f>
        <v>305343</v>
      </c>
      <c r="K216" s="69">
        <f>INDEX('Payment Total'!$A$7:$H$333,MATCH('Payment by Source'!$A216,'Payment Total'!$A$7:$A$333,0),4)-I216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2374531</v>
      </c>
      <c r="V216" s="152">
        <f t="shared" si="10"/>
        <v>237453</v>
      </c>
      <c r="W216" s="152">
        <f t="shared" si="11"/>
        <v>2374530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12546</v>
      </c>
      <c r="D217" s="22">
        <f>IF(Notes!$B$2="June",ROUND('Budget by Source'!D217/10,0)+Q217,ROUND('Budget by Source'!D217/10,0))</f>
        <v>35766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20431</v>
      </c>
      <c r="H217" s="22">
        <f t="shared" si="9"/>
        <v>257594</v>
      </c>
      <c r="I217" s="22">
        <f>INDEX(Data[],MATCH($A217,Data[Dist],0),MATCH(I$5,Data[#Headers],0))</f>
        <v>333853</v>
      </c>
      <c r="K217" s="69">
        <f>INDEX('Payment Total'!$A$7:$H$333,MATCH('Payment by Source'!$A217,'Payment Total'!$A$7:$A$333,0),4)-I217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2584342</v>
      </c>
      <c r="V217" s="152">
        <f t="shared" si="10"/>
        <v>258434</v>
      </c>
      <c r="W217" s="152">
        <f t="shared" si="11"/>
        <v>2584340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7380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61190</v>
      </c>
      <c r="I218" s="22">
        <f>INDEX(Data[],MATCH($A218,Data[Dist],0),MATCH(I$5,Data[#Headers],0))</f>
        <v>98427</v>
      </c>
      <c r="K218" s="69">
        <f>INDEX('Payment Total'!$A$7:$H$333,MATCH('Payment by Source'!$A218,'Payment Total'!$A$7:$A$333,0),4)-I218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615818</v>
      </c>
      <c r="V218" s="152">
        <f t="shared" si="10"/>
        <v>61582</v>
      </c>
      <c r="W218" s="152">
        <f t="shared" si="11"/>
        <v>615820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115880</v>
      </c>
      <c r="E219" s="22">
        <f>IF(Notes!$B$2="June",ROUND('Budget by Source'!E219/10,0)+R219,ROUND('Budget by Source'!E219/10,0))</f>
        <v>12096</v>
      </c>
      <c r="F219" s="22">
        <f>IF(Notes!$B$2="June",ROUND('Budget by Source'!F219/10,0)+S219,ROUND('Budget by Source'!F219/10,0))</f>
        <v>12149</v>
      </c>
      <c r="G219" s="22">
        <f>IF(Notes!$B$2="June",ROUND('Budget by Source'!G219/10,0)+T219,ROUND('Budget by Source'!G219/10,0))</f>
        <v>69628</v>
      </c>
      <c r="H219" s="22">
        <f t="shared" si="9"/>
        <v>1089742</v>
      </c>
      <c r="I219" s="22">
        <f>INDEX(Data[],MATCH($A219,Data[Dist],0),MATCH(I$5,Data[#Headers],0))</f>
        <v>1343405</v>
      </c>
      <c r="K219" s="69">
        <f>INDEX('Payment Total'!$A$7:$H$333,MATCH('Payment by Source'!$A219,'Payment Total'!$A$7:$A$333,0),4)-I219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10927208</v>
      </c>
      <c r="V219" s="152">
        <f t="shared" si="10"/>
        <v>1092721</v>
      </c>
      <c r="W219" s="152">
        <f t="shared" si="11"/>
        <v>10927210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55356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21333</v>
      </c>
      <c r="F220" s="22">
        <f>IF(Notes!$B$2="June",ROUND('Budget by Source'!F220/10,0)+S220,ROUND('Budget by Source'!F220/10,0))</f>
        <v>21878</v>
      </c>
      <c r="G220" s="22">
        <f>IF(Notes!$B$2="June",ROUND('Budget by Source'!G220/10,0)+T220,ROUND('Budget by Source'!G220/10,0))</f>
        <v>111365</v>
      </c>
      <c r="H220" s="22">
        <f t="shared" si="9"/>
        <v>1581473</v>
      </c>
      <c r="I220" s="22">
        <f>INDEX(Data[],MATCH($A220,Data[Dist],0),MATCH(I$5,Data[#Headers],0))</f>
        <v>1986344</v>
      </c>
      <c r="K220" s="69">
        <f>INDEX('Payment Total'!$A$7:$H$333,MATCH('Payment by Source'!$A220,'Payment Total'!$A$7:$A$333,0),4)-I220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15862387</v>
      </c>
      <c r="V220" s="152">
        <f t="shared" si="10"/>
        <v>1586239</v>
      </c>
      <c r="W220" s="152">
        <f t="shared" si="11"/>
        <v>15862390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11070</v>
      </c>
      <c r="D221" s="22">
        <f>IF(Notes!$B$2="June",ROUND('Budget by Source'!D221/10,0)+Q221,ROUND('Budget by Source'!D221/10,0))</f>
        <v>31764</v>
      </c>
      <c r="E221" s="22">
        <f>IF(Notes!$B$2="June",ROUND('Budget by Source'!E221/10,0)+R221,ROUND('Budget by Source'!E221/10,0))</f>
        <v>3268</v>
      </c>
      <c r="F221" s="22">
        <f>IF(Notes!$B$2="June",ROUND('Budget by Source'!F221/10,0)+S221,ROUND('Budget by Source'!F221/10,0))</f>
        <v>3413</v>
      </c>
      <c r="G221" s="22">
        <f>IF(Notes!$B$2="June",ROUND('Budget by Source'!G221/10,0)+T221,ROUND('Budget by Source'!G221/10,0))</f>
        <v>16280</v>
      </c>
      <c r="H221" s="22">
        <f t="shared" si="9"/>
        <v>206811</v>
      </c>
      <c r="I221" s="22">
        <f>INDEX(Data[],MATCH($A221,Data[Dist],0),MATCH(I$5,Data[#Headers],0))</f>
        <v>272606</v>
      </c>
      <c r="K221" s="69">
        <f>INDEX('Payment Total'!$A$7:$H$333,MATCH('Payment by Source'!$A221,'Payment Total'!$A$7:$A$333,0),4)-I221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2075081</v>
      </c>
      <c r="V221" s="152">
        <f t="shared" si="10"/>
        <v>207508</v>
      </c>
      <c r="W221" s="152">
        <f t="shared" si="11"/>
        <v>2075080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12922</v>
      </c>
      <c r="D222" s="22">
        <f>IF(Notes!$B$2="June",ROUND('Budget by Source'!D222/10,0)+Q222,ROUND('Budget by Source'!D222/10,0))</f>
        <v>31713</v>
      </c>
      <c r="E222" s="22">
        <f>IF(Notes!$B$2="June",ROUND('Budget by Source'!E222/10,0)+R222,ROUND('Budget by Source'!E222/10,0))</f>
        <v>3200</v>
      </c>
      <c r="F222" s="22">
        <f>IF(Notes!$B$2="June",ROUND('Budget by Source'!F222/10,0)+S222,ROUND('Budget by Source'!F222/10,0))</f>
        <v>3630</v>
      </c>
      <c r="G222" s="22">
        <f>IF(Notes!$B$2="June",ROUND('Budget by Source'!G222/10,0)+T222,ROUND('Budget by Source'!G222/10,0))</f>
        <v>17997</v>
      </c>
      <c r="H222" s="22">
        <f t="shared" si="9"/>
        <v>235411</v>
      </c>
      <c r="I222" s="22">
        <f>INDEX(Data[],MATCH($A222,Data[Dist],0),MATCH(I$5,Data[#Headers],0))</f>
        <v>304873</v>
      </c>
      <c r="K222" s="69">
        <f>INDEX('Payment Total'!$A$7:$H$333,MATCH('Payment by Source'!$A222,'Payment Total'!$A$7:$A$333,0),4)-I222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2361809</v>
      </c>
      <c r="V222" s="152">
        <f t="shared" si="10"/>
        <v>236181</v>
      </c>
      <c r="W222" s="152">
        <f t="shared" si="11"/>
        <v>2361810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60146</v>
      </c>
      <c r="D223" s="22">
        <f>IF(Notes!$B$2="June",ROUND('Budget by Source'!D223/10,0)+Q223,ROUND('Budget by Source'!D223/10,0))</f>
        <v>214844</v>
      </c>
      <c r="E223" s="22">
        <f>IF(Notes!$B$2="June",ROUND('Budget by Source'!E223/10,0)+R223,ROUND('Budget by Source'!E223/10,0))</f>
        <v>22794</v>
      </c>
      <c r="F223" s="22">
        <f>IF(Notes!$B$2="June",ROUND('Budget by Source'!F223/10,0)+S223,ROUND('Budget by Source'!F223/10,0))</f>
        <v>22659</v>
      </c>
      <c r="G223" s="22">
        <f>IF(Notes!$B$2="June",ROUND('Budget by Source'!G223/10,0)+T223,ROUND('Budget by Source'!G223/10,0))</f>
        <v>119881</v>
      </c>
      <c r="H223" s="22">
        <f t="shared" si="9"/>
        <v>2205882</v>
      </c>
      <c r="I223" s="22">
        <f>INDEX(Data[],MATCH($A223,Data[Dist],0),MATCH(I$5,Data[#Headers],0))</f>
        <v>2646206</v>
      </c>
      <c r="K223" s="69">
        <f>INDEX('Payment Total'!$A$7:$H$333,MATCH('Payment by Source'!$A223,'Payment Total'!$A$7:$A$333,0),4)-I223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22110134</v>
      </c>
      <c r="V223" s="152">
        <f t="shared" si="10"/>
        <v>2211013</v>
      </c>
      <c r="W223" s="152">
        <f t="shared" si="11"/>
        <v>22110130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15867</v>
      </c>
      <c r="D224" s="22">
        <f>IF(Notes!$B$2="June",ROUND('Budget by Source'!D224/10,0)+Q224,ROUND('Budget by Source'!D224/10,0))</f>
        <v>44272</v>
      </c>
      <c r="E224" s="22">
        <f>IF(Notes!$B$2="June",ROUND('Budget by Source'!E224/10,0)+R224,ROUND('Budget by Source'!E224/10,0))</f>
        <v>4589</v>
      </c>
      <c r="F224" s="22">
        <f>IF(Notes!$B$2="June",ROUND('Budget by Source'!F224/10,0)+S224,ROUND('Budget by Source'!F224/10,0))</f>
        <v>4814</v>
      </c>
      <c r="G224" s="22">
        <f>IF(Notes!$B$2="June",ROUND('Budget by Source'!G224/10,0)+T224,ROUND('Budget by Source'!G224/10,0))</f>
        <v>24839</v>
      </c>
      <c r="H224" s="22">
        <f t="shared" si="9"/>
        <v>319568</v>
      </c>
      <c r="I224" s="22">
        <f>INDEX(Data[],MATCH($A224,Data[Dist],0),MATCH(I$5,Data[#Headers],0))</f>
        <v>413949</v>
      </c>
      <c r="K224" s="69">
        <f>INDEX('Payment Total'!$A$7:$H$333,MATCH('Payment by Source'!$A224,'Payment Total'!$A$7:$A$333,0),4)-I224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3206329</v>
      </c>
      <c r="V224" s="152">
        <f t="shared" si="10"/>
        <v>320633</v>
      </c>
      <c r="W224" s="152">
        <f t="shared" si="11"/>
        <v>3206330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22509</v>
      </c>
      <c r="D225" s="22">
        <f>IF(Notes!$B$2="June",ROUND('Budget by Source'!D225/10,0)+Q225,ROUND('Budget by Source'!D225/10,0))</f>
        <v>63836</v>
      </c>
      <c r="E225" s="22">
        <f>IF(Notes!$B$2="June",ROUND('Budget by Source'!E225/10,0)+R225,ROUND('Budget by Source'!E225/10,0))</f>
        <v>6883</v>
      </c>
      <c r="F225" s="22">
        <f>IF(Notes!$B$2="June",ROUND('Budget by Source'!F225/10,0)+S225,ROUND('Budget by Source'!F225/10,0))</f>
        <v>7386</v>
      </c>
      <c r="G225" s="22">
        <f>IF(Notes!$B$2="June",ROUND('Budget by Source'!G225/10,0)+T225,ROUND('Budget by Source'!G225/10,0))</f>
        <v>33741</v>
      </c>
      <c r="H225" s="22">
        <f t="shared" si="9"/>
        <v>402905</v>
      </c>
      <c r="I225" s="22">
        <f>INDEX(Data[],MATCH($A225,Data[Dist],0),MATCH(I$5,Data[#Headers],0))</f>
        <v>537260</v>
      </c>
      <c r="K225" s="69">
        <f>INDEX('Payment Total'!$A$7:$H$333,MATCH('Payment by Source'!$A225,'Payment Total'!$A$7:$A$333,0),4)-I225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4043209</v>
      </c>
      <c r="V225" s="152">
        <f t="shared" si="10"/>
        <v>404321</v>
      </c>
      <c r="W225" s="152">
        <f t="shared" si="11"/>
        <v>4043210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12915</v>
      </c>
      <c r="D226" s="22">
        <f>IF(Notes!$B$2="June",ROUND('Budget by Source'!D226/10,0)+Q226,ROUND('Budget by Source'!D226/10,0))</f>
        <v>86316</v>
      </c>
      <c r="E226" s="22">
        <f>IF(Notes!$B$2="June",ROUND('Budget by Source'!E226/10,0)+R226,ROUND('Budget by Source'!E226/10,0))</f>
        <v>10121</v>
      </c>
      <c r="F226" s="22">
        <f>IF(Notes!$B$2="June",ROUND('Budget by Source'!F226/10,0)+S226,ROUND('Budget by Source'!F226/10,0))</f>
        <v>9901</v>
      </c>
      <c r="G226" s="22">
        <f>IF(Notes!$B$2="June",ROUND('Budget by Source'!G226/10,0)+T226,ROUND('Budget by Source'!G226/10,0))</f>
        <v>47952</v>
      </c>
      <c r="H226" s="22">
        <f t="shared" si="9"/>
        <v>908290</v>
      </c>
      <c r="I226" s="22">
        <f>INDEX(Data[],MATCH($A226,Data[Dist],0),MATCH(I$5,Data[#Headers],0))</f>
        <v>1075495</v>
      </c>
      <c r="K226" s="69">
        <f>INDEX('Payment Total'!$A$7:$H$333,MATCH('Payment by Source'!$A226,'Payment Total'!$A$7:$A$333,0),4)-I226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9103416</v>
      </c>
      <c r="V226" s="152">
        <f t="shared" si="10"/>
        <v>910342</v>
      </c>
      <c r="W226" s="152">
        <f t="shared" si="11"/>
        <v>9103420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12915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4325</v>
      </c>
      <c r="G227" s="22">
        <f>IF(Notes!$B$2="June",ROUND('Budget by Source'!G227/10,0)+T227,ROUND('Budget by Source'!G227/10,0))</f>
        <v>21536</v>
      </c>
      <c r="H227" s="22">
        <f t="shared" si="9"/>
        <v>250835</v>
      </c>
      <c r="I227" s="22">
        <f>INDEX(Data[],MATCH($A227,Data[Dist],0),MATCH(I$5,Data[#Headers],0))</f>
        <v>333557</v>
      </c>
      <c r="K227" s="69">
        <f>INDEX('Payment Total'!$A$7:$H$333,MATCH('Payment by Source'!$A227,'Payment Total'!$A$7:$A$333,0),4)-I227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2517574</v>
      </c>
      <c r="V227" s="152">
        <f t="shared" si="10"/>
        <v>251757</v>
      </c>
      <c r="W227" s="152">
        <f t="shared" si="11"/>
        <v>2517570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24723</v>
      </c>
      <c r="D228" s="22">
        <f>IF(Notes!$B$2="June",ROUND('Budget by Source'!D228/10,0)+Q228,ROUND('Budget by Source'!D228/10,0))</f>
        <v>67452</v>
      </c>
      <c r="E228" s="22">
        <f>IF(Notes!$B$2="June",ROUND('Budget by Source'!E228/10,0)+R228,ROUND('Budget by Source'!E228/10,0))</f>
        <v>7538</v>
      </c>
      <c r="F228" s="22">
        <f>IF(Notes!$B$2="June",ROUND('Budget by Source'!F228/10,0)+S228,ROUND('Budget by Source'!F228/10,0))</f>
        <v>7677</v>
      </c>
      <c r="G228" s="22">
        <f>IF(Notes!$B$2="June",ROUND('Budget by Source'!G228/10,0)+T228,ROUND('Budget by Source'!G228/10,0))</f>
        <v>37326</v>
      </c>
      <c r="H228" s="22">
        <f t="shared" si="9"/>
        <v>-90275</v>
      </c>
      <c r="I228" s="22">
        <f>INDEX(Data[],MATCH($A228,Data[Dist],0),MATCH(I$5,Data[#Headers],0))</f>
        <v>54441</v>
      </c>
      <c r="K228" s="69">
        <f>INDEX('Payment Total'!$A$7:$H$333,MATCH('Payment by Source'!$A228,'Payment Total'!$A$7:$A$333,0),4)-I228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-886772</v>
      </c>
      <c r="V228" s="152">
        <f t="shared" si="10"/>
        <v>-88677</v>
      </c>
      <c r="W228" s="152">
        <f t="shared" si="11"/>
        <v>-886770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16492</v>
      </c>
      <c r="E229" s="22">
        <f>IF(Notes!$B$2="June",ROUND('Budget by Source'!E229/10,0)+R229,ROUND('Budget by Source'!E229/10,0))</f>
        <v>1681</v>
      </c>
      <c r="F229" s="22">
        <f>IF(Notes!$B$2="June",ROUND('Budget by Source'!F229/10,0)+S229,ROUND('Budget by Source'!F229/10,0))</f>
        <v>1709</v>
      </c>
      <c r="G229" s="22">
        <f>IF(Notes!$B$2="June",ROUND('Budget by Source'!G229/10,0)+T229,ROUND('Budget by Source'!G229/10,0))</f>
        <v>7657</v>
      </c>
      <c r="H229" s="22">
        <f t="shared" si="9"/>
        <v>109738</v>
      </c>
      <c r="I229" s="22">
        <f>INDEX(Data[],MATCH($A229,Data[Dist],0),MATCH(I$5,Data[#Headers],0))</f>
        <v>140598</v>
      </c>
      <c r="K229" s="69">
        <f>INDEX('Payment Total'!$A$7:$H$333,MATCH('Payment by Source'!$A229,'Payment Total'!$A$7:$A$333,0),4)-I229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1100648</v>
      </c>
      <c r="V229" s="152">
        <f t="shared" si="10"/>
        <v>110065</v>
      </c>
      <c r="W229" s="152">
        <f t="shared" si="11"/>
        <v>1100650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13860</v>
      </c>
      <c r="E230" s="22">
        <f>IF(Notes!$B$2="June",ROUND('Budget by Source'!E230/10,0)+R230,ROUND('Budget by Source'!E230/10,0))</f>
        <v>1101</v>
      </c>
      <c r="F230" s="22">
        <f>IF(Notes!$B$2="June",ROUND('Budget by Source'!F230/10,0)+S230,ROUND('Budget by Source'!F230/10,0))</f>
        <v>1544</v>
      </c>
      <c r="G230" s="22">
        <f>IF(Notes!$B$2="June",ROUND('Budget by Source'!G230/10,0)+T230,ROUND('Budget by Source'!G230/10,0))</f>
        <v>6330</v>
      </c>
      <c r="H230" s="22">
        <f t="shared" si="9"/>
        <v>57137</v>
      </c>
      <c r="I230" s="22">
        <f>INDEX(Data[],MATCH($A230,Data[Dist],0),MATCH(I$5,Data[#Headers],0))</f>
        <v>84031</v>
      </c>
      <c r="K230" s="69">
        <f>INDEX('Payment Total'!$A$7:$H$333,MATCH('Payment by Source'!$A230,'Payment Total'!$A$7:$A$333,0),4)-I230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574086</v>
      </c>
      <c r="V230" s="152">
        <f t="shared" si="10"/>
        <v>57409</v>
      </c>
      <c r="W230" s="152">
        <f t="shared" si="11"/>
        <v>574090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19188</v>
      </c>
      <c r="D231" s="22">
        <f>IF(Notes!$B$2="June",ROUND('Budget by Source'!D231/10,0)+Q231,ROUND('Budget by Source'!D231/10,0))</f>
        <v>57378</v>
      </c>
      <c r="E231" s="22">
        <f>IF(Notes!$B$2="June",ROUND('Budget by Source'!E231/10,0)+R231,ROUND('Budget by Source'!E231/10,0))</f>
        <v>6204</v>
      </c>
      <c r="F231" s="22">
        <f>IF(Notes!$B$2="June",ROUND('Budget by Source'!F231/10,0)+S231,ROUND('Budget by Source'!F231/10,0))</f>
        <v>6520</v>
      </c>
      <c r="G231" s="22">
        <f>IF(Notes!$B$2="June",ROUND('Budget by Source'!G231/10,0)+T231,ROUND('Budget by Source'!G231/10,0))</f>
        <v>32281</v>
      </c>
      <c r="H231" s="22">
        <f t="shared" si="9"/>
        <v>452377</v>
      </c>
      <c r="I231" s="22">
        <f>INDEX(Data[],MATCH($A231,Data[Dist],0),MATCH(I$5,Data[#Headers],0))</f>
        <v>573948</v>
      </c>
      <c r="K231" s="69">
        <f>INDEX('Payment Total'!$A$7:$H$333,MATCH('Payment by Source'!$A231,'Payment Total'!$A$7:$A$333,0),4)-I231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4537600</v>
      </c>
      <c r="V231" s="152">
        <f t="shared" si="10"/>
        <v>453760</v>
      </c>
      <c r="W231" s="152">
        <f t="shared" si="11"/>
        <v>4537600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58301</v>
      </c>
      <c r="D232" s="22">
        <f>IF(Notes!$B$2="June",ROUND('Budget by Source'!D232/10,0)+Q232,ROUND('Budget by Source'!D232/10,0))</f>
        <v>137538</v>
      </c>
      <c r="E232" s="22">
        <f>IF(Notes!$B$2="June",ROUND('Budget by Source'!E232/10,0)+R232,ROUND('Budget by Source'!E232/10,0))</f>
        <v>17881</v>
      </c>
      <c r="F232" s="22">
        <f>IF(Notes!$B$2="June",ROUND('Budget by Source'!F232/10,0)+S232,ROUND('Budget by Source'!F232/10,0))</f>
        <v>16099</v>
      </c>
      <c r="G232" s="22">
        <f>IF(Notes!$B$2="June",ROUND('Budget by Source'!G232/10,0)+T232,ROUND('Budget by Source'!G232/10,0))</f>
        <v>79024</v>
      </c>
      <c r="H232" s="22">
        <f t="shared" si="9"/>
        <v>1283666</v>
      </c>
      <c r="I232" s="22">
        <f>INDEX(Data[],MATCH($A232,Data[Dist],0),MATCH(I$5,Data[#Headers],0))</f>
        <v>1592509</v>
      </c>
      <c r="K232" s="69">
        <f>INDEX('Payment Total'!$A$7:$H$333,MATCH('Payment by Source'!$A232,'Payment Total'!$A$7:$A$333,0),4)-I232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12870493</v>
      </c>
      <c r="V232" s="152">
        <f t="shared" si="10"/>
        <v>1287049</v>
      </c>
      <c r="W232" s="152">
        <f t="shared" si="11"/>
        <v>12870490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102211</v>
      </c>
      <c r="D233" s="22">
        <f>IF(Notes!$B$2="June",ROUND('Budget by Source'!D233/10,0)+Q233,ROUND('Budget by Source'!D233/10,0))</f>
        <v>299854</v>
      </c>
      <c r="E233" s="22">
        <f>IF(Notes!$B$2="June",ROUND('Budget by Source'!E233/10,0)+R233,ROUND('Budget by Source'!E233/10,0))</f>
        <v>42619</v>
      </c>
      <c r="F233" s="22">
        <f>IF(Notes!$B$2="June",ROUND('Budget by Source'!F233/10,0)+S233,ROUND('Budget by Source'!F233/10,0))</f>
        <v>33995</v>
      </c>
      <c r="G233" s="22">
        <f>IF(Notes!$B$2="June",ROUND('Budget by Source'!G233/10,0)+T233,ROUND('Budget by Source'!G233/10,0))</f>
        <v>174313</v>
      </c>
      <c r="H233" s="22">
        <f t="shared" si="9"/>
        <v>3458508</v>
      </c>
      <c r="I233" s="22">
        <f>INDEX(Data[],MATCH($A233,Data[Dist],0),MATCH(I$5,Data[#Headers],0))</f>
        <v>4111500</v>
      </c>
      <c r="K233" s="69">
        <f>INDEX('Payment Total'!$A$7:$H$333,MATCH('Payment by Source'!$A233,'Payment Total'!$A$7:$A$333,0),4)-I233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34659681</v>
      </c>
      <c r="V233" s="152">
        <f t="shared" si="10"/>
        <v>3465968</v>
      </c>
      <c r="W233" s="152">
        <f t="shared" si="11"/>
        <v>34659680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12915</v>
      </c>
      <c r="D234" s="22">
        <f>IF(Notes!$B$2="June",ROUND('Budget by Source'!D234/10,0)+Q234,ROUND('Budget by Source'!D234/10,0))</f>
        <v>42733</v>
      </c>
      <c r="E234" s="22">
        <f>IF(Notes!$B$2="June",ROUND('Budget by Source'!E234/10,0)+R234,ROUND('Budget by Source'!E234/10,0))</f>
        <v>4539</v>
      </c>
      <c r="F234" s="22">
        <f>IF(Notes!$B$2="June",ROUND('Budget by Source'!F234/10,0)+S234,ROUND('Budget by Source'!F234/10,0))</f>
        <v>4280</v>
      </c>
      <c r="G234" s="22">
        <f>IF(Notes!$B$2="June",ROUND('Budget by Source'!G234/10,0)+T234,ROUND('Budget by Source'!G234/10,0))</f>
        <v>24567</v>
      </c>
      <c r="H234" s="22">
        <f t="shared" si="9"/>
        <v>275114</v>
      </c>
      <c r="I234" s="22">
        <f>INDEX(Data[],MATCH($A234,Data[Dist],0),MATCH(I$5,Data[#Headers],0))</f>
        <v>364148</v>
      </c>
      <c r="K234" s="69">
        <f>INDEX('Payment Total'!$A$7:$H$333,MATCH('Payment by Source'!$A234,'Payment Total'!$A$7:$A$333,0),4)-I234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2761664</v>
      </c>
      <c r="V234" s="152">
        <f t="shared" si="10"/>
        <v>276166</v>
      </c>
      <c r="W234" s="152">
        <f t="shared" si="11"/>
        <v>2761660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67191</v>
      </c>
      <c r="I235" s="22">
        <f>INDEX(Data[],MATCH($A235,Data[Dist],0),MATCH(I$5,Data[#Headers],0))</f>
        <v>93400</v>
      </c>
      <c r="K235" s="69">
        <f>INDEX('Payment Total'!$A$7:$H$333,MATCH('Payment by Source'!$A235,'Payment Total'!$A$7:$A$333,0),4)-I235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674712</v>
      </c>
      <c r="V235" s="152">
        <f t="shared" si="10"/>
        <v>67471</v>
      </c>
      <c r="W235" s="152">
        <f t="shared" si="11"/>
        <v>674710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9963</v>
      </c>
      <c r="D236" s="22">
        <f>IF(Notes!$B$2="June",ROUND('Budget by Source'!D236/10,0)+Q236,ROUND('Budget by Source'!D236/10,0))</f>
        <v>37231</v>
      </c>
      <c r="E236" s="22">
        <f>IF(Notes!$B$2="June",ROUND('Budget by Source'!E236/10,0)+R236,ROUND('Budget by Source'!E236/10,0))</f>
        <v>3787</v>
      </c>
      <c r="F236" s="22">
        <f>IF(Notes!$B$2="June",ROUND('Budget by Source'!F236/10,0)+S236,ROUND('Budget by Source'!F236/10,0))</f>
        <v>4370</v>
      </c>
      <c r="G236" s="22">
        <f>IF(Notes!$B$2="June",ROUND('Budget by Source'!G236/10,0)+T236,ROUND('Budget by Source'!G236/10,0))</f>
        <v>20389</v>
      </c>
      <c r="H236" s="22">
        <f t="shared" si="9"/>
        <v>99014</v>
      </c>
      <c r="I236" s="22">
        <f>INDEX(Data[],MATCH($A236,Data[Dist],0),MATCH(I$5,Data[#Headers],0))</f>
        <v>174754</v>
      </c>
      <c r="K236" s="69">
        <f>INDEX('Payment Total'!$A$7:$H$333,MATCH('Payment by Source'!$A236,'Payment Total'!$A$7:$A$333,0),4)-I236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998521</v>
      </c>
      <c r="V236" s="152">
        <f t="shared" si="10"/>
        <v>99852</v>
      </c>
      <c r="W236" s="152">
        <f t="shared" si="11"/>
        <v>998520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12915</v>
      </c>
      <c r="D237" s="22">
        <f>IF(Notes!$B$2="June",ROUND('Budget by Source'!D237/10,0)+Q237,ROUND('Budget by Source'!D237/10,0))</f>
        <v>36479</v>
      </c>
      <c r="E237" s="22">
        <f>IF(Notes!$B$2="June",ROUND('Budget by Source'!E237/10,0)+R237,ROUND('Budget by Source'!E237/10,0))</f>
        <v>4247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20606</v>
      </c>
      <c r="H237" s="22">
        <f t="shared" si="9"/>
        <v>259078</v>
      </c>
      <c r="I237" s="22">
        <f>INDEX(Data[],MATCH($A237,Data[Dist],0),MATCH(I$5,Data[#Headers],0))</f>
        <v>337427</v>
      </c>
      <c r="K237" s="69">
        <f>INDEX('Payment Total'!$A$7:$H$333,MATCH('Payment by Source'!$A237,'Payment Total'!$A$7:$A$333,0),4)-I237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2599591</v>
      </c>
      <c r="V237" s="152">
        <f t="shared" si="10"/>
        <v>259959</v>
      </c>
      <c r="W237" s="152">
        <f t="shared" si="11"/>
        <v>2599590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45755</v>
      </c>
      <c r="D238" s="22">
        <f>IF(Notes!$B$2="June",ROUND('Budget by Source'!D238/10,0)+Q238,ROUND('Budget by Source'!D238/10,0))</f>
        <v>131994</v>
      </c>
      <c r="E238" s="22">
        <f>IF(Notes!$B$2="June",ROUND('Budget by Source'!E238/10,0)+R238,ROUND('Budget by Source'!E238/10,0))</f>
        <v>15361</v>
      </c>
      <c r="F238" s="22">
        <f>IF(Notes!$B$2="June",ROUND('Budget by Source'!F238/10,0)+S238,ROUND('Budget by Source'!F238/10,0))</f>
        <v>14256</v>
      </c>
      <c r="G238" s="22">
        <f>IF(Notes!$B$2="June",ROUND('Budget by Source'!G238/10,0)+T238,ROUND('Budget by Source'!G238/10,0))</f>
        <v>77793</v>
      </c>
      <c r="H238" s="22">
        <f t="shared" si="9"/>
        <v>1035452</v>
      </c>
      <c r="I238" s="22">
        <f>INDEX(Data[],MATCH($A238,Data[Dist],0),MATCH(I$5,Data[#Headers],0))</f>
        <v>1320611</v>
      </c>
      <c r="K238" s="69">
        <f>INDEX('Payment Total'!$A$7:$H$333,MATCH('Payment by Source'!$A238,'Payment Total'!$A$7:$A$333,0),4)-I238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10387823</v>
      </c>
      <c r="V238" s="152">
        <f t="shared" si="10"/>
        <v>1038782</v>
      </c>
      <c r="W238" s="152">
        <f t="shared" si="11"/>
        <v>10387820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35792</v>
      </c>
      <c r="D239" s="22">
        <f>IF(Notes!$B$2="June",ROUND('Budget by Source'!D239/10,0)+Q239,ROUND('Budget by Source'!D239/10,0))</f>
        <v>118560</v>
      </c>
      <c r="E239" s="22">
        <f>IF(Notes!$B$2="June",ROUND('Budget by Source'!E239/10,0)+R239,ROUND('Budget by Source'!E239/10,0))</f>
        <v>17317</v>
      </c>
      <c r="F239" s="22">
        <f>IF(Notes!$B$2="June",ROUND('Budget by Source'!F239/10,0)+S239,ROUND('Budget by Source'!F239/10,0))</f>
        <v>12945</v>
      </c>
      <c r="G239" s="22">
        <f>IF(Notes!$B$2="June",ROUND('Budget by Source'!G239/10,0)+T239,ROUND('Budget by Source'!G239/10,0))</f>
        <v>65510</v>
      </c>
      <c r="H239" s="22">
        <f t="shared" si="9"/>
        <v>1261205</v>
      </c>
      <c r="I239" s="22">
        <f>INDEX(Data[],MATCH($A239,Data[Dist],0),MATCH(I$5,Data[#Headers],0))</f>
        <v>1511329</v>
      </c>
      <c r="K239" s="69">
        <f>INDEX('Payment Total'!$A$7:$H$333,MATCH('Payment by Source'!$A239,'Payment Total'!$A$7:$A$333,0),4)-I239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12640100</v>
      </c>
      <c r="V239" s="152">
        <f t="shared" si="10"/>
        <v>1264010</v>
      </c>
      <c r="W239" s="152">
        <f t="shared" si="11"/>
        <v>12640100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68264</v>
      </c>
      <c r="D240" s="22">
        <f>IF(Notes!$B$2="June",ROUND('Budget by Source'!D240/10,0)+Q240,ROUND('Budget by Source'!D240/10,0))</f>
        <v>323295</v>
      </c>
      <c r="E240" s="22">
        <f>IF(Notes!$B$2="June",ROUND('Budget by Source'!E240/10,0)+R240,ROUND('Budget by Source'!E240/10,0))</f>
        <v>34505</v>
      </c>
      <c r="F240" s="22">
        <f>IF(Notes!$B$2="June",ROUND('Budget by Source'!F240/10,0)+S240,ROUND('Budget by Source'!F240/10,0))</f>
        <v>37244</v>
      </c>
      <c r="G240" s="22">
        <f>IF(Notes!$B$2="June",ROUND('Budget by Source'!G240/10,0)+T240,ROUND('Budget by Source'!G240/10,0))</f>
        <v>194056</v>
      </c>
      <c r="H240" s="22">
        <f t="shared" si="9"/>
        <v>2784745</v>
      </c>
      <c r="I240" s="22">
        <f>INDEX(Data[],MATCH($A240,Data[Dist],0),MATCH(I$5,Data[#Headers],0))</f>
        <v>3442109</v>
      </c>
      <c r="K240" s="69">
        <f>INDEX('Payment Total'!$A$7:$H$333,MATCH('Payment by Source'!$A240,'Payment Total'!$A$7:$A$333,0),4)-I240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27930505</v>
      </c>
      <c r="V240" s="152">
        <f t="shared" si="10"/>
        <v>2793051</v>
      </c>
      <c r="W240" s="152">
        <f t="shared" si="11"/>
        <v>27930510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18081</v>
      </c>
      <c r="D241" s="22">
        <f>IF(Notes!$B$2="June",ROUND('Budget by Source'!D241/10,0)+Q241,ROUND('Budget by Source'!D241/10,0))</f>
        <v>42880</v>
      </c>
      <c r="E241" s="22">
        <f>IF(Notes!$B$2="June",ROUND('Budget by Source'!E241/10,0)+R241,ROUND('Budget by Source'!E241/10,0))</f>
        <v>5631</v>
      </c>
      <c r="F241" s="22">
        <f>IF(Notes!$B$2="June",ROUND('Budget by Source'!F241/10,0)+S241,ROUND('Budget by Source'!F241/10,0))</f>
        <v>4541</v>
      </c>
      <c r="G241" s="22">
        <f>IF(Notes!$B$2="June",ROUND('Budget by Source'!G241/10,0)+T241,ROUND('Budget by Source'!G241/10,0))</f>
        <v>24166</v>
      </c>
      <c r="H241" s="22">
        <f t="shared" si="9"/>
        <v>412203</v>
      </c>
      <c r="I241" s="22">
        <f>INDEX(Data[],MATCH($A241,Data[Dist],0),MATCH(I$5,Data[#Headers],0))</f>
        <v>507502</v>
      </c>
      <c r="K241" s="69">
        <f>INDEX('Payment Total'!$A$7:$H$333,MATCH('Payment by Source'!$A241,'Payment Total'!$A$7:$A$333,0),4)-I241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4132387</v>
      </c>
      <c r="V241" s="152">
        <f t="shared" si="10"/>
        <v>413239</v>
      </c>
      <c r="W241" s="152">
        <f t="shared" si="11"/>
        <v>4132390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14391</v>
      </c>
      <c r="D242" s="22">
        <f>IF(Notes!$B$2="June",ROUND('Budget by Source'!D242/10,0)+Q242,ROUND('Budget by Source'!D242/10,0))</f>
        <v>49557</v>
      </c>
      <c r="E242" s="22">
        <f>IF(Notes!$B$2="June",ROUND('Budget by Source'!E242/10,0)+R242,ROUND('Budget by Source'!E242/10,0))</f>
        <v>4672</v>
      </c>
      <c r="F242" s="22">
        <f>IF(Notes!$B$2="June",ROUND('Budget by Source'!F242/10,0)+S242,ROUND('Budget by Source'!F242/10,0))</f>
        <v>6160</v>
      </c>
      <c r="G242" s="22">
        <f>IF(Notes!$B$2="June",ROUND('Budget by Source'!G242/10,0)+T242,ROUND('Budget by Source'!G242/10,0))</f>
        <v>24030</v>
      </c>
      <c r="H242" s="22">
        <f t="shared" si="9"/>
        <v>159245</v>
      </c>
      <c r="I242" s="22">
        <f>INDEX(Data[],MATCH($A242,Data[Dist],0),MATCH(I$5,Data[#Headers],0))</f>
        <v>258055</v>
      </c>
      <c r="K242" s="69">
        <f>INDEX('Payment Total'!$A$7:$H$333,MATCH('Payment by Source'!$A242,'Payment Total'!$A$7:$A$333,0),4)-I242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1602740</v>
      </c>
      <c r="V242" s="152">
        <f t="shared" si="10"/>
        <v>160274</v>
      </c>
      <c r="W242" s="152">
        <f t="shared" si="11"/>
        <v>1602740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8856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7043</v>
      </c>
      <c r="F243" s="22">
        <f>IF(Notes!$B$2="June",ROUND('Budget by Source'!F243/10,0)+S243,ROUND('Budget by Source'!F243/10,0))</f>
        <v>4624</v>
      </c>
      <c r="G243" s="22">
        <f>IF(Notes!$B$2="June",ROUND('Budget by Source'!G243/10,0)+T243,ROUND('Budget by Source'!G243/10,0))</f>
        <v>25405</v>
      </c>
      <c r="H243" s="22">
        <f t="shared" si="9"/>
        <v>443956</v>
      </c>
      <c r="I243" s="22">
        <f>INDEX(Data[],MATCH($A243,Data[Dist],0),MATCH(I$5,Data[#Headers],0))</f>
        <v>536397</v>
      </c>
      <c r="K243" s="69">
        <f>INDEX('Payment Total'!$A$7:$H$333,MATCH('Payment by Source'!$A243,'Payment Total'!$A$7:$A$333,0),4)-I243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4449904</v>
      </c>
      <c r="V243" s="152">
        <f t="shared" si="10"/>
        <v>444990</v>
      </c>
      <c r="W243" s="152">
        <f t="shared" si="11"/>
        <v>4449900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21033</v>
      </c>
      <c r="D244" s="22">
        <f>IF(Notes!$B$2="June",ROUND('Budget by Source'!D244/10,0)+Q244,ROUND('Budget by Source'!D244/10,0))</f>
        <v>63545</v>
      </c>
      <c r="E244" s="22">
        <f>IF(Notes!$B$2="June",ROUND('Budget by Source'!E244/10,0)+R244,ROUND('Budget by Source'!E244/10,0))</f>
        <v>7080</v>
      </c>
      <c r="F244" s="22">
        <f>IF(Notes!$B$2="June",ROUND('Budget by Source'!F244/10,0)+S244,ROUND('Budget by Source'!F244/10,0))</f>
        <v>6869</v>
      </c>
      <c r="G244" s="22">
        <f>IF(Notes!$B$2="June",ROUND('Budget by Source'!G244/10,0)+T244,ROUND('Budget by Source'!G244/10,0))</f>
        <v>36599</v>
      </c>
      <c r="H244" s="22">
        <f t="shared" si="9"/>
        <v>562677</v>
      </c>
      <c r="I244" s="22">
        <f>INDEX(Data[],MATCH($A244,Data[Dist],0),MATCH(I$5,Data[#Headers],0))</f>
        <v>697803</v>
      </c>
      <c r="K244" s="69">
        <f>INDEX('Payment Total'!$A$7:$H$333,MATCH('Payment by Source'!$A244,'Payment Total'!$A$7:$A$333,0),4)-I244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5642450</v>
      </c>
      <c r="V244" s="152">
        <f t="shared" si="10"/>
        <v>564245</v>
      </c>
      <c r="W244" s="152">
        <f t="shared" si="11"/>
        <v>5642450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9232</v>
      </c>
      <c r="D245" s="22">
        <f>IF(Notes!$B$2="June",ROUND('Budget by Source'!D245/10,0)+Q245,ROUND('Budget by Source'!D245/10,0))</f>
        <v>39970</v>
      </c>
      <c r="E245" s="22">
        <f>IF(Notes!$B$2="June",ROUND('Budget by Source'!E245/10,0)+R245,ROUND('Budget by Source'!E245/10,0))</f>
        <v>4280</v>
      </c>
      <c r="F245" s="22">
        <f>IF(Notes!$B$2="June",ROUND('Budget by Source'!F245/10,0)+S245,ROUND('Budget by Source'!F245/10,0))</f>
        <v>4779</v>
      </c>
      <c r="G245" s="22">
        <f>IF(Notes!$B$2="June",ROUND('Budget by Source'!G245/10,0)+T245,ROUND('Budget by Source'!G245/10,0))</f>
        <v>20523</v>
      </c>
      <c r="H245" s="22">
        <f t="shared" si="9"/>
        <v>181307</v>
      </c>
      <c r="I245" s="22">
        <f>INDEX(Data[],MATCH($A245,Data[Dist],0),MATCH(I$5,Data[#Headers],0))</f>
        <v>260091</v>
      </c>
      <c r="K245" s="69">
        <f>INDEX('Payment Total'!$A$7:$H$333,MATCH('Payment by Source'!$A245,'Payment Total'!$A$7:$A$333,0),4)-I245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1821844</v>
      </c>
      <c r="V245" s="152">
        <f t="shared" si="10"/>
        <v>182184</v>
      </c>
      <c r="W245" s="152">
        <f t="shared" si="11"/>
        <v>1821840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24723</v>
      </c>
      <c r="D246" s="22">
        <f>IF(Notes!$B$2="June",ROUND('Budget by Source'!D246/10,0)+Q246,ROUND('Budget by Source'!D246/10,0))</f>
        <v>69678</v>
      </c>
      <c r="E246" s="22">
        <f>IF(Notes!$B$2="June",ROUND('Budget by Source'!E246/10,0)+R246,ROUND('Budget by Source'!E246/10,0))</f>
        <v>9275</v>
      </c>
      <c r="F246" s="22">
        <f>IF(Notes!$B$2="June",ROUND('Budget by Source'!F246/10,0)+S246,ROUND('Budget by Source'!F246/10,0))</f>
        <v>7727</v>
      </c>
      <c r="G246" s="22">
        <f>IF(Notes!$B$2="June",ROUND('Budget by Source'!G246/10,0)+T246,ROUND('Budget by Source'!G246/10,0))</f>
        <v>38396</v>
      </c>
      <c r="H246" s="22">
        <f t="shared" si="9"/>
        <v>606426</v>
      </c>
      <c r="I246" s="22">
        <f>INDEX(Data[],MATCH($A246,Data[Dist],0),MATCH(I$5,Data[#Headers],0))</f>
        <v>756225</v>
      </c>
      <c r="K246" s="69">
        <f>INDEX('Payment Total'!$A$7:$H$333,MATCH('Payment by Source'!$A246,'Payment Total'!$A$7:$A$333,0),4)-I246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6080706</v>
      </c>
      <c r="V246" s="152">
        <f t="shared" si="10"/>
        <v>608071</v>
      </c>
      <c r="W246" s="152">
        <f t="shared" si="11"/>
        <v>6080710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4797</v>
      </c>
      <c r="D247" s="22">
        <f>IF(Notes!$B$2="June",ROUND('Budget by Source'!D247/10,0)+Q247,ROUND('Budget by Source'!D247/10,0))</f>
        <v>22127</v>
      </c>
      <c r="E247" s="22">
        <f>IF(Notes!$B$2="June",ROUND('Budget by Source'!E247/10,0)+R247,ROUND('Budget by Source'!E247/10,0))</f>
        <v>2147</v>
      </c>
      <c r="F247" s="22">
        <f>IF(Notes!$B$2="June",ROUND('Budget by Source'!F247/10,0)+S247,ROUND('Budget by Source'!F247/10,0))</f>
        <v>2267</v>
      </c>
      <c r="G247" s="22">
        <f>IF(Notes!$B$2="June",ROUND('Budget by Source'!G247/10,0)+T247,ROUND('Budget by Source'!G247/10,0))</f>
        <v>11807</v>
      </c>
      <c r="H247" s="22">
        <f t="shared" si="9"/>
        <v>96254</v>
      </c>
      <c r="I247" s="22">
        <f>INDEX(Data[],MATCH($A247,Data[Dist],0),MATCH(I$5,Data[#Headers],0))</f>
        <v>139399</v>
      </c>
      <c r="K247" s="69">
        <f>INDEX('Payment Total'!$A$7:$H$333,MATCH('Payment by Source'!$A247,'Payment Total'!$A$7:$A$333,0),4)-I247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967597</v>
      </c>
      <c r="V247" s="152">
        <f t="shared" si="10"/>
        <v>96760</v>
      </c>
      <c r="W247" s="152">
        <f t="shared" si="11"/>
        <v>967600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12177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2384</v>
      </c>
      <c r="F248" s="22">
        <f>IF(Notes!$B$2="June",ROUND('Budget by Source'!F248/10,0)+S248,ROUND('Budget by Source'!F248/10,0))</f>
        <v>3231</v>
      </c>
      <c r="G248" s="22">
        <f>IF(Notes!$B$2="June",ROUND('Budget by Source'!G248/10,0)+T248,ROUND('Budget by Source'!G248/10,0))</f>
        <v>11897</v>
      </c>
      <c r="H248" s="22">
        <f t="shared" si="9"/>
        <v>90772</v>
      </c>
      <c r="I248" s="22">
        <f>INDEX(Data[],MATCH($A248,Data[Dist],0),MATCH(I$5,Data[#Headers],0))</f>
        <v>147059</v>
      </c>
      <c r="K248" s="69">
        <f>INDEX('Payment Total'!$A$7:$H$333,MATCH('Payment by Source'!$A248,'Payment Total'!$A$7:$A$333,0),4)-I248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912806</v>
      </c>
      <c r="V248" s="152">
        <f t="shared" si="10"/>
        <v>91281</v>
      </c>
      <c r="W248" s="152">
        <f t="shared" si="11"/>
        <v>912810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26198</v>
      </c>
      <c r="D249" s="22">
        <f>IF(Notes!$B$2="June",ROUND('Budget by Source'!D249/10,0)+Q249,ROUND('Budget by Source'!D249/10,0))</f>
        <v>55431</v>
      </c>
      <c r="E249" s="22">
        <f>IF(Notes!$B$2="June",ROUND('Budget by Source'!E249/10,0)+R249,ROUND('Budget by Source'!E249/10,0))</f>
        <v>7650</v>
      </c>
      <c r="F249" s="22">
        <f>IF(Notes!$B$2="June",ROUND('Budget by Source'!F249/10,0)+S249,ROUND('Budget by Source'!F249/10,0))</f>
        <v>5905</v>
      </c>
      <c r="G249" s="22">
        <f>IF(Notes!$B$2="June",ROUND('Budget by Source'!G249/10,0)+T249,ROUND('Budget by Source'!G249/10,0))</f>
        <v>30553</v>
      </c>
      <c r="H249" s="22">
        <f t="shared" si="9"/>
        <v>466870</v>
      </c>
      <c r="I249" s="22">
        <f>INDEX(Data[],MATCH($A249,Data[Dist],0),MATCH(I$5,Data[#Headers],0))</f>
        <v>592607</v>
      </c>
      <c r="K249" s="69">
        <f>INDEX('Payment Total'!$A$7:$H$333,MATCH('Payment by Source'!$A249,'Payment Total'!$A$7:$A$333,0),4)-I249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4681778</v>
      </c>
      <c r="V249" s="152">
        <f t="shared" si="10"/>
        <v>468178</v>
      </c>
      <c r="W249" s="152">
        <f t="shared" si="11"/>
        <v>4681780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23247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7066</v>
      </c>
      <c r="F250" s="22">
        <f>IF(Notes!$B$2="June",ROUND('Budget by Source'!F250/10,0)+S250,ROUND('Budget by Source'!F250/10,0))</f>
        <v>7575</v>
      </c>
      <c r="G250" s="22">
        <f>IF(Notes!$B$2="June",ROUND('Budget by Source'!G250/10,0)+T250,ROUND('Budget by Source'!G250/10,0))</f>
        <v>35311</v>
      </c>
      <c r="H250" s="22">
        <f t="shared" si="9"/>
        <v>509499</v>
      </c>
      <c r="I250" s="22">
        <f>INDEX(Data[],MATCH($A250,Data[Dist],0),MATCH(I$5,Data[#Headers],0))</f>
        <v>644096</v>
      </c>
      <c r="K250" s="69">
        <f>INDEX('Payment Total'!$A$7:$H$333,MATCH('Payment by Source'!$A250,'Payment Total'!$A$7:$A$333,0),4)-I250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5110099</v>
      </c>
      <c r="V250" s="152">
        <f t="shared" si="10"/>
        <v>511010</v>
      </c>
      <c r="W250" s="152">
        <f t="shared" si="11"/>
        <v>5110100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11439</v>
      </c>
      <c r="D251" s="22">
        <f>IF(Notes!$B$2="June",ROUND('Budget by Source'!D251/10,0)+Q251,ROUND('Budget by Source'!D251/10,0))</f>
        <v>26064</v>
      </c>
      <c r="E251" s="22">
        <f>IF(Notes!$B$2="June",ROUND('Budget by Source'!E251/10,0)+R251,ROUND('Budget by Source'!E251/10,0))</f>
        <v>2794</v>
      </c>
      <c r="F251" s="22">
        <f>IF(Notes!$B$2="June",ROUND('Budget by Source'!F251/10,0)+S251,ROUND('Budget by Source'!F251/10,0))</f>
        <v>2943</v>
      </c>
      <c r="G251" s="22">
        <f>IF(Notes!$B$2="June",ROUND('Budget by Source'!G251/10,0)+T251,ROUND('Budget by Source'!G251/10,0))</f>
        <v>14097</v>
      </c>
      <c r="H251" s="22">
        <f t="shared" si="9"/>
        <v>183076</v>
      </c>
      <c r="I251" s="22">
        <f>INDEX(Data[],MATCH($A251,Data[Dist],0),MATCH(I$5,Data[#Headers],0))</f>
        <v>240413</v>
      </c>
      <c r="K251" s="69">
        <f>INDEX('Payment Total'!$A$7:$H$333,MATCH('Payment by Source'!$A251,'Payment Total'!$A$7:$A$333,0),4)-I251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1836801</v>
      </c>
      <c r="V251" s="152">
        <f t="shared" si="10"/>
        <v>183680</v>
      </c>
      <c r="W251" s="152">
        <f t="shared" si="11"/>
        <v>1836800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96274</v>
      </c>
      <c r="I252" s="22">
        <f>INDEX(Data[],MATCH($A252,Data[Dist],0),MATCH(I$5,Data[#Headers],0))</f>
        <v>124799</v>
      </c>
      <c r="K252" s="69">
        <f>INDEX('Payment Total'!$A$7:$H$333,MATCH('Payment by Source'!$A252,'Payment Total'!$A$7:$A$333,0),4)-I252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965804</v>
      </c>
      <c r="V252" s="152">
        <f t="shared" si="10"/>
        <v>96580</v>
      </c>
      <c r="W252" s="152">
        <f t="shared" si="11"/>
        <v>965800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12546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221735</v>
      </c>
      <c r="I253" s="22">
        <f>INDEX(Data[],MATCH($A253,Data[Dist],0),MATCH(I$5,Data[#Headers],0))</f>
        <v>298577</v>
      </c>
      <c r="K253" s="69">
        <f>INDEX('Payment Total'!$A$7:$H$333,MATCH('Payment by Source'!$A253,'Payment Total'!$A$7:$A$333,0),4)-I253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2225951</v>
      </c>
      <c r="V253" s="152">
        <f t="shared" si="10"/>
        <v>222595</v>
      </c>
      <c r="W253" s="152">
        <f t="shared" si="11"/>
        <v>2225950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22140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9273</v>
      </c>
      <c r="F254" s="22">
        <f>IF(Notes!$B$2="June",ROUND('Budget by Source'!F254/10,0)+S254,ROUND('Budget by Source'!F254/10,0))</f>
        <v>7798</v>
      </c>
      <c r="G254" s="22">
        <f>IF(Notes!$B$2="June",ROUND('Budget by Source'!G254/10,0)+T254,ROUND('Budget by Source'!G254/10,0))</f>
        <v>38188</v>
      </c>
      <c r="H254" s="22">
        <f t="shared" si="9"/>
        <v>180359</v>
      </c>
      <c r="I254" s="22">
        <f>INDEX(Data[],MATCH($A254,Data[Dist],0),MATCH(I$5,Data[#Headers],0))</f>
        <v>330170</v>
      </c>
      <c r="K254" s="69">
        <f>INDEX('Payment Total'!$A$7:$H$333,MATCH('Payment by Source'!$A254,'Payment Total'!$A$7:$A$333,0),4)-I254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1819946</v>
      </c>
      <c r="V254" s="152">
        <f t="shared" si="10"/>
        <v>181995</v>
      </c>
      <c r="W254" s="152">
        <f t="shared" si="11"/>
        <v>1819950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8856</v>
      </c>
      <c r="D255" s="22">
        <f>IF(Notes!$B$2="June",ROUND('Budget by Source'!D255/10,0)+Q255,ROUND('Budget by Source'!D255/10,0))</f>
        <v>25110</v>
      </c>
      <c r="E255" s="22">
        <f>IF(Notes!$B$2="June",ROUND('Budget by Source'!E255/10,0)+R255,ROUND('Budget by Source'!E255/10,0))</f>
        <v>2505</v>
      </c>
      <c r="F255" s="22">
        <f>IF(Notes!$B$2="June",ROUND('Budget by Source'!F255/10,0)+S255,ROUND('Budget by Source'!F255/10,0))</f>
        <v>2828</v>
      </c>
      <c r="G255" s="22">
        <f>IF(Notes!$B$2="June",ROUND('Budget by Source'!G255/10,0)+T255,ROUND('Budget by Source'!G255/10,0))</f>
        <v>13310</v>
      </c>
      <c r="H255" s="22">
        <f t="shared" si="9"/>
        <v>150156</v>
      </c>
      <c r="I255" s="22">
        <f>INDEX(Data[],MATCH($A255,Data[Dist],0),MATCH(I$5,Data[#Headers],0))</f>
        <v>202765</v>
      </c>
      <c r="K255" s="69">
        <f>INDEX('Payment Total'!$A$7:$H$333,MATCH('Payment by Source'!$A255,'Payment Total'!$A$7:$A$333,0),4)-I255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1507251</v>
      </c>
      <c r="V255" s="152">
        <f t="shared" si="10"/>
        <v>150725</v>
      </c>
      <c r="W255" s="152">
        <f t="shared" si="11"/>
        <v>1507250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2960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73666</v>
      </c>
      <c r="I256" s="22">
        <f>INDEX(Data[],MATCH($A256,Data[Dist],0),MATCH(I$5,Data[#Headers],0))</f>
        <v>101976</v>
      </c>
      <c r="K256" s="69">
        <f>INDEX('Payment Total'!$A$7:$H$333,MATCH('Payment by Source'!$A256,'Payment Total'!$A$7:$A$333,0),4)-I256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740131</v>
      </c>
      <c r="V256" s="152">
        <f t="shared" si="10"/>
        <v>74013</v>
      </c>
      <c r="W256" s="152">
        <f t="shared" si="11"/>
        <v>740130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25829</v>
      </c>
      <c r="D257" s="22">
        <f>IF(Notes!$B$2="June",ROUND('Budget by Source'!D257/10,0)+Q257,ROUND('Budget by Source'!D257/10,0))</f>
        <v>90587</v>
      </c>
      <c r="E257" s="22">
        <f>IF(Notes!$B$2="June",ROUND('Budget by Source'!E257/10,0)+R257,ROUND('Budget by Source'!E257/10,0))</f>
        <v>10715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50368</v>
      </c>
      <c r="H257" s="22">
        <f t="shared" si="9"/>
        <v>645426</v>
      </c>
      <c r="I257" s="22">
        <f>INDEX(Data[],MATCH($A257,Data[Dist],0),MATCH(I$5,Data[#Headers],0))</f>
        <v>833829</v>
      </c>
      <c r="K257" s="69">
        <f>INDEX('Payment Total'!$A$7:$H$333,MATCH('Payment by Source'!$A257,'Payment Total'!$A$7:$A$333,0),4)-I257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6475813</v>
      </c>
      <c r="V257" s="152">
        <f t="shared" si="10"/>
        <v>647581</v>
      </c>
      <c r="W257" s="152">
        <f t="shared" si="11"/>
        <v>6475810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4428</v>
      </c>
      <c r="D258" s="22">
        <f>IF(Notes!$B$2="June",ROUND('Budget by Source'!D258/10,0)+Q258,ROUND('Budget by Source'!D258/10,0))</f>
        <v>19633</v>
      </c>
      <c r="E258" s="22">
        <f>IF(Notes!$B$2="June",ROUND('Budget by Source'!E258/10,0)+R258,ROUND('Budget by Source'!E258/10,0))</f>
        <v>2227</v>
      </c>
      <c r="F258" s="22">
        <f>IF(Notes!$B$2="June",ROUND('Budget by Source'!F258/10,0)+S258,ROUND('Budget by Source'!F258/10,0))</f>
        <v>2168</v>
      </c>
      <c r="G258" s="22">
        <f>IF(Notes!$B$2="June",ROUND('Budget by Source'!G258/10,0)+T258,ROUND('Budget by Source'!G258/10,0))</f>
        <v>9110</v>
      </c>
      <c r="H258" s="22">
        <f t="shared" si="9"/>
        <v>122046</v>
      </c>
      <c r="I258" s="22">
        <f>INDEX(Data[],MATCH($A258,Data[Dist],0),MATCH(I$5,Data[#Headers],0))</f>
        <v>159612</v>
      </c>
      <c r="K258" s="69">
        <f>INDEX('Payment Total'!$A$7:$H$333,MATCH('Payment by Source'!$A258,'Payment Total'!$A$7:$A$333,0),4)-I258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1224363</v>
      </c>
      <c r="V258" s="152">
        <f t="shared" si="10"/>
        <v>122436</v>
      </c>
      <c r="W258" s="152">
        <f t="shared" si="11"/>
        <v>1224360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17343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4970</v>
      </c>
      <c r="F259" s="22">
        <f>IF(Notes!$B$2="June",ROUND('Budget by Source'!F259/10,0)+S259,ROUND('Budget by Source'!F259/10,0))</f>
        <v>5987</v>
      </c>
      <c r="G259" s="22">
        <f>IF(Notes!$B$2="June",ROUND('Budget by Source'!G259/10,0)+T259,ROUND('Budget by Source'!G259/10,0))</f>
        <v>26831</v>
      </c>
      <c r="H259" s="22">
        <f t="shared" si="9"/>
        <v>338593</v>
      </c>
      <c r="I259" s="22">
        <f>INDEX(Data[],MATCH($A259,Data[Dist],0),MATCH(I$5,Data[#Headers],0))</f>
        <v>445956</v>
      </c>
      <c r="K259" s="69">
        <f>INDEX('Payment Total'!$A$7:$H$333,MATCH('Payment by Source'!$A259,'Payment Total'!$A$7:$A$333,0),4)-I259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3397414</v>
      </c>
      <c r="V259" s="152">
        <f t="shared" si="10"/>
        <v>339741</v>
      </c>
      <c r="W259" s="152">
        <f t="shared" si="11"/>
        <v>3397410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26567</v>
      </c>
      <c r="D260" s="22">
        <f>IF(Notes!$B$2="June",ROUND('Budget by Source'!D260/10,0)+Q260,ROUND('Budget by Source'!D260/10,0))</f>
        <v>68690</v>
      </c>
      <c r="E260" s="22">
        <f>IF(Notes!$B$2="June",ROUND('Budget by Source'!E260/10,0)+R260,ROUND('Budget by Source'!E260/10,0))</f>
        <v>8510</v>
      </c>
      <c r="F260" s="22">
        <f>IF(Notes!$B$2="June",ROUND('Budget by Source'!F260/10,0)+S260,ROUND('Budget by Source'!F260/10,0))</f>
        <v>7310</v>
      </c>
      <c r="G260" s="22">
        <f>IF(Notes!$B$2="June",ROUND('Budget by Source'!G260/10,0)+T260,ROUND('Budget by Source'!G260/10,0))</f>
        <v>39945</v>
      </c>
      <c r="H260" s="22">
        <f t="shared" si="9"/>
        <v>619548</v>
      </c>
      <c r="I260" s="22">
        <f>INDEX(Data[],MATCH($A260,Data[Dist],0),MATCH(I$5,Data[#Headers],0))</f>
        <v>770570</v>
      </c>
      <c r="K260" s="69">
        <f>INDEX('Payment Total'!$A$7:$H$333,MATCH('Payment by Source'!$A260,'Payment Total'!$A$7:$A$333,0),4)-I260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6212569</v>
      </c>
      <c r="V260" s="152">
        <f t="shared" si="10"/>
        <v>621257</v>
      </c>
      <c r="W260" s="152">
        <f t="shared" si="11"/>
        <v>6212570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19926</v>
      </c>
      <c r="D261" s="22">
        <f>IF(Notes!$B$2="June",ROUND('Budget by Source'!D261/10,0)+Q261,ROUND('Budget by Source'!D261/10,0))</f>
        <v>69167</v>
      </c>
      <c r="E261" s="22">
        <f>IF(Notes!$B$2="June",ROUND('Budget by Source'!E261/10,0)+R261,ROUND('Budget by Source'!E261/10,0))</f>
        <v>8766</v>
      </c>
      <c r="F261" s="22">
        <f>IF(Notes!$B$2="June",ROUND('Budget by Source'!F261/10,0)+S261,ROUND('Budget by Source'!F261/10,0))</f>
        <v>7513</v>
      </c>
      <c r="G261" s="22">
        <f>IF(Notes!$B$2="June",ROUND('Budget by Source'!G261/10,0)+T261,ROUND('Budget by Source'!G261/10,0))</f>
        <v>37107</v>
      </c>
      <c r="H261" s="22">
        <f t="shared" si="9"/>
        <v>559016</v>
      </c>
      <c r="I261" s="22">
        <f>INDEX(Data[],MATCH($A261,Data[Dist],0),MATCH(I$5,Data[#Headers],0))</f>
        <v>701495</v>
      </c>
      <c r="K261" s="69">
        <f>INDEX('Payment Total'!$A$7:$H$333,MATCH('Payment by Source'!$A261,'Payment Total'!$A$7:$A$333,0),4)-I261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5606045</v>
      </c>
      <c r="V261" s="152">
        <f t="shared" si="10"/>
        <v>560605</v>
      </c>
      <c r="W261" s="152">
        <f t="shared" si="11"/>
        <v>5606050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11808</v>
      </c>
      <c r="D262" s="22">
        <f>IF(Notes!$B$2="June",ROUND('Budget by Source'!D262/10,0)+Q262,ROUND('Budget by Source'!D262/10,0))</f>
        <v>47094</v>
      </c>
      <c r="E262" s="22">
        <f>IF(Notes!$B$2="June",ROUND('Budget by Source'!E262/10,0)+R262,ROUND('Budget by Source'!E262/10,0))</f>
        <v>5526</v>
      </c>
      <c r="F262" s="22">
        <f>IF(Notes!$B$2="June",ROUND('Budget by Source'!F262/10,0)+S262,ROUND('Budget by Source'!F262/10,0))</f>
        <v>4842</v>
      </c>
      <c r="G262" s="22">
        <f>IF(Notes!$B$2="June",ROUND('Budget by Source'!G262/10,0)+T262,ROUND('Budget by Source'!G262/10,0))</f>
        <v>25404</v>
      </c>
      <c r="H262" s="22">
        <f t="shared" si="9"/>
        <v>348368</v>
      </c>
      <c r="I262" s="22">
        <f>INDEX(Data[],MATCH($A262,Data[Dist],0),MATCH(I$5,Data[#Headers],0))</f>
        <v>443042</v>
      </c>
      <c r="K262" s="69">
        <f>INDEX('Payment Total'!$A$7:$H$333,MATCH('Payment by Source'!$A262,'Payment Total'!$A$7:$A$333,0),4)-I262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3494566</v>
      </c>
      <c r="V262" s="152">
        <f t="shared" si="10"/>
        <v>349457</v>
      </c>
      <c r="W262" s="152">
        <f t="shared" si="11"/>
        <v>3494570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9963</v>
      </c>
      <c r="D263" s="22">
        <f>IF(Notes!$B$2="June",ROUND('Budget by Source'!D263/10,0)+Q263,ROUND('Budget by Source'!D263/10,0))</f>
        <v>26207</v>
      </c>
      <c r="E263" s="22">
        <f>IF(Notes!$B$2="June",ROUND('Budget by Source'!E263/10,0)+R263,ROUND('Budget by Source'!E263/10,0))</f>
        <v>2964</v>
      </c>
      <c r="F263" s="22">
        <f>IF(Notes!$B$2="June",ROUND('Budget by Source'!F263/10,0)+S263,ROUND('Budget by Source'!F263/10,0))</f>
        <v>2781</v>
      </c>
      <c r="G263" s="22">
        <f>IF(Notes!$B$2="June",ROUND('Budget by Source'!G263/10,0)+T263,ROUND('Budget by Source'!G263/10,0))</f>
        <v>13267</v>
      </c>
      <c r="H263" s="22">
        <f t="shared" ref="H263:H326" si="12">I263-SUM(C263:G263)</f>
        <v>190836</v>
      </c>
      <c r="I263" s="22">
        <f>INDEX(Data[],MATCH($A263,Data[Dist],0),MATCH(I$5,Data[#Headers],0))</f>
        <v>246018</v>
      </c>
      <c r="K263" s="69">
        <f>INDEX('Payment Total'!$A$7:$H$333,MATCH('Payment by Source'!$A263,'Payment Total'!$A$7:$A$333,0),4)-I263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1914044</v>
      </c>
      <c r="V263" s="152">
        <f t="shared" ref="V263:V326" si="13">ROUND(U263/10,0)</f>
        <v>191404</v>
      </c>
      <c r="W263" s="152">
        <f t="shared" ref="W263:W326" si="14">V263*10</f>
        <v>1914040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10332</v>
      </c>
      <c r="D264" s="22">
        <f>IF(Notes!$B$2="June",ROUND('Budget by Source'!D264/10,0)+Q264,ROUND('Budget by Source'!D264/10,0))</f>
        <v>36543</v>
      </c>
      <c r="E264" s="22">
        <f>IF(Notes!$B$2="June",ROUND('Budget by Source'!E264/10,0)+R264,ROUND('Budget by Source'!E264/10,0))</f>
        <v>4016</v>
      </c>
      <c r="F264" s="22">
        <f>IF(Notes!$B$2="June",ROUND('Budget by Source'!F264/10,0)+S264,ROUND('Budget by Source'!F264/10,0))</f>
        <v>3848</v>
      </c>
      <c r="G264" s="22">
        <f>IF(Notes!$B$2="June",ROUND('Budget by Source'!G264/10,0)+T264,ROUND('Budget by Source'!G264/10,0))</f>
        <v>19271</v>
      </c>
      <c r="H264" s="22">
        <f t="shared" si="12"/>
        <v>297301</v>
      </c>
      <c r="I264" s="22">
        <f>INDEX(Data[],MATCH($A264,Data[Dist],0),MATCH(I$5,Data[#Headers],0))</f>
        <v>371311</v>
      </c>
      <c r="K264" s="69">
        <f>INDEX('Payment Total'!$A$7:$H$333,MATCH('Payment by Source'!$A264,'Payment Total'!$A$7:$A$333,0),4)-I264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2981262</v>
      </c>
      <c r="V264" s="152">
        <f t="shared" si="13"/>
        <v>298126</v>
      </c>
      <c r="W264" s="152">
        <f t="shared" si="14"/>
        <v>2981260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52028</v>
      </c>
      <c r="D265" s="22">
        <f>IF(Notes!$B$2="June",ROUND('Budget by Source'!D265/10,0)+Q265,ROUND('Budget by Source'!D265/10,0))</f>
        <v>94788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52901</v>
      </c>
      <c r="H265" s="22">
        <f t="shared" si="12"/>
        <v>813255</v>
      </c>
      <c r="I265" s="22">
        <f>INDEX(Data[],MATCH($A265,Data[Dist],0),MATCH(I$5,Data[#Headers],0))</f>
        <v>1037759</v>
      </c>
      <c r="K265" s="69">
        <f>INDEX('Payment Total'!$A$7:$H$333,MATCH('Payment by Source'!$A265,'Payment Total'!$A$7:$A$333,0),4)-I265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8155193</v>
      </c>
      <c r="V265" s="152">
        <f t="shared" si="13"/>
        <v>815519</v>
      </c>
      <c r="W265" s="152">
        <f t="shared" si="14"/>
        <v>8155190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243903</v>
      </c>
      <c r="D266" s="22">
        <f>IF(Notes!$B$2="June",ROUND('Budget by Source'!D266/10,0)+Q266,ROUND('Budget by Source'!D266/10,0))</f>
        <v>920337</v>
      </c>
      <c r="E266" s="22">
        <f>IF(Notes!$B$2="June",ROUND('Budget by Source'!E266/10,0)+R266,ROUND('Budget by Source'!E266/10,0))</f>
        <v>135289</v>
      </c>
      <c r="F266" s="22">
        <f>IF(Notes!$B$2="June",ROUND('Budget by Source'!F266/10,0)+S266,ROUND('Budget by Source'!F266/10,0))</f>
        <v>109255</v>
      </c>
      <c r="G266" s="22">
        <f>IF(Notes!$B$2="June",ROUND('Budget by Source'!G266/10,0)+T266,ROUND('Budget by Source'!G266/10,0))</f>
        <v>531999</v>
      </c>
      <c r="H266" s="22">
        <f t="shared" si="12"/>
        <v>10618004</v>
      </c>
      <c r="I266" s="22">
        <f>INDEX(Data[],MATCH($A266,Data[Dist],0),MATCH(I$5,Data[#Headers],0))</f>
        <v>12558787</v>
      </c>
      <c r="K266" s="69">
        <f>INDEX('Payment Total'!$A$7:$H$333,MATCH('Payment by Source'!$A266,'Payment Total'!$A$7:$A$333,0),4)-I266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106407731</v>
      </c>
      <c r="V266" s="152">
        <f t="shared" si="13"/>
        <v>10640773</v>
      </c>
      <c r="W266" s="152">
        <f t="shared" si="14"/>
        <v>106407730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8856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3607</v>
      </c>
      <c r="F267" s="22">
        <f>IF(Notes!$B$2="June",ROUND('Budget by Source'!F267/10,0)+S267,ROUND('Budget by Source'!F267/10,0))</f>
        <v>3926</v>
      </c>
      <c r="G267" s="22">
        <f>IF(Notes!$B$2="June",ROUND('Budget by Source'!G267/10,0)+T267,ROUND('Budget by Source'!G267/10,0))</f>
        <v>16165</v>
      </c>
      <c r="H267" s="22">
        <f t="shared" si="12"/>
        <v>180213</v>
      </c>
      <c r="I267" s="22">
        <f>INDEX(Data[],MATCH($A267,Data[Dist],0),MATCH(I$5,Data[#Headers],0))</f>
        <v>247060</v>
      </c>
      <c r="K267" s="69">
        <f>INDEX('Payment Total'!$A$7:$H$333,MATCH('Payment by Source'!$A267,'Payment Total'!$A$7:$A$333,0),4)-I267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1808721</v>
      </c>
      <c r="V267" s="152">
        <f t="shared" si="13"/>
        <v>180872</v>
      </c>
      <c r="W267" s="152">
        <f t="shared" si="14"/>
        <v>1808720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17343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345528</v>
      </c>
      <c r="I268" s="22">
        <f>INDEX(Data[],MATCH($A268,Data[Dist],0),MATCH(I$5,Data[#Headers],0))</f>
        <v>472510</v>
      </c>
      <c r="K268" s="69">
        <f>INDEX('Payment Total'!$A$7:$H$333,MATCH('Payment by Source'!$A268,'Payment Total'!$A$7:$A$333,0),4)-I268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3468989</v>
      </c>
      <c r="V268" s="152">
        <f t="shared" si="13"/>
        <v>346899</v>
      </c>
      <c r="W268" s="152">
        <f t="shared" si="14"/>
        <v>3468990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18819</v>
      </c>
      <c r="D269" s="22">
        <f>IF(Notes!$B$2="June",ROUND('Budget by Source'!D269/10,0)+Q269,ROUND('Budget by Source'!D269/10,0))</f>
        <v>87284</v>
      </c>
      <c r="E269" s="22">
        <f>IF(Notes!$B$2="June",ROUND('Budget by Source'!E269/10,0)+R269,ROUND('Budget by Source'!E269/10,0))</f>
        <v>8470</v>
      </c>
      <c r="F269" s="22">
        <f>IF(Notes!$B$2="June",ROUND('Budget by Source'!F269/10,0)+S269,ROUND('Budget by Source'!F269/10,0))</f>
        <v>9108</v>
      </c>
      <c r="G269" s="22">
        <f>IF(Notes!$B$2="June",ROUND('Budget by Source'!G269/10,0)+T269,ROUND('Budget by Source'!G269/10,0))</f>
        <v>51158</v>
      </c>
      <c r="H269" s="22">
        <f t="shared" si="12"/>
        <v>709287</v>
      </c>
      <c r="I269" s="22">
        <f>INDEX(Data[],MATCH($A269,Data[Dist],0),MATCH(I$5,Data[#Headers],0))</f>
        <v>884126</v>
      </c>
      <c r="K269" s="69">
        <f>INDEX('Payment Total'!$A$7:$H$333,MATCH('Payment by Source'!$A269,'Payment Total'!$A$7:$A$333,0),4)-I269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7114771</v>
      </c>
      <c r="V269" s="152">
        <f t="shared" si="13"/>
        <v>711477</v>
      </c>
      <c r="W269" s="152">
        <f t="shared" si="14"/>
        <v>7114770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6642</v>
      </c>
      <c r="D270" s="22">
        <f>IF(Notes!$B$2="June",ROUND('Budget by Source'!D270/10,0)+Q270,ROUND('Budget by Source'!D270/10,0))</f>
        <v>34406</v>
      </c>
      <c r="E270" s="22">
        <f>IF(Notes!$B$2="June",ROUND('Budget by Source'!E270/10,0)+R270,ROUND('Budget by Source'!E270/10,0))</f>
        <v>3563</v>
      </c>
      <c r="F270" s="22">
        <f>IF(Notes!$B$2="June",ROUND('Budget by Source'!F270/10,0)+S270,ROUND('Budget by Source'!F270/10,0))</f>
        <v>3656</v>
      </c>
      <c r="G270" s="22">
        <f>IF(Notes!$B$2="June",ROUND('Budget by Source'!G270/10,0)+T270,ROUND('Budget by Source'!G270/10,0))</f>
        <v>19017</v>
      </c>
      <c r="H270" s="22">
        <f t="shared" si="12"/>
        <v>322466</v>
      </c>
      <c r="I270" s="22">
        <f>INDEX(Data[],MATCH($A270,Data[Dist],0),MATCH(I$5,Data[#Headers],0))</f>
        <v>389750</v>
      </c>
      <c r="K270" s="69">
        <f>INDEX('Payment Total'!$A$7:$H$333,MATCH('Payment by Source'!$A270,'Payment Total'!$A$7:$A$333,0),4)-I270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3232799</v>
      </c>
      <c r="V270" s="152">
        <f t="shared" si="13"/>
        <v>323280</v>
      </c>
      <c r="W270" s="152">
        <f t="shared" si="14"/>
        <v>3232800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12553</v>
      </c>
      <c r="D271" s="22">
        <f>IF(Notes!$B$2="June",ROUND('Budget by Source'!D271/10,0)+Q271,ROUND('Budget by Source'!D271/10,0))</f>
        <v>44238</v>
      </c>
      <c r="E271" s="22">
        <f>IF(Notes!$B$2="June",ROUND('Budget by Source'!E271/10,0)+R271,ROUND('Budget by Source'!E271/10,0))</f>
        <v>5018</v>
      </c>
      <c r="F271" s="22">
        <f>IF(Notes!$B$2="June",ROUND('Budget by Source'!F271/10,0)+S271,ROUND('Budget by Source'!F271/10,0))</f>
        <v>5213</v>
      </c>
      <c r="G271" s="22">
        <f>IF(Notes!$B$2="June",ROUND('Budget by Source'!G271/10,0)+T271,ROUND('Budget by Source'!G271/10,0))</f>
        <v>22588</v>
      </c>
      <c r="H271" s="22">
        <f t="shared" si="12"/>
        <v>263297</v>
      </c>
      <c r="I271" s="22">
        <f>INDEX(Data[],MATCH($A271,Data[Dist],0),MATCH(I$5,Data[#Headers],0))</f>
        <v>352907</v>
      </c>
      <c r="K271" s="69">
        <f>INDEX('Payment Total'!$A$7:$H$333,MATCH('Payment by Source'!$A271,'Payment Total'!$A$7:$A$333,0),4)-I271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2642645</v>
      </c>
      <c r="V271" s="152">
        <f t="shared" si="13"/>
        <v>264265</v>
      </c>
      <c r="W271" s="152">
        <f t="shared" si="14"/>
        <v>2642650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8118</v>
      </c>
      <c r="D272" s="22">
        <f>IF(Notes!$B$2="June",ROUND('Budget by Source'!D272/10,0)+Q272,ROUND('Budget by Source'!D272/10,0))</f>
        <v>36626</v>
      </c>
      <c r="E272" s="22">
        <f>IF(Notes!$B$2="June",ROUND('Budget by Source'!E272/10,0)+R272,ROUND('Budget by Source'!E272/10,0))</f>
        <v>4442</v>
      </c>
      <c r="F272" s="22">
        <f>IF(Notes!$B$2="June",ROUND('Budget by Source'!F272/10,0)+S272,ROUND('Budget by Source'!F272/10,0))</f>
        <v>4250</v>
      </c>
      <c r="G272" s="22">
        <f>IF(Notes!$B$2="June",ROUND('Budget by Source'!G272/10,0)+T272,ROUND('Budget by Source'!G272/10,0))</f>
        <v>18792</v>
      </c>
      <c r="H272" s="22">
        <f t="shared" si="12"/>
        <v>213070</v>
      </c>
      <c r="I272" s="22">
        <f>INDEX(Data[],MATCH($A272,Data[Dist],0),MATCH(I$5,Data[#Headers],0))</f>
        <v>285298</v>
      </c>
      <c r="K272" s="69">
        <f>INDEX('Payment Total'!$A$7:$H$333,MATCH('Payment by Source'!$A272,'Payment Total'!$A$7:$A$333,0),4)-I272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2138746</v>
      </c>
      <c r="V272" s="152">
        <f t="shared" si="13"/>
        <v>213875</v>
      </c>
      <c r="W272" s="152">
        <f t="shared" si="14"/>
        <v>2138750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102765</v>
      </c>
      <c r="I273" s="22">
        <f>INDEX(Data[],MATCH($A273,Data[Dist],0),MATCH(I$5,Data[#Headers],0))</f>
        <v>130263</v>
      </c>
      <c r="K273" s="69">
        <f>INDEX('Payment Total'!$A$7:$H$333,MATCH('Payment by Source'!$A273,'Payment Total'!$A$7:$A$333,0),4)-I273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1030763</v>
      </c>
      <c r="V273" s="152">
        <f t="shared" si="13"/>
        <v>103076</v>
      </c>
      <c r="W273" s="152">
        <f t="shared" si="14"/>
        <v>1030760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29150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959154</v>
      </c>
      <c r="I274" s="22">
        <f>INDEX(Data[],MATCH($A274,Data[Dist],0),MATCH(I$5,Data[#Headers],0))</f>
        <v>1160446</v>
      </c>
      <c r="K274" s="69">
        <f>INDEX('Payment Total'!$A$7:$H$333,MATCH('Payment by Source'!$A274,'Payment Total'!$A$7:$A$333,0),4)-I274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9613787</v>
      </c>
      <c r="V274" s="152">
        <f t="shared" si="13"/>
        <v>961379</v>
      </c>
      <c r="W274" s="152">
        <f t="shared" si="14"/>
        <v>9613790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21771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3006</v>
      </c>
      <c r="F275" s="22">
        <f>IF(Notes!$B$2="June",ROUND('Budget by Source'!F275/10,0)+S275,ROUND('Budget by Source'!F275/10,0))</f>
        <v>3823</v>
      </c>
      <c r="G275" s="22">
        <f>IF(Notes!$B$2="June",ROUND('Budget by Source'!G275/10,0)+T275,ROUND('Budget by Source'!G275/10,0))</f>
        <v>18148</v>
      </c>
      <c r="H275" s="22">
        <f t="shared" si="12"/>
        <v>262916</v>
      </c>
      <c r="I275" s="22">
        <f>INDEX(Data[],MATCH($A275,Data[Dist],0),MATCH(I$5,Data[#Headers],0))</f>
        <v>342917</v>
      </c>
      <c r="K275" s="69">
        <f>INDEX('Payment Total'!$A$7:$H$333,MATCH('Payment by Source'!$A275,'Payment Total'!$A$7:$A$333,0),4)-I275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2636937</v>
      </c>
      <c r="V275" s="152">
        <f t="shared" si="13"/>
        <v>263694</v>
      </c>
      <c r="W275" s="152">
        <f t="shared" si="14"/>
        <v>2636940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106270</v>
      </c>
      <c r="D276" s="22">
        <f>IF(Notes!$B$2="June",ROUND('Budget by Source'!D276/10,0)+Q276,ROUND('Budget by Source'!D276/10,0))</f>
        <v>422675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48347</v>
      </c>
      <c r="G276" s="22">
        <f>IF(Notes!$B$2="June",ROUND('Budget by Source'!G276/10,0)+T276,ROUND('Budget by Source'!G276/10,0))</f>
        <v>251322</v>
      </c>
      <c r="H276" s="22">
        <f t="shared" si="12"/>
        <v>4195156</v>
      </c>
      <c r="I276" s="22">
        <f>INDEX(Data[],MATCH($A276,Data[Dist],0),MATCH(I$5,Data[#Headers],0))</f>
        <v>5072159</v>
      </c>
      <c r="K276" s="69">
        <f>INDEX('Payment Total'!$A$7:$H$333,MATCH('Payment by Source'!$A276,'Payment Total'!$A$7:$A$333,0),4)-I276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42059123</v>
      </c>
      <c r="V276" s="152">
        <f t="shared" si="13"/>
        <v>4205912</v>
      </c>
      <c r="W276" s="152">
        <f t="shared" si="14"/>
        <v>42059120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56825</v>
      </c>
      <c r="D277" s="22">
        <f>IF(Notes!$B$2="June",ROUND('Budget by Source'!D277/10,0)+Q277,ROUND('Budget by Source'!D277/10,0))</f>
        <v>128907</v>
      </c>
      <c r="E277" s="22">
        <f>IF(Notes!$B$2="June",ROUND('Budget by Source'!E277/10,0)+R277,ROUND('Budget by Source'!E277/10,0))</f>
        <v>15326</v>
      </c>
      <c r="F277" s="22">
        <f>IF(Notes!$B$2="June",ROUND('Budget by Source'!F277/10,0)+S277,ROUND('Budget by Source'!F277/10,0))</f>
        <v>15493</v>
      </c>
      <c r="G277" s="22">
        <f>IF(Notes!$B$2="June",ROUND('Budget by Source'!G277/10,0)+T277,ROUND('Budget by Source'!G277/10,0))</f>
        <v>71646</v>
      </c>
      <c r="H277" s="22">
        <f t="shared" si="12"/>
        <v>1190700</v>
      </c>
      <c r="I277" s="22">
        <f>INDEX(Data[],MATCH($A277,Data[Dist],0),MATCH(I$5,Data[#Headers],0))</f>
        <v>1478897</v>
      </c>
      <c r="K277" s="69">
        <f>INDEX('Payment Total'!$A$7:$H$333,MATCH('Payment by Source'!$A277,'Payment Total'!$A$7:$A$333,0),4)-I277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11937670</v>
      </c>
      <c r="V277" s="152">
        <f t="shared" si="13"/>
        <v>1193767</v>
      </c>
      <c r="W277" s="152">
        <f t="shared" si="14"/>
        <v>11937670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25091</v>
      </c>
      <c r="D278" s="22">
        <f>IF(Notes!$B$2="June",ROUND('Budget by Source'!D278/10,0)+Q278,ROUND('Budget by Source'!D278/10,0))</f>
        <v>73170</v>
      </c>
      <c r="E278" s="22">
        <f>IF(Notes!$B$2="June",ROUND('Budget by Source'!E278/10,0)+R278,ROUND('Budget by Source'!E278/10,0))</f>
        <v>8353</v>
      </c>
      <c r="F278" s="22">
        <f>IF(Notes!$B$2="June",ROUND('Budget by Source'!F278/10,0)+S278,ROUND('Budget by Source'!F278/10,0))</f>
        <v>8648</v>
      </c>
      <c r="G278" s="22">
        <f>IF(Notes!$B$2="June",ROUND('Budget by Source'!G278/10,0)+T278,ROUND('Budget by Source'!G278/10,0))</f>
        <v>41000</v>
      </c>
      <c r="H278" s="22">
        <f t="shared" si="12"/>
        <v>108943</v>
      </c>
      <c r="I278" s="22">
        <f>INDEX(Data[],MATCH($A278,Data[Dist],0),MATCH(I$5,Data[#Headers],0))</f>
        <v>265205</v>
      </c>
      <c r="K278" s="69">
        <f>INDEX('Payment Total'!$A$7:$H$333,MATCH('Payment by Source'!$A278,'Payment Total'!$A$7:$A$333,0),4)-I278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1106974</v>
      </c>
      <c r="V278" s="152">
        <f t="shared" si="13"/>
        <v>110697</v>
      </c>
      <c r="W278" s="152">
        <f t="shared" si="14"/>
        <v>1106970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11070</v>
      </c>
      <c r="D279" s="22">
        <f>IF(Notes!$B$2="June",ROUND('Budget by Source'!D279/10,0)+Q279,ROUND('Budget by Source'!D279/10,0))</f>
        <v>27386</v>
      </c>
      <c r="E279" s="22">
        <f>IF(Notes!$B$2="June",ROUND('Budget by Source'!E279/10,0)+R279,ROUND('Budget by Source'!E279/10,0))</f>
        <v>2494</v>
      </c>
      <c r="F279" s="22">
        <f>IF(Notes!$B$2="June",ROUND('Budget by Source'!F279/10,0)+S279,ROUND('Budget by Source'!F279/10,0))</f>
        <v>2660</v>
      </c>
      <c r="G279" s="22">
        <f>IF(Notes!$B$2="June",ROUND('Budget by Source'!G279/10,0)+T279,ROUND('Budget by Source'!G279/10,0))</f>
        <v>14351</v>
      </c>
      <c r="H279" s="22">
        <f t="shared" si="12"/>
        <v>213848</v>
      </c>
      <c r="I279" s="22">
        <f>INDEX(Data[],MATCH($A279,Data[Dist],0),MATCH(I$5,Data[#Headers],0))</f>
        <v>271809</v>
      </c>
      <c r="K279" s="69">
        <f>INDEX('Payment Total'!$A$7:$H$333,MATCH('Payment by Source'!$A279,'Payment Total'!$A$7:$A$333,0),4)-I279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2144615</v>
      </c>
      <c r="V279" s="152">
        <f t="shared" si="13"/>
        <v>214462</v>
      </c>
      <c r="W279" s="152">
        <f t="shared" si="14"/>
        <v>2144620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5166</v>
      </c>
      <c r="D280" s="22">
        <f>IF(Notes!$B$2="June",ROUND('Budget by Source'!D280/10,0)+Q280,ROUND('Budget by Source'!D280/10,0))</f>
        <v>14141</v>
      </c>
      <c r="E280" s="22">
        <f>IF(Notes!$B$2="June",ROUND('Budget by Source'!E280/10,0)+R280,ROUND('Budget by Source'!E280/10,0))</f>
        <v>1438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6959</v>
      </c>
      <c r="H280" s="22">
        <f t="shared" si="12"/>
        <v>115132</v>
      </c>
      <c r="I280" s="22">
        <f>INDEX(Data[],MATCH($A280,Data[Dist],0),MATCH(I$5,Data[#Headers],0))</f>
        <v>144575</v>
      </c>
      <c r="K280" s="69">
        <f>INDEX('Payment Total'!$A$7:$H$333,MATCH('Payment by Source'!$A280,'Payment Total'!$A$7:$A$333,0),4)-I280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1154301</v>
      </c>
      <c r="V280" s="152">
        <f t="shared" si="13"/>
        <v>115430</v>
      </c>
      <c r="W280" s="152">
        <f t="shared" si="14"/>
        <v>1154300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11808</v>
      </c>
      <c r="D281" s="22">
        <f>IF(Notes!$B$2="June",ROUND('Budget by Source'!D281/10,0)+Q281,ROUND('Budget by Source'!D281/10,0))</f>
        <v>41803</v>
      </c>
      <c r="E281" s="22">
        <f>IF(Notes!$B$2="June",ROUND('Budget by Source'!E281/10,0)+R281,ROUND('Budget by Source'!E281/10,0))</f>
        <v>5136</v>
      </c>
      <c r="F281" s="22">
        <f>IF(Notes!$B$2="June",ROUND('Budget by Source'!F281/10,0)+S281,ROUND('Budget by Source'!F281/10,0))</f>
        <v>4645</v>
      </c>
      <c r="G281" s="22">
        <f>IF(Notes!$B$2="June",ROUND('Budget by Source'!G281/10,0)+T281,ROUND('Budget by Source'!G281/10,0))</f>
        <v>21633</v>
      </c>
      <c r="H281" s="22">
        <f t="shared" si="12"/>
        <v>323527</v>
      </c>
      <c r="I281" s="22">
        <f>INDEX(Data[],MATCH($A281,Data[Dist],0),MATCH(I$5,Data[#Headers],0))</f>
        <v>408552</v>
      </c>
      <c r="K281" s="69">
        <f>INDEX('Payment Total'!$A$7:$H$333,MATCH('Payment by Source'!$A281,'Payment Total'!$A$7:$A$333,0),4)-I281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3244548</v>
      </c>
      <c r="V281" s="152">
        <f t="shared" si="13"/>
        <v>324455</v>
      </c>
      <c r="W281" s="152">
        <f t="shared" si="14"/>
        <v>3244550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58670</v>
      </c>
      <c r="D282" s="22">
        <f>IF(Notes!$B$2="June",ROUND('Budget by Source'!D282/10,0)+Q282,ROUND('Budget by Source'!D282/10,0))</f>
        <v>159877</v>
      </c>
      <c r="E282" s="22">
        <f>IF(Notes!$B$2="June",ROUND('Budget by Source'!E282/10,0)+R282,ROUND('Budget by Source'!E282/10,0))</f>
        <v>23273</v>
      </c>
      <c r="F282" s="22">
        <f>IF(Notes!$B$2="June",ROUND('Budget by Source'!F282/10,0)+S282,ROUND('Budget by Source'!F282/10,0))</f>
        <v>18405</v>
      </c>
      <c r="G282" s="22">
        <f>IF(Notes!$B$2="June",ROUND('Budget by Source'!G282/10,0)+T282,ROUND('Budget by Source'!G282/10,0))</f>
        <v>91962</v>
      </c>
      <c r="H282" s="22">
        <f t="shared" si="12"/>
        <v>1824459</v>
      </c>
      <c r="I282" s="22">
        <f>INDEX(Data[],MATCH($A282,Data[Dist],0),MATCH(I$5,Data[#Headers],0))</f>
        <v>2176646</v>
      </c>
      <c r="K282" s="69">
        <f>INDEX('Payment Total'!$A$7:$H$333,MATCH('Payment by Source'!$A282,'Payment Total'!$A$7:$A$333,0),4)-I282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18283956</v>
      </c>
      <c r="V282" s="152">
        <f t="shared" si="13"/>
        <v>1828396</v>
      </c>
      <c r="W282" s="152">
        <f t="shared" si="14"/>
        <v>18283960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4428</v>
      </c>
      <c r="D283" s="22">
        <f>IF(Notes!$B$2="June",ROUND('Budget by Source'!D283/10,0)+Q283,ROUND('Budget by Source'!D283/10,0))</f>
        <v>7766</v>
      </c>
      <c r="E283" s="22">
        <f>IF(Notes!$B$2="June",ROUND('Budget by Source'!E283/10,0)+R283,ROUND('Budget by Source'!E283/10,0))</f>
        <v>872</v>
      </c>
      <c r="F283" s="22">
        <f>IF(Notes!$B$2="June",ROUND('Budget by Source'!F283/10,0)+S283,ROUND('Budget by Source'!F283/10,0))</f>
        <v>769</v>
      </c>
      <c r="G283" s="22">
        <f>IF(Notes!$B$2="June",ROUND('Budget by Source'!G283/10,0)+T283,ROUND('Budget by Source'!G283/10,0))</f>
        <v>4523</v>
      </c>
      <c r="H283" s="22">
        <f t="shared" si="12"/>
        <v>60368</v>
      </c>
      <c r="I283" s="22">
        <f>INDEX(Data[],MATCH($A283,Data[Dist],0),MATCH(I$5,Data[#Headers],0))</f>
        <v>78726</v>
      </c>
      <c r="K283" s="69">
        <f>INDEX('Payment Total'!$A$7:$H$333,MATCH('Payment by Source'!$A283,'Payment Total'!$A$7:$A$333,0),4)-I283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605616</v>
      </c>
      <c r="V283" s="152">
        <f t="shared" si="13"/>
        <v>60562</v>
      </c>
      <c r="W283" s="152">
        <f t="shared" si="14"/>
        <v>605620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14760</v>
      </c>
      <c r="D284" s="22">
        <f>IF(Notes!$B$2="June",ROUND('Budget by Source'!D284/10,0)+Q284,ROUND('Budget by Source'!D284/10,0))</f>
        <v>60790</v>
      </c>
      <c r="E284" s="22">
        <f>IF(Notes!$B$2="June",ROUND('Budget by Source'!E284/10,0)+R284,ROUND('Budget by Source'!E284/10,0))</f>
        <v>6652</v>
      </c>
      <c r="F284" s="22">
        <f>IF(Notes!$B$2="June",ROUND('Budget by Source'!F284/10,0)+S284,ROUND('Budget by Source'!F284/10,0))</f>
        <v>6029</v>
      </c>
      <c r="G284" s="22">
        <f>IF(Notes!$B$2="June",ROUND('Budget by Source'!G284/10,0)+T284,ROUND('Budget by Source'!G284/10,0))</f>
        <v>33444</v>
      </c>
      <c r="H284" s="22">
        <f t="shared" si="12"/>
        <v>409708</v>
      </c>
      <c r="I284" s="22">
        <f>INDEX(Data[],MATCH($A284,Data[Dist],0),MATCH(I$5,Data[#Headers],0))</f>
        <v>531383</v>
      </c>
      <c r="K284" s="69">
        <f>INDEX('Payment Total'!$A$7:$H$333,MATCH('Payment by Source'!$A284,'Payment Total'!$A$7:$A$333,0),4)-I284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4111401</v>
      </c>
      <c r="V284" s="152">
        <f t="shared" si="13"/>
        <v>411140</v>
      </c>
      <c r="W284" s="152">
        <f t="shared" si="14"/>
        <v>4111400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14391</v>
      </c>
      <c r="D285" s="22">
        <f>IF(Notes!$B$2="June",ROUND('Budget by Source'!D285/10,0)+Q285,ROUND('Budget by Source'!D285/10,0))</f>
        <v>51655</v>
      </c>
      <c r="E285" s="22">
        <f>IF(Notes!$B$2="June",ROUND('Budget by Source'!E285/10,0)+R285,ROUND('Budget by Source'!E285/10,0))</f>
        <v>5341</v>
      </c>
      <c r="F285" s="22">
        <f>IF(Notes!$B$2="June",ROUND('Budget by Source'!F285/10,0)+S285,ROUND('Budget by Source'!F285/10,0))</f>
        <v>5696</v>
      </c>
      <c r="G285" s="22">
        <f>IF(Notes!$B$2="June",ROUND('Budget by Source'!G285/10,0)+T285,ROUND('Budget by Source'!G285/10,0))</f>
        <v>28298</v>
      </c>
      <c r="H285" s="22">
        <f t="shared" si="12"/>
        <v>398184</v>
      </c>
      <c r="I285" s="22">
        <f>INDEX(Data[],MATCH($A285,Data[Dist],0),MATCH(I$5,Data[#Headers],0))</f>
        <v>503565</v>
      </c>
      <c r="K285" s="69">
        <f>INDEX('Payment Total'!$A$7:$H$333,MATCH('Payment by Source'!$A285,'Payment Total'!$A$7:$A$333,0),4)-I285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3993957</v>
      </c>
      <c r="V285" s="152">
        <f t="shared" si="13"/>
        <v>399396</v>
      </c>
      <c r="W285" s="152">
        <f t="shared" si="14"/>
        <v>3993960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15498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458580</v>
      </c>
      <c r="I286" s="22">
        <f>INDEX(Data[],MATCH($A286,Data[Dist],0),MATCH(I$5,Data[#Headers],0))</f>
        <v>569732</v>
      </c>
      <c r="K286" s="69">
        <f>INDEX('Payment Total'!$A$7:$H$333,MATCH('Payment by Source'!$A286,'Payment Total'!$A$7:$A$333,0),4)-I286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4598797</v>
      </c>
      <c r="V286" s="152">
        <f t="shared" si="13"/>
        <v>459880</v>
      </c>
      <c r="W286" s="152">
        <f t="shared" si="14"/>
        <v>4598800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38002</v>
      </c>
      <c r="E287" s="22">
        <f>IF(Notes!$B$2="June",ROUND('Budget by Source'!E287/10,0)+R287,ROUND('Budget by Source'!E287/10,0))</f>
        <v>4218</v>
      </c>
      <c r="F287" s="22">
        <f>IF(Notes!$B$2="June",ROUND('Budget by Source'!F287/10,0)+S287,ROUND('Budget by Source'!F287/10,0))</f>
        <v>4018</v>
      </c>
      <c r="G287" s="22">
        <f>IF(Notes!$B$2="June",ROUND('Budget by Source'!G287/10,0)+T287,ROUND('Budget by Source'!G287/10,0))</f>
        <v>21153</v>
      </c>
      <c r="H287" s="22">
        <f t="shared" si="12"/>
        <v>275314</v>
      </c>
      <c r="I287" s="22">
        <f>INDEX(Data[],MATCH($A287,Data[Dist],0),MATCH(I$5,Data[#Headers],0))</f>
        <v>342705</v>
      </c>
      <c r="K287" s="69">
        <f>INDEX('Payment Total'!$A$7:$H$333,MATCH('Payment by Source'!$A287,'Payment Total'!$A$7:$A$333,0),4)-I287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2762192</v>
      </c>
      <c r="V287" s="152">
        <f t="shared" si="13"/>
        <v>276219</v>
      </c>
      <c r="W287" s="152">
        <f t="shared" si="14"/>
        <v>2762190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16236</v>
      </c>
      <c r="D288" s="22">
        <f>IF(Notes!$B$2="June",ROUND('Budget by Source'!D288/10,0)+Q288,ROUND('Budget by Source'!D288/10,0))</f>
        <v>42692</v>
      </c>
      <c r="E288" s="22">
        <f>IF(Notes!$B$2="June",ROUND('Budget by Source'!E288/10,0)+R288,ROUND('Budget by Source'!E288/10,0))</f>
        <v>4718</v>
      </c>
      <c r="F288" s="22">
        <f>IF(Notes!$B$2="June",ROUND('Budget by Source'!F288/10,0)+S288,ROUND('Budget by Source'!F288/10,0))</f>
        <v>4786</v>
      </c>
      <c r="G288" s="22">
        <f>IF(Notes!$B$2="June",ROUND('Budget by Source'!G288/10,0)+T288,ROUND('Budget by Source'!G288/10,0))</f>
        <v>23869</v>
      </c>
      <c r="H288" s="22">
        <f t="shared" si="12"/>
        <v>356165</v>
      </c>
      <c r="I288" s="22">
        <f>INDEX(Data[],MATCH($A288,Data[Dist],0),MATCH(I$5,Data[#Headers],0))</f>
        <v>448466</v>
      </c>
      <c r="K288" s="69">
        <f>INDEX('Payment Total'!$A$7:$H$333,MATCH('Payment by Source'!$A288,'Payment Total'!$A$7:$A$333,0),4)-I288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3571880</v>
      </c>
      <c r="V288" s="152">
        <f t="shared" si="13"/>
        <v>357188</v>
      </c>
      <c r="W288" s="152">
        <f t="shared" si="14"/>
        <v>3571880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3690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142051</v>
      </c>
      <c r="I289" s="22">
        <f>INDEX(Data[],MATCH($A289,Data[Dist],0),MATCH(I$5,Data[#Headers],0))</f>
        <v>179457</v>
      </c>
      <c r="K289" s="69">
        <f>INDEX('Payment Total'!$A$7:$H$333,MATCH('Payment by Source'!$A289,'Payment Total'!$A$7:$A$333,0),4)-I289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1424622</v>
      </c>
      <c r="V289" s="152">
        <f t="shared" si="13"/>
        <v>142462</v>
      </c>
      <c r="W289" s="152">
        <f t="shared" si="14"/>
        <v>1424620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7380</v>
      </c>
      <c r="D290" s="22">
        <f>IF(Notes!$B$2="June",ROUND('Budget by Source'!D290/10,0)+Q290,ROUND('Budget by Source'!D290/10,0))</f>
        <v>26576</v>
      </c>
      <c r="E290" s="22">
        <f>IF(Notes!$B$2="June",ROUND('Budget by Source'!E290/10,0)+R290,ROUND('Budget by Source'!E290/10,0))</f>
        <v>2852</v>
      </c>
      <c r="F290" s="22">
        <f>IF(Notes!$B$2="June",ROUND('Budget by Source'!F290/10,0)+S290,ROUND('Budget by Source'!F290/10,0))</f>
        <v>2756</v>
      </c>
      <c r="G290" s="22">
        <f>IF(Notes!$B$2="June",ROUND('Budget by Source'!G290/10,0)+T290,ROUND('Budget by Source'!G290/10,0))</f>
        <v>13788</v>
      </c>
      <c r="H290" s="22">
        <f t="shared" si="12"/>
        <v>223182</v>
      </c>
      <c r="I290" s="22">
        <f>INDEX(Data[],MATCH($A290,Data[Dist],0),MATCH(I$5,Data[#Headers],0))</f>
        <v>276534</v>
      </c>
      <c r="K290" s="69">
        <f>INDEX('Payment Total'!$A$7:$H$333,MATCH('Payment by Source'!$A290,'Payment Total'!$A$7:$A$333,0),4)-I290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2237671</v>
      </c>
      <c r="V290" s="152">
        <f t="shared" si="13"/>
        <v>223767</v>
      </c>
      <c r="W290" s="152">
        <f t="shared" si="14"/>
        <v>2237670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11070</v>
      </c>
      <c r="D291" s="22">
        <f>IF(Notes!$B$2="June",ROUND('Budget by Source'!D291/10,0)+Q291,ROUND('Budget by Source'!D291/10,0))</f>
        <v>24312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2784</v>
      </c>
      <c r="G291" s="22">
        <f>IF(Notes!$B$2="June",ROUND('Budget by Source'!G291/10,0)+T291,ROUND('Budget by Source'!G291/10,0))</f>
        <v>12745</v>
      </c>
      <c r="H291" s="22">
        <f t="shared" si="12"/>
        <v>158665</v>
      </c>
      <c r="I291" s="22">
        <f>INDEX(Data[],MATCH($A291,Data[Dist],0),MATCH(I$5,Data[#Headers],0))</f>
        <v>211658</v>
      </c>
      <c r="K291" s="69">
        <f>INDEX('Payment Total'!$A$7:$H$333,MATCH('Payment by Source'!$A291,'Payment Total'!$A$7:$A$333,0),4)-I291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1592115</v>
      </c>
      <c r="V291" s="152">
        <f t="shared" si="13"/>
        <v>159212</v>
      </c>
      <c r="W291" s="152">
        <f t="shared" si="14"/>
        <v>1592120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6642</v>
      </c>
      <c r="D292" s="22">
        <f>IF(Notes!$B$2="June",ROUND('Budget by Source'!D292/10,0)+Q292,ROUND('Budget by Source'!D292/10,0))</f>
        <v>21971</v>
      </c>
      <c r="E292" s="22">
        <f>IF(Notes!$B$2="June",ROUND('Budget by Source'!E292/10,0)+R292,ROUND('Budget by Source'!E292/10,0))</f>
        <v>2678</v>
      </c>
      <c r="F292" s="22">
        <f>IF(Notes!$B$2="June",ROUND('Budget by Source'!F292/10,0)+S292,ROUND('Budget by Source'!F292/10,0))</f>
        <v>2309</v>
      </c>
      <c r="G292" s="22">
        <f>IF(Notes!$B$2="June",ROUND('Budget by Source'!G292/10,0)+T292,ROUND('Budget by Source'!G292/10,0))</f>
        <v>11371</v>
      </c>
      <c r="H292" s="22">
        <f t="shared" si="12"/>
        <v>195428</v>
      </c>
      <c r="I292" s="22">
        <f>INDEX(Data[],MATCH($A292,Data[Dist],0),MATCH(I$5,Data[#Headers],0))</f>
        <v>240399</v>
      </c>
      <c r="K292" s="69">
        <f>INDEX('Payment Total'!$A$7:$H$333,MATCH('Payment by Source'!$A292,'Payment Total'!$A$7:$A$333,0),4)-I292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1959153</v>
      </c>
      <c r="V292" s="152">
        <f t="shared" si="13"/>
        <v>195915</v>
      </c>
      <c r="W292" s="152">
        <f t="shared" si="14"/>
        <v>1959150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2952</v>
      </c>
      <c r="D293" s="22">
        <f>IF(Notes!$B$2="June",ROUND('Budget by Source'!D293/10,0)+Q293,ROUND('Budget by Source'!D293/10,0))</f>
        <v>11471</v>
      </c>
      <c r="E293" s="22">
        <f>IF(Notes!$B$2="June",ROUND('Budget by Source'!E293/10,0)+R293,ROUND('Budget by Source'!E293/10,0))</f>
        <v>1135</v>
      </c>
      <c r="F293" s="22">
        <f>IF(Notes!$B$2="June",ROUND('Budget by Source'!F293/10,0)+S293,ROUND('Budget by Source'!F293/10,0))</f>
        <v>1138</v>
      </c>
      <c r="G293" s="22">
        <f>IF(Notes!$B$2="June",ROUND('Budget by Source'!G293/10,0)+T293,ROUND('Budget by Source'!G293/10,0))</f>
        <v>5761</v>
      </c>
      <c r="H293" s="22">
        <f t="shared" si="12"/>
        <v>53654</v>
      </c>
      <c r="I293" s="22">
        <f>INDEX(Data[],MATCH($A293,Data[Dist],0),MATCH(I$5,Data[#Headers],0))</f>
        <v>76111</v>
      </c>
      <c r="K293" s="69">
        <f>INDEX('Payment Total'!$A$7:$H$333,MATCH('Payment by Source'!$A293,'Payment Total'!$A$7:$A$333,0),4)-I293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539017</v>
      </c>
      <c r="V293" s="152">
        <f t="shared" si="13"/>
        <v>53902</v>
      </c>
      <c r="W293" s="152">
        <f t="shared" si="14"/>
        <v>539020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17343</v>
      </c>
      <c r="D294" s="22">
        <f>IF(Notes!$B$2="June",ROUND('Budget by Source'!D294/10,0)+Q294,ROUND('Budget by Source'!D294/10,0))</f>
        <v>46533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4839</v>
      </c>
      <c r="G294" s="22">
        <f>IF(Notes!$B$2="June",ROUND('Budget by Source'!G294/10,0)+T294,ROUND('Budget by Source'!G294/10,0))</f>
        <v>27379</v>
      </c>
      <c r="H294" s="22">
        <f t="shared" si="12"/>
        <v>395703</v>
      </c>
      <c r="I294" s="22">
        <f>INDEX(Data[],MATCH($A294,Data[Dist],0),MATCH(I$5,Data[#Headers],0))</f>
        <v>497132</v>
      </c>
      <c r="K294" s="69">
        <f>INDEX('Payment Total'!$A$7:$H$333,MATCH('Payment by Source'!$A294,'Payment Total'!$A$7:$A$333,0),4)-I294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3968748</v>
      </c>
      <c r="V294" s="152">
        <f t="shared" si="13"/>
        <v>396875</v>
      </c>
      <c r="W294" s="152">
        <f t="shared" si="14"/>
        <v>3968750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19188</v>
      </c>
      <c r="D295" s="22">
        <f>IF(Notes!$B$2="June",ROUND('Budget by Source'!D295/10,0)+Q295,ROUND('Budget by Source'!D295/10,0))</f>
        <v>20863</v>
      </c>
      <c r="E295" s="22">
        <f>IF(Notes!$B$2="June",ROUND('Budget by Source'!E295/10,0)+R295,ROUND('Budget by Source'!E295/10,0))</f>
        <v>2797</v>
      </c>
      <c r="F295" s="22">
        <f>IF(Notes!$B$2="June",ROUND('Budget by Source'!F295/10,0)+S295,ROUND('Budget by Source'!F295/10,0))</f>
        <v>1847</v>
      </c>
      <c r="G295" s="22">
        <f>IF(Notes!$B$2="June",ROUND('Budget by Source'!G295/10,0)+T295,ROUND('Budget by Source'!G295/10,0))</f>
        <v>13357</v>
      </c>
      <c r="H295" s="22">
        <f t="shared" si="12"/>
        <v>90574</v>
      </c>
      <c r="I295" s="22">
        <f>INDEX(Data[],MATCH($A295,Data[Dist],0),MATCH(I$5,Data[#Headers],0))</f>
        <v>148626</v>
      </c>
      <c r="K295" s="69">
        <f>INDEX('Payment Total'!$A$7:$H$333,MATCH('Payment by Source'!$A295,'Payment Total'!$A$7:$A$333,0),4)-I295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911457</v>
      </c>
      <c r="V295" s="152">
        <f t="shared" si="13"/>
        <v>91146</v>
      </c>
      <c r="W295" s="152">
        <f t="shared" si="14"/>
        <v>911460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74536</v>
      </c>
      <c r="D296" s="22">
        <f>IF(Notes!$B$2="June",ROUND('Budget by Source'!D296/10,0)+Q296,ROUND('Budget by Source'!D296/10,0))</f>
        <v>220343</v>
      </c>
      <c r="E296" s="22">
        <f>IF(Notes!$B$2="June",ROUND('Budget by Source'!E296/10,0)+R296,ROUND('Budget by Source'!E296/10,0))</f>
        <v>25177</v>
      </c>
      <c r="F296" s="22">
        <f>IF(Notes!$B$2="June",ROUND('Budget by Source'!F296/10,0)+S296,ROUND('Budget by Source'!F296/10,0))</f>
        <v>25900</v>
      </c>
      <c r="G296" s="22">
        <f>IF(Notes!$B$2="June",ROUND('Budget by Source'!G296/10,0)+T296,ROUND('Budget by Source'!G296/10,0))</f>
        <v>122529</v>
      </c>
      <c r="H296" s="22">
        <f t="shared" si="12"/>
        <v>1779100</v>
      </c>
      <c r="I296" s="22">
        <f>INDEX(Data[],MATCH($A296,Data[Dist],0),MATCH(I$5,Data[#Headers],0))</f>
        <v>2247585</v>
      </c>
      <c r="K296" s="69">
        <f>INDEX('Payment Total'!$A$7:$H$333,MATCH('Payment by Source'!$A296,'Payment Total'!$A$7:$A$333,0),4)-I296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17843450</v>
      </c>
      <c r="V296" s="152">
        <f t="shared" si="13"/>
        <v>1784345</v>
      </c>
      <c r="W296" s="152">
        <f t="shared" si="14"/>
        <v>17843450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18450</v>
      </c>
      <c r="D297" s="22">
        <f>IF(Notes!$B$2="June",ROUND('Budget by Source'!D297/10,0)+Q297,ROUND('Budget by Source'!D297/10,0))</f>
        <v>61201</v>
      </c>
      <c r="E297" s="22">
        <f>IF(Notes!$B$2="June",ROUND('Budget by Source'!E297/10,0)+R297,ROUND('Budget by Source'!E297/10,0))</f>
        <v>7397</v>
      </c>
      <c r="F297" s="22">
        <f>IF(Notes!$B$2="June",ROUND('Budget by Source'!F297/10,0)+S297,ROUND('Budget by Source'!F297/10,0))</f>
        <v>6110</v>
      </c>
      <c r="G297" s="22">
        <f>IF(Notes!$B$2="June",ROUND('Budget by Source'!G297/10,0)+T297,ROUND('Budget by Source'!G297/10,0))</f>
        <v>34460</v>
      </c>
      <c r="H297" s="22">
        <f t="shared" si="12"/>
        <v>511444</v>
      </c>
      <c r="I297" s="22">
        <f>INDEX(Data[],MATCH($A297,Data[Dist],0),MATCH(I$5,Data[#Headers],0))</f>
        <v>639062</v>
      </c>
      <c r="K297" s="69">
        <f>INDEX('Payment Total'!$A$7:$H$333,MATCH('Payment by Source'!$A297,'Payment Total'!$A$7:$A$333,0),4)-I297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5129195</v>
      </c>
      <c r="V297" s="152">
        <f t="shared" si="13"/>
        <v>512920</v>
      </c>
      <c r="W297" s="152">
        <f t="shared" si="14"/>
        <v>5129200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19188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6159</v>
      </c>
      <c r="F298" s="22">
        <f>IF(Notes!$B$2="June",ROUND('Budget by Source'!F298/10,0)+S298,ROUND('Budget by Source'!F298/10,0))</f>
        <v>5840</v>
      </c>
      <c r="G298" s="22">
        <f>IF(Notes!$B$2="June",ROUND('Budget by Source'!G298/10,0)+T298,ROUND('Budget by Source'!G298/10,0))</f>
        <v>30717</v>
      </c>
      <c r="H298" s="22">
        <f t="shared" si="12"/>
        <v>456521</v>
      </c>
      <c r="I298" s="22">
        <f>INDEX(Data[],MATCH($A298,Data[Dist],0),MATCH(I$5,Data[#Headers],0))</f>
        <v>574546</v>
      </c>
      <c r="K298" s="69">
        <f>INDEX('Payment Total'!$A$7:$H$333,MATCH('Payment by Source'!$A298,'Payment Total'!$A$7:$A$333,0),4)-I298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4578360</v>
      </c>
      <c r="V298" s="152">
        <f t="shared" si="13"/>
        <v>457836</v>
      </c>
      <c r="W298" s="152">
        <f t="shared" si="14"/>
        <v>4578360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5535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2236</v>
      </c>
      <c r="F299" s="22">
        <f>IF(Notes!$B$2="June",ROUND('Budget by Source'!F299/10,0)+S299,ROUND('Budget by Source'!F299/10,0))</f>
        <v>1971</v>
      </c>
      <c r="G299" s="22">
        <f>IF(Notes!$B$2="June",ROUND('Budget by Source'!G299/10,0)+T299,ROUND('Budget by Source'!G299/10,0))</f>
        <v>10054</v>
      </c>
      <c r="H299" s="22">
        <f t="shared" si="12"/>
        <v>133247</v>
      </c>
      <c r="I299" s="22">
        <f>INDEX(Data[],MATCH($A299,Data[Dist],0),MATCH(I$5,Data[#Headers],0))</f>
        <v>171294</v>
      </c>
      <c r="K299" s="69">
        <f>INDEX('Payment Total'!$A$7:$H$333,MATCH('Payment by Source'!$A299,'Payment Total'!$A$7:$A$333,0),4)-I299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1336773</v>
      </c>
      <c r="V299" s="152">
        <f t="shared" si="13"/>
        <v>133677</v>
      </c>
      <c r="W299" s="152">
        <f t="shared" si="14"/>
        <v>1336770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32102</v>
      </c>
      <c r="D300" s="22">
        <f>IF(Notes!$B$2="June",ROUND('Budget by Source'!D300/10,0)+Q300,ROUND('Budget by Source'!D300/10,0))</f>
        <v>106312</v>
      </c>
      <c r="E300" s="22">
        <f>IF(Notes!$B$2="June",ROUND('Budget by Source'!E300/10,0)+R300,ROUND('Budget by Source'!E300/10,0))</f>
        <v>11684</v>
      </c>
      <c r="F300" s="22">
        <f>IF(Notes!$B$2="June",ROUND('Budget by Source'!F300/10,0)+S300,ROUND('Budget by Source'!F300/10,0))</f>
        <v>11967</v>
      </c>
      <c r="G300" s="22">
        <f>IF(Notes!$B$2="June",ROUND('Budget by Source'!G300/10,0)+T300,ROUND('Budget by Source'!G300/10,0))</f>
        <v>57863</v>
      </c>
      <c r="H300" s="22">
        <f t="shared" si="12"/>
        <v>896007</v>
      </c>
      <c r="I300" s="22">
        <f>INDEX(Data[],MATCH($A300,Data[Dist],0),MATCH(I$5,Data[#Headers],0))</f>
        <v>1115935</v>
      </c>
      <c r="K300" s="69">
        <f>INDEX('Payment Total'!$A$7:$H$333,MATCH('Payment by Source'!$A300,'Payment Total'!$A$7:$A$333,0),4)-I300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8984830</v>
      </c>
      <c r="V300" s="152">
        <f t="shared" si="13"/>
        <v>898483</v>
      </c>
      <c r="W300" s="152">
        <f t="shared" si="14"/>
        <v>8984830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13653</v>
      </c>
      <c r="D301" s="22">
        <f>IF(Notes!$B$2="June",ROUND('Budget by Source'!D301/10,0)+Q301,ROUND('Budget by Source'!D301/10,0))</f>
        <v>33796</v>
      </c>
      <c r="E301" s="22">
        <f>IF(Notes!$B$2="June",ROUND('Budget by Source'!E301/10,0)+R301,ROUND('Budget by Source'!E301/10,0))</f>
        <v>3678</v>
      </c>
      <c r="F301" s="22">
        <f>IF(Notes!$B$2="June",ROUND('Budget by Source'!F301/10,0)+S301,ROUND('Budget by Source'!F301/10,0))</f>
        <v>3632</v>
      </c>
      <c r="G301" s="22">
        <f>IF(Notes!$B$2="June",ROUND('Budget by Source'!G301/10,0)+T301,ROUND('Budget by Source'!G301/10,0))</f>
        <v>17067</v>
      </c>
      <c r="H301" s="22">
        <f t="shared" si="12"/>
        <v>281425</v>
      </c>
      <c r="I301" s="22">
        <f>INDEX(Data[],MATCH($A301,Data[Dist],0),MATCH(I$5,Data[#Headers],0))</f>
        <v>353251</v>
      </c>
      <c r="K301" s="69">
        <f>INDEX('Payment Total'!$A$7:$H$333,MATCH('Payment by Source'!$A301,'Payment Total'!$A$7:$A$333,0),4)-I301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2821557</v>
      </c>
      <c r="V301" s="152">
        <f t="shared" si="13"/>
        <v>282156</v>
      </c>
      <c r="W301" s="152">
        <f t="shared" si="14"/>
        <v>2821560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16605</v>
      </c>
      <c r="D302" s="22">
        <f>IF(Notes!$B$2="June",ROUND('Budget by Source'!D302/10,0)+Q302,ROUND('Budget by Source'!D302/10,0))</f>
        <v>54596</v>
      </c>
      <c r="E302" s="22">
        <f>IF(Notes!$B$2="June",ROUND('Budget by Source'!E302/10,0)+R302,ROUND('Budget by Source'!E302/10,0))</f>
        <v>6301</v>
      </c>
      <c r="F302" s="22">
        <f>IF(Notes!$B$2="June",ROUND('Budget by Source'!F302/10,0)+S302,ROUND('Budget by Source'!F302/10,0))</f>
        <v>5806</v>
      </c>
      <c r="G302" s="22">
        <f>IF(Notes!$B$2="June",ROUND('Budget by Source'!G302/10,0)+T302,ROUND('Budget by Source'!G302/10,0))</f>
        <v>28960</v>
      </c>
      <c r="H302" s="22">
        <f t="shared" si="12"/>
        <v>346899</v>
      </c>
      <c r="I302" s="22">
        <f>INDEX(Data[],MATCH($A302,Data[Dist],0),MATCH(I$5,Data[#Headers],0))</f>
        <v>459167</v>
      </c>
      <c r="K302" s="69">
        <f>INDEX('Payment Total'!$A$7:$H$333,MATCH('Payment by Source'!$A302,'Payment Total'!$A$7:$A$333,0),4)-I302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3481390</v>
      </c>
      <c r="V302" s="152">
        <f t="shared" si="13"/>
        <v>348139</v>
      </c>
      <c r="W302" s="152">
        <f t="shared" si="14"/>
        <v>3481390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9963</v>
      </c>
      <c r="D303" s="22">
        <f>IF(Notes!$B$2="June",ROUND('Budget by Source'!D303/10,0)+Q303,ROUND('Budget by Source'!D303/10,0))</f>
        <v>36503</v>
      </c>
      <c r="E303" s="22">
        <f>IF(Notes!$B$2="June",ROUND('Budget by Source'!E303/10,0)+R303,ROUND('Budget by Source'!E303/10,0))</f>
        <v>4547</v>
      </c>
      <c r="F303" s="22">
        <f>IF(Notes!$B$2="June",ROUND('Budget by Source'!F303/10,0)+S303,ROUND('Budget by Source'!F303/10,0))</f>
        <v>3807</v>
      </c>
      <c r="G303" s="22">
        <f>IF(Notes!$B$2="June",ROUND('Budget by Source'!G303/10,0)+T303,ROUND('Budget by Source'!G303/10,0))</f>
        <v>19468</v>
      </c>
      <c r="H303" s="22">
        <f t="shared" si="12"/>
        <v>284933</v>
      </c>
      <c r="I303" s="22">
        <f>INDEX(Data[],MATCH($A303,Data[Dist],0),MATCH(I$5,Data[#Headers],0))</f>
        <v>359221</v>
      </c>
      <c r="K303" s="69">
        <f>INDEX('Payment Total'!$A$7:$H$333,MATCH('Payment by Source'!$A303,'Payment Total'!$A$7:$A$333,0),4)-I303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2857673</v>
      </c>
      <c r="V303" s="152">
        <f t="shared" si="13"/>
        <v>285767</v>
      </c>
      <c r="W303" s="152">
        <f t="shared" si="14"/>
        <v>2857670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13653</v>
      </c>
      <c r="D304" s="22">
        <f>IF(Notes!$B$2="June",ROUND('Budget by Source'!D304/10,0)+Q304,ROUND('Budget by Source'!D304/10,0))</f>
        <v>46227</v>
      </c>
      <c r="E304" s="22">
        <f>IF(Notes!$B$2="June",ROUND('Budget by Source'!E304/10,0)+R304,ROUND('Budget by Source'!E304/10,0))</f>
        <v>5082</v>
      </c>
      <c r="F304" s="22">
        <f>IF(Notes!$B$2="June",ROUND('Budget by Source'!F304/10,0)+S304,ROUND('Budget by Source'!F304/10,0))</f>
        <v>4812</v>
      </c>
      <c r="G304" s="22">
        <f>IF(Notes!$B$2="June",ROUND('Budget by Source'!G304/10,0)+T304,ROUND('Budget by Source'!G304/10,0))</f>
        <v>24101</v>
      </c>
      <c r="H304" s="22">
        <f t="shared" si="12"/>
        <v>369362</v>
      </c>
      <c r="I304" s="22">
        <f>INDEX(Data[],MATCH($A304,Data[Dist],0),MATCH(I$5,Data[#Headers],0))</f>
        <v>463237</v>
      </c>
      <c r="K304" s="69">
        <f>INDEX('Payment Total'!$A$7:$H$333,MATCH('Payment by Source'!$A304,'Payment Total'!$A$7:$A$333,0),4)-I304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3703937</v>
      </c>
      <c r="V304" s="152">
        <f t="shared" si="13"/>
        <v>370394</v>
      </c>
      <c r="W304" s="152">
        <f t="shared" si="14"/>
        <v>3703940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33578</v>
      </c>
      <c r="D305" s="22">
        <f>IF(Notes!$B$2="June",ROUND('Budget by Source'!D305/10,0)+Q305,ROUND('Budget by Source'!D305/10,0))</f>
        <v>103161</v>
      </c>
      <c r="E305" s="22">
        <f>IF(Notes!$B$2="June",ROUND('Budget by Source'!E305/10,0)+R305,ROUND('Budget by Source'!E305/10,0))</f>
        <v>12698</v>
      </c>
      <c r="F305" s="22">
        <f>IF(Notes!$B$2="June",ROUND('Budget by Source'!F305/10,0)+S305,ROUND('Budget by Source'!F305/10,0))</f>
        <v>11451</v>
      </c>
      <c r="G305" s="22">
        <f>IF(Notes!$B$2="June",ROUND('Budget by Source'!G305/10,0)+T305,ROUND('Budget by Source'!G305/10,0))</f>
        <v>57863</v>
      </c>
      <c r="H305" s="22">
        <f t="shared" si="12"/>
        <v>972056</v>
      </c>
      <c r="I305" s="22">
        <f>INDEX(Data[],MATCH($A305,Data[Dist],0),MATCH(I$5,Data[#Headers],0))</f>
        <v>1190807</v>
      </c>
      <c r="K305" s="69">
        <f>INDEX('Payment Total'!$A$7:$H$333,MATCH('Payment by Source'!$A305,'Payment Total'!$A$7:$A$333,0),4)-I305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9745314</v>
      </c>
      <c r="V305" s="152">
        <f t="shared" si="13"/>
        <v>974531</v>
      </c>
      <c r="W305" s="152">
        <f t="shared" si="14"/>
        <v>9745310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170843</v>
      </c>
      <c r="D306" s="22">
        <f>IF(Notes!$B$2="June",ROUND('Budget by Source'!D306/10,0)+Q306,ROUND('Budget by Source'!D306/10,0))</f>
        <v>668295</v>
      </c>
      <c r="E306" s="22">
        <f>IF(Notes!$B$2="June",ROUND('Budget by Source'!E306/10,0)+R306,ROUND('Budget by Source'!E306/10,0))</f>
        <v>92029</v>
      </c>
      <c r="F306" s="22">
        <f>IF(Notes!$B$2="June",ROUND('Budget by Source'!F306/10,0)+S306,ROUND('Budget by Source'!F306/10,0))</f>
        <v>73051</v>
      </c>
      <c r="G306" s="22">
        <f>IF(Notes!$B$2="June",ROUND('Budget by Source'!G306/10,0)+T306,ROUND('Budget by Source'!G306/10,0))</f>
        <v>382127</v>
      </c>
      <c r="H306" s="22">
        <f t="shared" si="12"/>
        <v>7446429</v>
      </c>
      <c r="I306" s="22">
        <f>INDEX(Data[],MATCH($A306,Data[Dist],0),MATCH(I$5,Data[#Headers],0))</f>
        <v>8832774</v>
      </c>
      <c r="K306" s="69">
        <f>INDEX('Payment Total'!$A$7:$H$333,MATCH('Payment by Source'!$A306,'Payment Total'!$A$7:$A$333,0),4)-I306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74627848</v>
      </c>
      <c r="V306" s="152">
        <f t="shared" si="13"/>
        <v>7462785</v>
      </c>
      <c r="W306" s="152">
        <f t="shared" si="14"/>
        <v>74627850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33578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94101</v>
      </c>
      <c r="F307" s="22">
        <f>IF(Notes!$B$2="June",ROUND('Budget by Source'!F307/10,0)+S307,ROUND('Budget by Source'!F307/10,0))</f>
        <v>74686</v>
      </c>
      <c r="G307" s="22">
        <f>IF(Notes!$B$2="June",ROUND('Budget by Source'!G307/10,0)+T307,ROUND('Budget by Source'!G307/10,0))</f>
        <v>451393</v>
      </c>
      <c r="H307" s="22">
        <f t="shared" si="12"/>
        <v>6332018</v>
      </c>
      <c r="I307" s="22">
        <f>INDEX(Data[],MATCH($A307,Data[Dist],0),MATCH(I$5,Data[#Headers],0))</f>
        <v>7701546</v>
      </c>
      <c r="K307" s="69">
        <f>INDEX('Payment Total'!$A$7:$H$333,MATCH('Payment by Source'!$A307,'Payment Total'!$A$7:$A$333,0),4)-I307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63513362</v>
      </c>
      <c r="V307" s="152">
        <f t="shared" si="13"/>
        <v>6351336</v>
      </c>
      <c r="W307" s="152">
        <f t="shared" si="14"/>
        <v>63513360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34316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14184</v>
      </c>
      <c r="F308" s="22">
        <f>IF(Notes!$B$2="June",ROUND('Budget by Source'!F308/10,0)+S308,ROUND('Budget by Source'!F308/10,0))</f>
        <v>16329</v>
      </c>
      <c r="G308" s="22">
        <f>IF(Notes!$B$2="June",ROUND('Budget by Source'!G308/10,0)+T308,ROUND('Budget by Source'!G308/10,0))</f>
        <v>77578</v>
      </c>
      <c r="H308" s="22">
        <f t="shared" si="12"/>
        <v>1174581</v>
      </c>
      <c r="I308" s="22">
        <f>INDEX(Data[],MATCH($A308,Data[Dist],0),MATCH(I$5,Data[#Headers],0))</f>
        <v>1463799</v>
      </c>
      <c r="K308" s="69">
        <f>INDEX('Payment Total'!$A$7:$H$333,MATCH('Payment by Source'!$A308,'Payment Total'!$A$7:$A$333,0),4)-I308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11779003</v>
      </c>
      <c r="V308" s="152">
        <f t="shared" si="13"/>
        <v>1177900</v>
      </c>
      <c r="W308" s="152">
        <f t="shared" si="14"/>
        <v>11779000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11808</v>
      </c>
      <c r="D309" s="22">
        <f>IF(Notes!$B$2="June",ROUND('Budget by Source'!D309/10,0)+Q309,ROUND('Budget by Source'!D309/10,0))</f>
        <v>42552</v>
      </c>
      <c r="E309" s="22">
        <f>IF(Notes!$B$2="June",ROUND('Budget by Source'!E309/10,0)+R309,ROUND('Budget by Source'!E309/10,0))</f>
        <v>4796</v>
      </c>
      <c r="F309" s="22">
        <f>IF(Notes!$B$2="June",ROUND('Budget by Source'!F309/10,0)+S309,ROUND('Budget by Source'!F309/10,0))</f>
        <v>4746</v>
      </c>
      <c r="G309" s="22">
        <f>IF(Notes!$B$2="June",ROUND('Budget by Source'!G309/10,0)+T309,ROUND('Budget by Source'!G309/10,0))</f>
        <v>20624</v>
      </c>
      <c r="H309" s="22">
        <f t="shared" si="12"/>
        <v>277484</v>
      </c>
      <c r="I309" s="22">
        <f>INDEX(Data[],MATCH($A309,Data[Dist],0),MATCH(I$5,Data[#Headers],0))</f>
        <v>362010</v>
      </c>
      <c r="K309" s="69">
        <f>INDEX('Payment Total'!$A$7:$H$333,MATCH('Payment by Source'!$A309,'Payment Total'!$A$7:$A$333,0),4)-I309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2783676</v>
      </c>
      <c r="V309" s="152">
        <f t="shared" si="13"/>
        <v>278368</v>
      </c>
      <c r="W309" s="152">
        <f t="shared" si="14"/>
        <v>2783680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40220</v>
      </c>
      <c r="D310" s="22">
        <f>IF(Notes!$B$2="June",ROUND('Budget by Source'!D310/10,0)+Q310,ROUND('Budget by Source'!D310/10,0))</f>
        <v>114988</v>
      </c>
      <c r="E310" s="22">
        <f>IF(Notes!$B$2="June",ROUND('Budget by Source'!E310/10,0)+R310,ROUND('Budget by Source'!E310/10,0))</f>
        <v>14061</v>
      </c>
      <c r="F310" s="22">
        <f>IF(Notes!$B$2="June",ROUND('Budget by Source'!F310/10,0)+S310,ROUND('Budget by Source'!F310/10,0))</f>
        <v>12711</v>
      </c>
      <c r="G310" s="22">
        <f>IF(Notes!$B$2="June",ROUND('Budget by Source'!G310/10,0)+T310,ROUND('Budget by Source'!G310/10,0))</f>
        <v>63095</v>
      </c>
      <c r="H310" s="22">
        <f t="shared" si="12"/>
        <v>1016864</v>
      </c>
      <c r="I310" s="22">
        <f>INDEX(Data[],MATCH($A310,Data[Dist],0),MATCH(I$5,Data[#Headers],0))</f>
        <v>1261939</v>
      </c>
      <c r="K310" s="69">
        <f>INDEX('Payment Total'!$A$7:$H$333,MATCH('Payment by Source'!$A310,'Payment Total'!$A$7:$A$333,0),4)-I310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10195647</v>
      </c>
      <c r="V310" s="152">
        <f t="shared" si="13"/>
        <v>1019565</v>
      </c>
      <c r="W310" s="152">
        <f t="shared" si="14"/>
        <v>10195650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9594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2180</v>
      </c>
      <c r="F311" s="22">
        <f>IF(Notes!$B$2="June",ROUND('Budget by Source'!F311/10,0)+S311,ROUND('Budget by Source'!F311/10,0))</f>
        <v>2426</v>
      </c>
      <c r="G311" s="22">
        <f>IF(Notes!$B$2="June",ROUND('Budget by Source'!G311/10,0)+T311,ROUND('Budget by Source'!G311/10,0))</f>
        <v>11378</v>
      </c>
      <c r="H311" s="22">
        <f t="shared" si="12"/>
        <v>115222</v>
      </c>
      <c r="I311" s="22">
        <f>INDEX(Data[],MATCH($A311,Data[Dist],0),MATCH(I$5,Data[#Headers],0))</f>
        <v>163510</v>
      </c>
      <c r="K311" s="69">
        <f>INDEX('Payment Total'!$A$7:$H$333,MATCH('Payment by Source'!$A311,'Payment Total'!$A$7:$A$333,0),4)-I311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1157082</v>
      </c>
      <c r="V311" s="152">
        <f t="shared" si="13"/>
        <v>115708</v>
      </c>
      <c r="W311" s="152">
        <f t="shared" si="14"/>
        <v>1157080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15498</v>
      </c>
      <c r="D312" s="22">
        <f>IF(Notes!$B$2="June",ROUND('Budget by Source'!D312/10,0)+Q312,ROUND('Budget by Source'!D312/10,0))</f>
        <v>48532</v>
      </c>
      <c r="E312" s="22">
        <f>IF(Notes!$B$2="June",ROUND('Budget by Source'!E312/10,0)+R312,ROUND('Budget by Source'!E312/10,0))</f>
        <v>5320</v>
      </c>
      <c r="F312" s="22">
        <f>IF(Notes!$B$2="June",ROUND('Budget by Source'!F312/10,0)+S312,ROUND('Budget by Source'!F312/10,0))</f>
        <v>5179</v>
      </c>
      <c r="G312" s="22">
        <f>IF(Notes!$B$2="June",ROUND('Budget by Source'!G312/10,0)+T312,ROUND('Budget by Source'!G312/10,0))</f>
        <v>27529</v>
      </c>
      <c r="H312" s="22">
        <f t="shared" si="12"/>
        <v>345582</v>
      </c>
      <c r="I312" s="22">
        <f>INDEX(Data[],MATCH($A312,Data[Dist],0),MATCH(I$5,Data[#Headers],0))</f>
        <v>447640</v>
      </c>
      <c r="K312" s="69">
        <f>INDEX('Payment Total'!$A$7:$H$333,MATCH('Payment by Source'!$A312,'Payment Total'!$A$7:$A$333,0),4)-I312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3467609</v>
      </c>
      <c r="V312" s="152">
        <f t="shared" si="13"/>
        <v>346761</v>
      </c>
      <c r="W312" s="152">
        <f t="shared" si="14"/>
        <v>3467610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12915</v>
      </c>
      <c r="D313" s="22">
        <f>IF(Notes!$B$2="June",ROUND('Budget by Source'!D313/10,0)+Q313,ROUND('Budget by Source'!D313/10,0))</f>
        <v>33345</v>
      </c>
      <c r="E313" s="22">
        <f>IF(Notes!$B$2="June",ROUND('Budget by Source'!E313/10,0)+R313,ROUND('Budget by Source'!E313/10,0))</f>
        <v>5363</v>
      </c>
      <c r="F313" s="22">
        <f>IF(Notes!$B$2="June",ROUND('Budget by Source'!F313/10,0)+S313,ROUND('Budget by Source'!F313/10,0))</f>
        <v>4270</v>
      </c>
      <c r="G313" s="22">
        <f>IF(Notes!$B$2="June",ROUND('Budget by Source'!G313/10,0)+T313,ROUND('Budget by Source'!G313/10,0))</f>
        <v>15534</v>
      </c>
      <c r="H313" s="22">
        <f t="shared" si="12"/>
        <v>219576</v>
      </c>
      <c r="I313" s="22">
        <f>INDEX(Data[],MATCH($A313,Data[Dist],0),MATCH(I$5,Data[#Headers],0))</f>
        <v>291003</v>
      </c>
      <c r="K313" s="69">
        <f>INDEX('Payment Total'!$A$7:$H$333,MATCH('Payment by Source'!$A313,'Payment Total'!$A$7:$A$333,0),4)-I313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2202280</v>
      </c>
      <c r="V313" s="152">
        <f t="shared" si="13"/>
        <v>220228</v>
      </c>
      <c r="W313" s="152">
        <f t="shared" si="14"/>
        <v>2202280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7749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1699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103384</v>
      </c>
      <c r="I314" s="22">
        <f>INDEX(Data[],MATCH($A314,Data[Dist],0),MATCH(I$5,Data[#Headers],0))</f>
        <v>141119</v>
      </c>
      <c r="K314" s="69">
        <f>INDEX('Payment Total'!$A$7:$H$333,MATCH('Payment by Source'!$A314,'Payment Total'!$A$7:$A$333,0),4)-I314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1037755</v>
      </c>
      <c r="V314" s="152">
        <f t="shared" si="13"/>
        <v>103776</v>
      </c>
      <c r="W314" s="152">
        <f t="shared" si="14"/>
        <v>1037760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23247</v>
      </c>
      <c r="D315" s="22">
        <f>IF(Notes!$B$2="June",ROUND('Budget by Source'!D315/10,0)+Q315,ROUND('Budget by Source'!D315/10,0))</f>
        <v>88639</v>
      </c>
      <c r="E315" s="22">
        <f>IF(Notes!$B$2="June",ROUND('Budget by Source'!E315/10,0)+R315,ROUND('Budget by Source'!E315/10,0))</f>
        <v>9764</v>
      </c>
      <c r="F315" s="22">
        <f>IF(Notes!$B$2="June",ROUND('Budget by Source'!F315/10,0)+S315,ROUND('Budget by Source'!F315/10,0))</f>
        <v>9849</v>
      </c>
      <c r="G315" s="22">
        <f>IF(Notes!$B$2="June",ROUND('Budget by Source'!G315/10,0)+T315,ROUND('Budget by Source'!G315/10,0))</f>
        <v>49877</v>
      </c>
      <c r="H315" s="22">
        <f t="shared" si="12"/>
        <v>696926</v>
      </c>
      <c r="I315" s="22">
        <f>INDEX(Data[],MATCH($A315,Data[Dist],0),MATCH(I$5,Data[#Headers],0))</f>
        <v>878302</v>
      </c>
      <c r="K315" s="69">
        <f>INDEX('Payment Total'!$A$7:$H$333,MATCH('Payment by Source'!$A315,'Payment Total'!$A$7:$A$333,0),4)-I315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6990619</v>
      </c>
      <c r="V315" s="152">
        <f t="shared" si="13"/>
        <v>699062</v>
      </c>
      <c r="W315" s="152">
        <f t="shared" si="14"/>
        <v>6990620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144276</v>
      </c>
      <c r="D316" s="22">
        <f>IF(Notes!$B$2="June",ROUND('Budget by Source'!D316/10,0)+Q316,ROUND('Budget by Source'!D316/10,0))</f>
        <v>534367</v>
      </c>
      <c r="E316" s="22">
        <f>IF(Notes!$B$2="June",ROUND('Budget by Source'!E316/10,0)+R316,ROUND('Budget by Source'!E316/10,0))</f>
        <v>60140</v>
      </c>
      <c r="F316" s="22">
        <f>IF(Notes!$B$2="June",ROUND('Budget by Source'!F316/10,0)+S316,ROUND('Budget by Source'!F316/10,0))</f>
        <v>60860</v>
      </c>
      <c r="G316" s="22">
        <f>IF(Notes!$B$2="June",ROUND('Budget by Source'!G316/10,0)+T316,ROUND('Budget by Source'!G316/10,0))</f>
        <v>313952</v>
      </c>
      <c r="H316" s="22">
        <f t="shared" si="12"/>
        <v>3814665</v>
      </c>
      <c r="I316" s="22">
        <f>INDEX(Data[],MATCH($A316,Data[Dist],0),MATCH(I$5,Data[#Headers],0))</f>
        <v>4928260</v>
      </c>
      <c r="K316" s="69">
        <f>INDEX('Payment Total'!$A$7:$H$333,MATCH('Payment by Source'!$A316,'Payment Total'!$A$7:$A$333,0),4)-I316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38281015</v>
      </c>
      <c r="V316" s="152">
        <f t="shared" si="13"/>
        <v>3828102</v>
      </c>
      <c r="W316" s="152">
        <f t="shared" si="14"/>
        <v>38281020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103318</v>
      </c>
      <c r="D317" s="22">
        <f>IF(Notes!$B$2="June",ROUND('Budget by Source'!D317/10,0)+Q317,ROUND('Budget by Source'!D317/10,0))</f>
        <v>201674</v>
      </c>
      <c r="E317" s="22">
        <f>IF(Notes!$B$2="June",ROUND('Budget by Source'!E317/10,0)+R317,ROUND('Budget by Source'!E317/10,0))</f>
        <v>23248</v>
      </c>
      <c r="F317" s="22">
        <f>IF(Notes!$B$2="June",ROUND('Budget by Source'!F317/10,0)+S317,ROUND('Budget by Source'!F317/10,0))</f>
        <v>22446</v>
      </c>
      <c r="G317" s="22">
        <f>IF(Notes!$B$2="June",ROUND('Budget by Source'!G317/10,0)+T317,ROUND('Budget by Source'!G317/10,0))</f>
        <v>114371</v>
      </c>
      <c r="H317" s="22">
        <f t="shared" si="12"/>
        <v>1493870</v>
      </c>
      <c r="I317" s="22">
        <f>INDEX(Data[],MATCH($A317,Data[Dist],0),MATCH(I$5,Data[#Headers],0))</f>
        <v>1958927</v>
      </c>
      <c r="K317" s="69">
        <f>INDEX('Payment Total'!$A$7:$H$333,MATCH('Payment by Source'!$A317,'Payment Total'!$A$7:$A$333,0),4)-I317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14987663</v>
      </c>
      <c r="V317" s="152">
        <f t="shared" si="13"/>
        <v>1498766</v>
      </c>
      <c r="W317" s="152">
        <f t="shared" si="14"/>
        <v>14987660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6273</v>
      </c>
      <c r="D318" s="22">
        <f>IF(Notes!$B$2="June",ROUND('Budget by Source'!D318/10,0)+Q318,ROUND('Budget by Source'!D318/10,0))</f>
        <v>22874</v>
      </c>
      <c r="E318" s="22">
        <f>IF(Notes!$B$2="June",ROUND('Budget by Source'!E318/10,0)+R318,ROUND('Budget by Source'!E318/10,0))</f>
        <v>2164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12545</v>
      </c>
      <c r="H318" s="22">
        <f t="shared" si="12"/>
        <v>140112</v>
      </c>
      <c r="I318" s="22">
        <f>INDEX(Data[],MATCH($A318,Data[Dist],0),MATCH(I$5,Data[#Headers],0))</f>
        <v>186473</v>
      </c>
      <c r="K318" s="69">
        <f>INDEX('Payment Total'!$A$7:$H$333,MATCH('Payment by Source'!$A318,'Payment Total'!$A$7:$A$333,0),4)-I318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1406497</v>
      </c>
      <c r="V318" s="152">
        <f t="shared" si="13"/>
        <v>140650</v>
      </c>
      <c r="W318" s="152">
        <f t="shared" si="14"/>
        <v>1406500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23616</v>
      </c>
      <c r="D319" s="22">
        <f>IF(Notes!$B$2="June",ROUND('Budget by Source'!D319/10,0)+Q319,ROUND('Budget by Source'!D319/10,0))</f>
        <v>79343</v>
      </c>
      <c r="E319" s="22">
        <f>IF(Notes!$B$2="June",ROUND('Budget by Source'!E319/10,0)+R319,ROUND('Budget by Source'!E319/10,0))</f>
        <v>10812</v>
      </c>
      <c r="F319" s="22">
        <f>IF(Notes!$B$2="June",ROUND('Budget by Source'!F319/10,0)+S319,ROUND('Budget by Source'!F319/10,0))</f>
        <v>8349</v>
      </c>
      <c r="G319" s="22">
        <f>IF(Notes!$B$2="June",ROUND('Budget by Source'!G319/10,0)+T319,ROUND('Budget by Source'!G319/10,0))</f>
        <v>44192</v>
      </c>
      <c r="H319" s="22">
        <f t="shared" si="12"/>
        <v>794590</v>
      </c>
      <c r="I319" s="22">
        <f>INDEX(Data[],MATCH($A319,Data[Dist],0),MATCH(I$5,Data[#Headers],0))</f>
        <v>960902</v>
      </c>
      <c r="K319" s="69">
        <f>INDEX('Payment Total'!$A$7:$H$333,MATCH('Payment by Source'!$A319,'Payment Total'!$A$7:$A$333,0),4)-I319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7964813</v>
      </c>
      <c r="V319" s="152">
        <f t="shared" si="13"/>
        <v>796481</v>
      </c>
      <c r="W319" s="152">
        <f t="shared" si="14"/>
        <v>7964810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19557</v>
      </c>
      <c r="D320" s="22">
        <f>IF(Notes!$B$2="June",ROUND('Budget by Source'!D320/10,0)+Q320,ROUND('Budget by Source'!D320/10,0))</f>
        <v>56230</v>
      </c>
      <c r="E320" s="22">
        <f>IF(Notes!$B$2="June",ROUND('Budget by Source'!E320/10,0)+R320,ROUND('Budget by Source'!E320/10,0))</f>
        <v>6492</v>
      </c>
      <c r="F320" s="22">
        <f>IF(Notes!$B$2="June",ROUND('Budget by Source'!F320/10,0)+S320,ROUND('Budget by Source'!F320/10,0))</f>
        <v>6328</v>
      </c>
      <c r="G320" s="22">
        <f>IF(Notes!$B$2="June",ROUND('Budget by Source'!G320/10,0)+T320,ROUND('Budget by Source'!G320/10,0))</f>
        <v>33433</v>
      </c>
      <c r="H320" s="22">
        <f t="shared" si="12"/>
        <v>404873</v>
      </c>
      <c r="I320" s="22">
        <f>INDEX(Data[],MATCH($A320,Data[Dist],0),MATCH(I$5,Data[#Headers],0))</f>
        <v>526913</v>
      </c>
      <c r="K320" s="69">
        <f>INDEX('Payment Total'!$A$7:$H$333,MATCH('Payment by Source'!$A320,'Payment Total'!$A$7:$A$333,0),4)-I320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4063034</v>
      </c>
      <c r="V320" s="152">
        <f t="shared" si="13"/>
        <v>406303</v>
      </c>
      <c r="W320" s="152">
        <f t="shared" si="14"/>
        <v>4063030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16605</v>
      </c>
      <c r="D321" s="22">
        <f>IF(Notes!$B$2="June",ROUND('Budget by Source'!D321/10,0)+Q321,ROUND('Budget by Source'!D321/10,0))</f>
        <v>51772</v>
      </c>
      <c r="E321" s="22">
        <f>IF(Notes!$B$2="June",ROUND('Budget by Source'!E321/10,0)+R321,ROUND('Budget by Source'!E321/10,0))</f>
        <v>6242</v>
      </c>
      <c r="F321" s="22">
        <f>IF(Notes!$B$2="June",ROUND('Budget by Source'!F321/10,0)+S321,ROUND('Budget by Source'!F321/10,0))</f>
        <v>5126</v>
      </c>
      <c r="G321" s="22">
        <f>IF(Notes!$B$2="June",ROUND('Budget by Source'!G321/10,0)+T321,ROUND('Budget by Source'!G321/10,0))</f>
        <v>29111</v>
      </c>
      <c r="H321" s="22">
        <f t="shared" si="12"/>
        <v>414153</v>
      </c>
      <c r="I321" s="22">
        <f>INDEX(Data[],MATCH($A321,Data[Dist],0),MATCH(I$5,Data[#Headers],0))</f>
        <v>523009</v>
      </c>
      <c r="K321" s="69">
        <f>INDEX('Payment Total'!$A$7:$H$333,MATCH('Payment by Source'!$A321,'Payment Total'!$A$7:$A$333,0),4)-I321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4153996</v>
      </c>
      <c r="V321" s="152">
        <f t="shared" si="13"/>
        <v>415400</v>
      </c>
      <c r="W321" s="152">
        <f t="shared" si="14"/>
        <v>4154000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10332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4610</v>
      </c>
      <c r="F322" s="22">
        <f>IF(Notes!$B$2="June",ROUND('Budget by Source'!F322/10,0)+S322,ROUND('Budget by Source'!F322/10,0))</f>
        <v>4301</v>
      </c>
      <c r="G322" s="22">
        <f>IF(Notes!$B$2="June",ROUND('Budget by Source'!G322/10,0)+T322,ROUND('Budget by Source'!G322/10,0))</f>
        <v>21998</v>
      </c>
      <c r="H322" s="22">
        <f t="shared" si="12"/>
        <v>318030</v>
      </c>
      <c r="I322" s="22">
        <f>INDEX(Data[],MATCH($A322,Data[Dist],0),MATCH(I$5,Data[#Headers],0))</f>
        <v>399732</v>
      </c>
      <c r="K322" s="69">
        <f>INDEX('Payment Total'!$A$7:$H$333,MATCH('Payment by Source'!$A322,'Payment Total'!$A$7:$A$333,0),4)-I322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3189715</v>
      </c>
      <c r="V322" s="152">
        <f t="shared" si="13"/>
        <v>318972</v>
      </c>
      <c r="W322" s="152">
        <f t="shared" si="14"/>
        <v>3189720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12915</v>
      </c>
      <c r="D323" s="22">
        <f>IF(Notes!$B$2="June",ROUND('Budget by Source'!D323/10,0)+Q323,ROUND('Budget by Source'!D323/10,0))</f>
        <v>54136</v>
      </c>
      <c r="E323" s="22">
        <f>IF(Notes!$B$2="June",ROUND('Budget by Source'!E323/10,0)+R323,ROUND('Budget by Source'!E323/10,0))</f>
        <v>6429</v>
      </c>
      <c r="F323" s="22">
        <f>IF(Notes!$B$2="June",ROUND('Budget by Source'!F323/10,0)+S323,ROUND('Budget by Source'!F323/10,0))</f>
        <v>6214</v>
      </c>
      <c r="G323" s="22">
        <f>IF(Notes!$B$2="June",ROUND('Budget by Source'!G323/10,0)+T323,ROUND('Budget by Source'!G323/10,0))</f>
        <v>28975</v>
      </c>
      <c r="H323" s="22">
        <f t="shared" si="12"/>
        <v>531466</v>
      </c>
      <c r="I323" s="22">
        <f>INDEX(Data[],MATCH($A323,Data[Dist],0),MATCH(I$5,Data[#Headers],0))</f>
        <v>640135</v>
      </c>
      <c r="K323" s="69">
        <f>INDEX('Payment Total'!$A$7:$H$333,MATCH('Payment by Source'!$A323,'Payment Total'!$A$7:$A$333,0),4)-I323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5327058</v>
      </c>
      <c r="V323" s="152">
        <f t="shared" si="13"/>
        <v>532706</v>
      </c>
      <c r="W323" s="152">
        <f t="shared" si="14"/>
        <v>5327060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10332</v>
      </c>
      <c r="D324" s="22">
        <f>IF(Notes!$B$2="June",ROUND('Budget by Source'!D324/10,0)+Q324,ROUND('Budget by Source'!D324/10,0))</f>
        <v>35001</v>
      </c>
      <c r="E324" s="22">
        <f>IF(Notes!$B$2="June",ROUND('Budget by Source'!E324/10,0)+R324,ROUND('Budget by Source'!E324/10,0))</f>
        <v>4000</v>
      </c>
      <c r="F324" s="22">
        <f>IF(Notes!$B$2="June",ROUND('Budget by Source'!F324/10,0)+S324,ROUND('Budget by Source'!F324/10,0))</f>
        <v>4032</v>
      </c>
      <c r="G324" s="22">
        <f>IF(Notes!$B$2="June",ROUND('Budget by Source'!G324/10,0)+T324,ROUND('Budget by Source'!G324/10,0))</f>
        <v>18659</v>
      </c>
      <c r="H324" s="22">
        <f t="shared" si="12"/>
        <v>180316</v>
      </c>
      <c r="I324" s="22">
        <f>INDEX(Data[],MATCH($A324,Data[Dist],0),MATCH(I$5,Data[#Headers],0))</f>
        <v>252340</v>
      </c>
      <c r="K324" s="69">
        <f>INDEX('Payment Total'!$A$7:$H$333,MATCH('Payment by Source'!$A324,'Payment Total'!$A$7:$A$333,0),4)-I324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1811150</v>
      </c>
      <c r="V324" s="152">
        <f t="shared" si="13"/>
        <v>181115</v>
      </c>
      <c r="W324" s="152">
        <f t="shared" si="14"/>
        <v>1811150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2214</v>
      </c>
      <c r="D325" s="22">
        <f>IF(Notes!$B$2="June",ROUND('Budget by Source'!D325/10,0)+Q325,ROUND('Budget by Source'!D325/10,0))</f>
        <v>14890</v>
      </c>
      <c r="E325" s="22">
        <f>IF(Notes!$B$2="June",ROUND('Budget by Source'!E325/10,0)+R325,ROUND('Budget by Source'!E325/10,0))</f>
        <v>1847</v>
      </c>
      <c r="F325" s="22">
        <f>IF(Notes!$B$2="June",ROUND('Budget by Source'!F325/10,0)+S325,ROUND('Budget by Source'!F325/10,0))</f>
        <v>1679</v>
      </c>
      <c r="G325" s="22">
        <f>IF(Notes!$B$2="June",ROUND('Budget by Source'!G325/10,0)+T325,ROUND('Budget by Source'!G325/10,0))</f>
        <v>6906</v>
      </c>
      <c r="H325" s="22">
        <f t="shared" si="12"/>
        <v>81582</v>
      </c>
      <c r="I325" s="22">
        <f>INDEX(Data[],MATCH($A325,Data[Dist],0),MATCH(I$5,Data[#Headers],0))</f>
        <v>109118</v>
      </c>
      <c r="K325" s="69">
        <f>INDEX('Payment Total'!$A$7:$H$333,MATCH('Payment by Source'!$A325,'Payment Total'!$A$7:$A$333,0),4)-I325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818770</v>
      </c>
      <c r="V325" s="152">
        <f t="shared" si="13"/>
        <v>81877</v>
      </c>
      <c r="W325" s="152">
        <f t="shared" si="14"/>
        <v>818770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24361</v>
      </c>
      <c r="D326" s="22">
        <f>IF(Notes!$B$2="June",ROUND('Budget by Source'!D326/10,0)+Q326,ROUND('Budget by Source'!D326/10,0))</f>
        <v>72177</v>
      </c>
      <c r="E326" s="22">
        <f>IF(Notes!$B$2="June",ROUND('Budget by Source'!E326/10,0)+R326,ROUND('Budget by Source'!E326/10,0))</f>
        <v>7028</v>
      </c>
      <c r="F326" s="22">
        <f>IF(Notes!$B$2="June",ROUND('Budget by Source'!F326/10,0)+S326,ROUND('Budget by Source'!F326/10,0))</f>
        <v>7916</v>
      </c>
      <c r="G326" s="22">
        <f>IF(Notes!$B$2="June",ROUND('Budget by Source'!G326/10,0)+T326,ROUND('Budget by Source'!G326/10,0))</f>
        <v>40550</v>
      </c>
      <c r="H326" s="22">
        <f t="shared" si="12"/>
        <v>570194</v>
      </c>
      <c r="I326" s="22">
        <f>INDEX(Data[],MATCH($A326,Data[Dist],0),MATCH(I$5,Data[#Headers],0))</f>
        <v>722226</v>
      </c>
      <c r="K326" s="69">
        <f>INDEX('Payment Total'!$A$7:$H$333,MATCH('Payment by Source'!$A326,'Payment Total'!$A$7:$A$333,0),4)-I326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5719303</v>
      </c>
      <c r="V326" s="152">
        <f t="shared" si="13"/>
        <v>571930</v>
      </c>
      <c r="W326" s="152">
        <f t="shared" si="14"/>
        <v>5719300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18450</v>
      </c>
      <c r="D327" s="22">
        <f>IF(Notes!$B$2="June",ROUND('Budget by Source'!D327/10,0)+Q327,ROUND('Budget by Source'!D327/10,0))</f>
        <v>54890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6136</v>
      </c>
      <c r="G327" s="22">
        <f>IF(Notes!$B$2="June",ROUND('Budget by Source'!G327/10,0)+T327,ROUND('Budget by Source'!G327/10,0))</f>
        <v>30173</v>
      </c>
      <c r="H327" s="22">
        <f t="shared" ref="H327:H332" si="15">I327-SUM(C327:G327)</f>
        <v>483417</v>
      </c>
      <c r="I327" s="22">
        <f>INDEX(Data[],MATCH($A327,Data[Dist],0),MATCH(I$5,Data[#Headers],0))</f>
        <v>599330</v>
      </c>
      <c r="K327" s="69">
        <f>INDEX('Payment Total'!$A$7:$H$333,MATCH('Payment by Source'!$A327,'Payment Total'!$A$7:$A$333,0),4)-I327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4847090</v>
      </c>
      <c r="V327" s="152">
        <f t="shared" ref="V327:V332" si="16">ROUND(U327/10,0)</f>
        <v>484709</v>
      </c>
      <c r="W327" s="152">
        <f t="shared" ref="W327:W332" si="17">V327*10</f>
        <v>4847090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5543</v>
      </c>
      <c r="D328" s="22">
        <f>IF(Notes!$B$2="June",ROUND('Budget by Source'!D328/10,0)+Q328,ROUND('Budget by Source'!D328/10,0))</f>
        <v>20915</v>
      </c>
      <c r="E328" s="22">
        <f>IF(Notes!$B$2="June",ROUND('Budget by Source'!E328/10,0)+R328,ROUND('Budget by Source'!E328/10,0))</f>
        <v>2575</v>
      </c>
      <c r="F328" s="22">
        <f>IF(Notes!$B$2="June",ROUND('Budget by Source'!F328/10,0)+S328,ROUND('Budget by Source'!F328/10,0))</f>
        <v>2276</v>
      </c>
      <c r="G328" s="22">
        <f>IF(Notes!$B$2="June",ROUND('Budget by Source'!G328/10,0)+T328,ROUND('Budget by Source'!G328/10,0))</f>
        <v>11274</v>
      </c>
      <c r="H328" s="22">
        <f t="shared" si="15"/>
        <v>168775</v>
      </c>
      <c r="I328" s="22">
        <f>INDEX(Data[],MATCH($A328,Data[Dist],0),MATCH(I$5,Data[#Headers],0))</f>
        <v>211358</v>
      </c>
      <c r="K328" s="69">
        <f>INDEX('Payment Total'!$A$7:$H$333,MATCH('Payment by Source'!$A328,'Payment Total'!$A$7:$A$333,0),4)-I328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1692581</v>
      </c>
      <c r="V328" s="152">
        <f t="shared" si="16"/>
        <v>169258</v>
      </c>
      <c r="W328" s="152">
        <f t="shared" si="17"/>
        <v>1692580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26567</v>
      </c>
      <c r="D329" s="22">
        <f>IF(Notes!$B$2="June",ROUND('Budget by Source'!D329/10,0)+Q329,ROUND('Budget by Source'!D329/10,0))</f>
        <v>105156</v>
      </c>
      <c r="E329" s="22">
        <f>IF(Notes!$B$2="June",ROUND('Budget by Source'!E329/10,0)+R329,ROUND('Budget by Source'!E329/10,0))</f>
        <v>13590</v>
      </c>
      <c r="F329" s="22">
        <f>IF(Notes!$B$2="June",ROUND('Budget by Source'!F329/10,0)+S329,ROUND('Budget by Source'!F329/10,0))</f>
        <v>11420</v>
      </c>
      <c r="G329" s="22">
        <f>IF(Notes!$B$2="June",ROUND('Budget by Source'!G329/10,0)+T329,ROUND('Budget by Source'!G329/10,0))</f>
        <v>60912</v>
      </c>
      <c r="H329" s="22">
        <f t="shared" si="15"/>
        <v>934924</v>
      </c>
      <c r="I329" s="22">
        <f>INDEX(Data[],MATCH($A329,Data[Dist],0),MATCH(I$5,Data[#Headers],0))</f>
        <v>1152569</v>
      </c>
      <c r="K329" s="69">
        <f>INDEX('Payment Total'!$A$7:$H$333,MATCH('Payment by Source'!$A329,'Payment Total'!$A$7:$A$333,0),4)-I329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9375311</v>
      </c>
      <c r="V329" s="152">
        <f t="shared" si="16"/>
        <v>937531</v>
      </c>
      <c r="W329" s="152">
        <f t="shared" si="17"/>
        <v>9375310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12546</v>
      </c>
      <c r="D330" s="22">
        <f>IF(Notes!$B$2="June",ROUND('Budget by Source'!D330/10,0)+Q330,ROUND('Budget by Source'!D330/10,0))</f>
        <v>32893</v>
      </c>
      <c r="E330" s="22">
        <f>IF(Notes!$B$2="June",ROUND('Budget by Source'!E330/10,0)+R330,ROUND('Budget by Source'!E330/10,0))</f>
        <v>3844</v>
      </c>
      <c r="F330" s="22">
        <f>IF(Notes!$B$2="June",ROUND('Budget by Source'!F330/10,0)+S330,ROUND('Budget by Source'!F330/10,0))</f>
        <v>3687</v>
      </c>
      <c r="G330" s="22">
        <f>IF(Notes!$B$2="June",ROUND('Budget by Source'!G330/10,0)+T330,ROUND('Budget by Source'!G330/10,0))</f>
        <v>17117</v>
      </c>
      <c r="H330" s="22">
        <f t="shared" si="15"/>
        <v>246318</v>
      </c>
      <c r="I330" s="22">
        <f>INDEX(Data[],MATCH($A330,Data[Dist],0),MATCH(I$5,Data[#Headers],0))</f>
        <v>316405</v>
      </c>
      <c r="K330" s="69">
        <f>INDEX('Payment Total'!$A$7:$H$333,MATCH('Payment by Source'!$A330,'Payment Total'!$A$7:$A$333,0),4)-I330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2470509</v>
      </c>
      <c r="V330" s="152">
        <f>ROUND(U330/10,0)</f>
        <v>247051</v>
      </c>
      <c r="W330" s="152">
        <f>V330*10</f>
        <v>2470510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12546</v>
      </c>
      <c r="D331" s="22">
        <f>IF(Notes!$B$2="June",ROUND('Budget by Source'!D331/10,0)+Q331,ROUND('Budget by Source'!D331/10,0))</f>
        <v>33580</v>
      </c>
      <c r="E331" s="22">
        <f>IF(Notes!$B$2="June",ROUND('Budget by Source'!E331/10,0)+R331,ROUND('Budget by Source'!E331/10,0))</f>
        <v>3846</v>
      </c>
      <c r="F331" s="22">
        <f>IF(Notes!$B$2="June",ROUND('Budget by Source'!F331/10,0)+S331,ROUND('Budget by Source'!F331/10,0))</f>
        <v>3669</v>
      </c>
      <c r="G331" s="22">
        <f>IF(Notes!$B$2="June",ROUND('Budget by Source'!G331/10,0)+T331,ROUND('Budget by Source'!G331/10,0))</f>
        <v>18806</v>
      </c>
      <c r="H331" s="22">
        <f t="shared" si="15"/>
        <v>288346</v>
      </c>
      <c r="I331" s="22">
        <f>INDEX(Data[],MATCH($A331,Data[Dist],0),MATCH(I$5,Data[#Headers],0))</f>
        <v>360793</v>
      </c>
      <c r="K331" s="69">
        <f>INDEX('Payment Total'!$A$7:$H$333,MATCH('Payment by Source'!$A331,'Payment Total'!$A$7:$A$333,0),4)-I331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2891504</v>
      </c>
      <c r="V331" s="152">
        <f t="shared" si="16"/>
        <v>289150</v>
      </c>
      <c r="W331" s="152">
        <f t="shared" si="17"/>
        <v>2891500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21771</v>
      </c>
      <c r="D332" s="22">
        <f>IF(Notes!$B$2="June",ROUND('Budget by Source'!D332/10,0)+Q332,ROUND('Budget by Source'!D332/10,0))</f>
        <v>65529</v>
      </c>
      <c r="E332" s="22">
        <f>IF(Notes!$B$2="June",ROUND('Budget by Source'!E332/10,0)+R332,ROUND('Budget by Source'!E332/10,0))</f>
        <v>7320</v>
      </c>
      <c r="F332" s="22">
        <f>IF(Notes!$B$2="June",ROUND('Budget by Source'!F332/10,0)+S332,ROUND('Budget by Source'!F332/10,0))</f>
        <v>6910</v>
      </c>
      <c r="G332" s="22">
        <f>IF(Notes!$B$2="June",ROUND('Budget by Source'!G332/10,0)+T332,ROUND('Budget by Source'!G332/10,0))</f>
        <v>37111</v>
      </c>
      <c r="H332" s="22">
        <f t="shared" si="15"/>
        <v>561761</v>
      </c>
      <c r="I332" s="22">
        <f>INDEX(Data[],MATCH($A332,Data[Dist],0),MATCH(I$5,Data[#Headers],0))</f>
        <v>700402</v>
      </c>
      <c r="K332" s="69">
        <f>INDEX('Payment Total'!$A$7:$H$333,MATCH('Payment by Source'!$A332,'Payment Total'!$A$7:$A$333,0),4)-I332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5633496</v>
      </c>
      <c r="V332" s="152">
        <f t="shared" si="16"/>
        <v>563350</v>
      </c>
      <c r="W332" s="152">
        <f t="shared" si="17"/>
        <v>5633500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8786425</v>
      </c>
      <c r="D333" s="24">
        <f t="shared" si="18"/>
        <v>30832111</v>
      </c>
      <c r="E333" s="24">
        <f t="shared" si="18"/>
        <v>3794744</v>
      </c>
      <c r="F333" s="24">
        <f t="shared" si="18"/>
        <v>3490591</v>
      </c>
      <c r="G333" s="24">
        <f t="shared" si="18"/>
        <v>17395925</v>
      </c>
      <c r="H333" s="24">
        <f t="shared" si="18"/>
        <v>268859387</v>
      </c>
      <c r="I333" s="24">
        <f t="shared" si="18"/>
        <v>333159183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5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15622</v>
      </c>
      <c r="H2" s="1">
        <v>0</v>
      </c>
      <c r="I2" s="3">
        <v>3612723</v>
      </c>
      <c r="J2" s="3">
        <v>3597101</v>
      </c>
      <c r="K2" s="3">
        <v>3597101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2680879</v>
      </c>
      <c r="S2" s="3">
        <v>2680879</v>
      </c>
      <c r="T2" s="3">
        <v>361272</v>
      </c>
      <c r="U2" s="3">
        <v>361272</v>
      </c>
      <c r="V2" s="3">
        <v>361272</v>
      </c>
      <c r="W2" s="3">
        <v>361272</v>
      </c>
      <c r="X2" s="3">
        <v>358669</v>
      </c>
      <c r="Y2" s="3">
        <v>358669</v>
      </c>
      <c r="Z2" s="4">
        <v>358669</v>
      </c>
      <c r="AA2" s="4">
        <v>358669</v>
      </c>
      <c r="AB2" s="4">
        <v>358669</v>
      </c>
      <c r="AC2" s="4">
        <v>358668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1803757</v>
      </c>
      <c r="AI2" s="4">
        <v>2162426</v>
      </c>
      <c r="AJ2" s="4">
        <v>2521095</v>
      </c>
      <c r="AK2" s="4">
        <v>2879764</v>
      </c>
      <c r="AL2" s="4">
        <v>3238433</v>
      </c>
      <c r="AM2" s="4">
        <v>3597101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7118</v>
      </c>
      <c r="H3" s="3">
        <v>0</v>
      </c>
      <c r="I3" s="3">
        <v>1866284</v>
      </c>
      <c r="J3" s="3">
        <v>1859166</v>
      </c>
      <c r="K3" s="3">
        <v>1859166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1445521</v>
      </c>
      <c r="S3" s="3">
        <v>1445521</v>
      </c>
      <c r="T3" s="3">
        <v>186628</v>
      </c>
      <c r="U3" s="3">
        <v>186628</v>
      </c>
      <c r="V3" s="3">
        <v>186628</v>
      </c>
      <c r="W3" s="3">
        <v>186628</v>
      </c>
      <c r="X3" s="3">
        <v>185442</v>
      </c>
      <c r="Y3" s="3">
        <v>185442</v>
      </c>
      <c r="Z3" s="4">
        <v>185443</v>
      </c>
      <c r="AA3" s="4">
        <v>185443</v>
      </c>
      <c r="AB3" s="4">
        <v>185443</v>
      </c>
      <c r="AC3" s="4">
        <v>185441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931954</v>
      </c>
      <c r="AI3" s="4">
        <v>1117396</v>
      </c>
      <c r="AJ3" s="4">
        <v>1302839</v>
      </c>
      <c r="AK3" s="4">
        <v>1488282</v>
      </c>
      <c r="AL3" s="4">
        <v>1673725</v>
      </c>
      <c r="AM3" s="4">
        <v>1859166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47199</v>
      </c>
      <c r="H4" s="1">
        <v>0</v>
      </c>
      <c r="I4" s="3">
        <v>14638403</v>
      </c>
      <c r="J4" s="3">
        <v>14591204</v>
      </c>
      <c r="K4" s="3">
        <v>14591204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12231554</v>
      </c>
      <c r="S4" s="3">
        <v>12231554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1455974</v>
      </c>
      <c r="Y4" s="3">
        <v>1455974</v>
      </c>
      <c r="Z4" s="4">
        <v>1455974</v>
      </c>
      <c r="AA4" s="4">
        <v>1455974</v>
      </c>
      <c r="AB4" s="4">
        <v>1455974</v>
      </c>
      <c r="AC4" s="4">
        <v>1455974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7311334</v>
      </c>
      <c r="AI4" s="4">
        <v>8767308</v>
      </c>
      <c r="AJ4" s="4">
        <v>10223282</v>
      </c>
      <c r="AK4" s="4">
        <v>11679256</v>
      </c>
      <c r="AL4" s="4">
        <v>13135230</v>
      </c>
      <c r="AM4" s="4">
        <v>14591204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12771</v>
      </c>
      <c r="H5" s="1">
        <v>0</v>
      </c>
      <c r="I5" s="3">
        <v>3960255</v>
      </c>
      <c r="J5" s="3">
        <v>3947484</v>
      </c>
      <c r="K5" s="3">
        <v>3947484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3187228</v>
      </c>
      <c r="S5" s="3">
        <v>3187228</v>
      </c>
      <c r="T5" s="3">
        <v>396026</v>
      </c>
      <c r="U5" s="3">
        <v>396026</v>
      </c>
      <c r="V5" s="3">
        <v>396026</v>
      </c>
      <c r="W5" s="3">
        <v>396026</v>
      </c>
      <c r="X5" s="3">
        <v>393897</v>
      </c>
      <c r="Y5" s="3">
        <v>393897</v>
      </c>
      <c r="Z5" s="4">
        <v>393897</v>
      </c>
      <c r="AA5" s="4">
        <v>393897</v>
      </c>
      <c r="AB5" s="4">
        <v>393897</v>
      </c>
      <c r="AC5" s="4">
        <v>393895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1978001</v>
      </c>
      <c r="AI5" s="4">
        <v>2371898</v>
      </c>
      <c r="AJ5" s="4">
        <v>2765795</v>
      </c>
      <c r="AK5" s="4">
        <v>3159692</v>
      </c>
      <c r="AL5" s="4">
        <v>3553589</v>
      </c>
      <c r="AM5" s="4">
        <v>3947484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4486</v>
      </c>
      <c r="H6" s="3">
        <v>0</v>
      </c>
      <c r="I6" s="3">
        <v>926079</v>
      </c>
      <c r="J6" s="3">
        <v>921593</v>
      </c>
      <c r="K6" s="3">
        <v>921593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668617</v>
      </c>
      <c r="S6" s="3">
        <v>668617</v>
      </c>
      <c r="T6" s="3">
        <v>92608</v>
      </c>
      <c r="U6" s="3">
        <v>92608</v>
      </c>
      <c r="V6" s="3">
        <v>92608</v>
      </c>
      <c r="W6" s="3">
        <v>92608</v>
      </c>
      <c r="X6" s="3">
        <v>91860</v>
      </c>
      <c r="Y6" s="3">
        <v>91860</v>
      </c>
      <c r="Z6" s="4">
        <v>91860</v>
      </c>
      <c r="AA6" s="4">
        <v>91860</v>
      </c>
      <c r="AB6" s="4">
        <v>91860</v>
      </c>
      <c r="AC6" s="4">
        <v>91861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462292</v>
      </c>
      <c r="AI6" s="4">
        <v>554152</v>
      </c>
      <c r="AJ6" s="4">
        <v>646012</v>
      </c>
      <c r="AK6" s="4">
        <v>737872</v>
      </c>
      <c r="AL6" s="4">
        <v>829732</v>
      </c>
      <c r="AM6" s="4">
        <v>921593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26248</v>
      </c>
      <c r="H7" s="3">
        <v>0</v>
      </c>
      <c r="I7" s="3">
        <v>8356924</v>
      </c>
      <c r="J7" s="3">
        <v>8330676</v>
      </c>
      <c r="K7" s="3">
        <v>8330676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6868081</v>
      </c>
      <c r="S7" s="3">
        <v>6868081</v>
      </c>
      <c r="T7" s="3">
        <v>835692</v>
      </c>
      <c r="U7" s="3">
        <v>835692</v>
      </c>
      <c r="V7" s="3">
        <v>835692</v>
      </c>
      <c r="W7" s="3">
        <v>835692</v>
      </c>
      <c r="X7" s="3">
        <v>831318</v>
      </c>
      <c r="Y7" s="3">
        <v>831318</v>
      </c>
      <c r="Z7" s="4">
        <v>831318</v>
      </c>
      <c r="AA7" s="4">
        <v>831318</v>
      </c>
      <c r="AB7" s="4">
        <v>831318</v>
      </c>
      <c r="AC7" s="4">
        <v>831318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4174086</v>
      </c>
      <c r="AI7" s="4">
        <v>5005404</v>
      </c>
      <c r="AJ7" s="4">
        <v>5836722</v>
      </c>
      <c r="AK7" s="4">
        <v>6668040</v>
      </c>
      <c r="AL7" s="4">
        <v>7499358</v>
      </c>
      <c r="AM7" s="4">
        <v>8330676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11917</v>
      </c>
      <c r="H8" s="1">
        <v>0</v>
      </c>
      <c r="I8" s="3">
        <v>3148920</v>
      </c>
      <c r="J8" s="3">
        <v>3137003</v>
      </c>
      <c r="K8" s="3">
        <v>3137003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2450546</v>
      </c>
      <c r="S8" s="3">
        <v>2450546</v>
      </c>
      <c r="T8" s="3">
        <v>314892</v>
      </c>
      <c r="U8" s="3">
        <v>314892</v>
      </c>
      <c r="V8" s="3">
        <v>314892</v>
      </c>
      <c r="W8" s="3">
        <v>314892</v>
      </c>
      <c r="X8" s="3">
        <v>312906</v>
      </c>
      <c r="Y8" s="3">
        <v>312906</v>
      </c>
      <c r="Z8" s="4">
        <v>312906</v>
      </c>
      <c r="AA8" s="4">
        <v>312906</v>
      </c>
      <c r="AB8" s="4">
        <v>312906</v>
      </c>
      <c r="AC8" s="4">
        <v>312905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1572474</v>
      </c>
      <c r="AI8" s="4">
        <v>1885380</v>
      </c>
      <c r="AJ8" s="4">
        <v>2198286</v>
      </c>
      <c r="AK8" s="4">
        <v>2511192</v>
      </c>
      <c r="AL8" s="4">
        <v>2824098</v>
      </c>
      <c r="AM8" s="4">
        <v>3137003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6450</v>
      </c>
      <c r="H9" s="1">
        <v>0</v>
      </c>
      <c r="I9" s="3">
        <v>1667933</v>
      </c>
      <c r="J9" s="3">
        <v>1661483</v>
      </c>
      <c r="K9" s="3">
        <v>1661483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1269138</v>
      </c>
      <c r="S9" s="3">
        <v>1269138</v>
      </c>
      <c r="T9" s="3">
        <v>166793</v>
      </c>
      <c r="U9" s="3">
        <v>166793</v>
      </c>
      <c r="V9" s="3">
        <v>166793</v>
      </c>
      <c r="W9" s="3">
        <v>166793</v>
      </c>
      <c r="X9" s="3">
        <v>165719</v>
      </c>
      <c r="Y9" s="3">
        <v>165719</v>
      </c>
      <c r="Z9" s="4">
        <v>165718</v>
      </c>
      <c r="AA9" s="4">
        <v>165718</v>
      </c>
      <c r="AB9" s="4">
        <v>165718</v>
      </c>
      <c r="AC9" s="4">
        <v>165719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832891</v>
      </c>
      <c r="AI9" s="4">
        <v>998610</v>
      </c>
      <c r="AJ9" s="4">
        <v>1164328</v>
      </c>
      <c r="AK9" s="4">
        <v>1330046</v>
      </c>
      <c r="AL9" s="4">
        <v>1495764</v>
      </c>
      <c r="AM9" s="4">
        <v>1661483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29850</v>
      </c>
      <c r="H10" s="1">
        <v>0</v>
      </c>
      <c r="I10" s="3">
        <v>7970992</v>
      </c>
      <c r="J10" s="3">
        <v>7941142</v>
      </c>
      <c r="K10" s="3">
        <v>7941142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6028563</v>
      </c>
      <c r="S10" s="3">
        <v>6028563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792124</v>
      </c>
      <c r="Y10" s="3">
        <v>792124</v>
      </c>
      <c r="Z10" s="4">
        <v>792125</v>
      </c>
      <c r="AA10" s="4">
        <v>792125</v>
      </c>
      <c r="AB10" s="4">
        <v>792125</v>
      </c>
      <c r="AC10" s="4">
        <v>792123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3980520</v>
      </c>
      <c r="AI10" s="4">
        <v>4772644</v>
      </c>
      <c r="AJ10" s="4">
        <v>5564769</v>
      </c>
      <c r="AK10" s="4">
        <v>6356894</v>
      </c>
      <c r="AL10" s="4">
        <v>7149019</v>
      </c>
      <c r="AM10" s="4">
        <v>7941142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24089</v>
      </c>
      <c r="H11" s="1">
        <v>0</v>
      </c>
      <c r="I11" s="3">
        <v>6481069</v>
      </c>
      <c r="J11" s="3">
        <v>6456980</v>
      </c>
      <c r="K11" s="3">
        <v>6456980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5037850</v>
      </c>
      <c r="S11" s="3">
        <v>5037850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644092</v>
      </c>
      <c r="Y11" s="3">
        <v>644092</v>
      </c>
      <c r="Z11" s="4">
        <v>644092</v>
      </c>
      <c r="AA11" s="4">
        <v>644092</v>
      </c>
      <c r="AB11" s="4">
        <v>644092</v>
      </c>
      <c r="AC11" s="4">
        <v>644092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3236520</v>
      </c>
      <c r="AI11" s="4">
        <v>3880612</v>
      </c>
      <c r="AJ11" s="4">
        <v>4524704</v>
      </c>
      <c r="AK11" s="4">
        <v>5168796</v>
      </c>
      <c r="AL11" s="4">
        <v>5812888</v>
      </c>
      <c r="AM11" s="4">
        <v>6456980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13061</v>
      </c>
      <c r="H12" s="1">
        <v>0</v>
      </c>
      <c r="I12" s="3">
        <v>3562510</v>
      </c>
      <c r="J12" s="3">
        <v>3549449</v>
      </c>
      <c r="K12" s="3">
        <v>3549449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2768386</v>
      </c>
      <c r="S12" s="3">
        <v>2768386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354074</v>
      </c>
      <c r="Y12" s="3">
        <v>354074</v>
      </c>
      <c r="Z12" s="4">
        <v>354074</v>
      </c>
      <c r="AA12" s="4">
        <v>354074</v>
      </c>
      <c r="AB12" s="4">
        <v>354074</v>
      </c>
      <c r="AC12" s="4">
        <v>354075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1779078</v>
      </c>
      <c r="AI12" s="4">
        <v>2133152</v>
      </c>
      <c r="AJ12" s="4">
        <v>2487226</v>
      </c>
      <c r="AK12" s="4">
        <v>2841300</v>
      </c>
      <c r="AL12" s="4">
        <v>3195374</v>
      </c>
      <c r="AM12" s="4">
        <v>3549449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19665</v>
      </c>
      <c r="H13" s="1">
        <v>0</v>
      </c>
      <c r="I13" s="3">
        <v>4864349</v>
      </c>
      <c r="J13" s="3">
        <v>4844684</v>
      </c>
      <c r="K13" s="3">
        <v>4844684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3601040</v>
      </c>
      <c r="S13" s="3">
        <v>3601040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483157</v>
      </c>
      <c r="Y13" s="3">
        <v>483157</v>
      </c>
      <c r="Z13" s="4">
        <v>483158</v>
      </c>
      <c r="AA13" s="4">
        <v>483158</v>
      </c>
      <c r="AB13" s="4">
        <v>483158</v>
      </c>
      <c r="AC13" s="4">
        <v>483156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2428897</v>
      </c>
      <c r="AI13" s="4">
        <v>2912054</v>
      </c>
      <c r="AJ13" s="4">
        <v>3395212</v>
      </c>
      <c r="AK13" s="4">
        <v>3878370</v>
      </c>
      <c r="AL13" s="4">
        <v>4361528</v>
      </c>
      <c r="AM13" s="4">
        <v>4844684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103007</v>
      </c>
      <c r="H14" s="1">
        <v>0</v>
      </c>
      <c r="I14" s="3">
        <v>23127962</v>
      </c>
      <c r="J14" s="3">
        <v>23024955</v>
      </c>
      <c r="K14" s="3">
        <v>23024955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16847827</v>
      </c>
      <c r="S14" s="3">
        <v>16847827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2295629</v>
      </c>
      <c r="Y14" s="3">
        <v>2295629</v>
      </c>
      <c r="Z14" s="4">
        <v>2295628</v>
      </c>
      <c r="AA14" s="4">
        <v>2295628</v>
      </c>
      <c r="AB14" s="4">
        <v>2295628</v>
      </c>
      <c r="AC14" s="4">
        <v>2295629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11546813</v>
      </c>
      <c r="AI14" s="4">
        <v>13842442</v>
      </c>
      <c r="AJ14" s="4">
        <v>16138070</v>
      </c>
      <c r="AK14" s="4">
        <v>18433698</v>
      </c>
      <c r="AL14" s="4">
        <v>20729326</v>
      </c>
      <c r="AM14" s="4">
        <v>23024955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29135</v>
      </c>
      <c r="H15" s="1">
        <v>0</v>
      </c>
      <c r="I15" s="3">
        <v>8728507</v>
      </c>
      <c r="J15" s="3">
        <v>8699372</v>
      </c>
      <c r="K15" s="3">
        <v>8699372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6970908</v>
      </c>
      <c r="S15" s="3">
        <v>6970908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867995</v>
      </c>
      <c r="Y15" s="3">
        <v>867995</v>
      </c>
      <c r="Z15" s="4">
        <v>867995</v>
      </c>
      <c r="AA15" s="4">
        <v>867995</v>
      </c>
      <c r="AB15" s="4">
        <v>867995</v>
      </c>
      <c r="AC15" s="4">
        <v>867993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4359399</v>
      </c>
      <c r="AI15" s="4">
        <v>5227394</v>
      </c>
      <c r="AJ15" s="4">
        <v>6095389</v>
      </c>
      <c r="AK15" s="4">
        <v>6963384</v>
      </c>
      <c r="AL15" s="4">
        <v>7831379</v>
      </c>
      <c r="AM15" s="4">
        <v>8699372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5122</v>
      </c>
      <c r="H16" s="1">
        <v>0</v>
      </c>
      <c r="I16" s="3">
        <v>1504127</v>
      </c>
      <c r="J16" s="3">
        <v>1499005</v>
      </c>
      <c r="K16" s="3">
        <v>1499005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1183754</v>
      </c>
      <c r="S16" s="3">
        <v>1183754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149559</v>
      </c>
      <c r="Y16" s="3">
        <v>149559</v>
      </c>
      <c r="Z16" s="4">
        <v>149559</v>
      </c>
      <c r="AA16" s="4">
        <v>149559</v>
      </c>
      <c r="AB16" s="4">
        <v>149559</v>
      </c>
      <c r="AC16" s="4">
        <v>149558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751211</v>
      </c>
      <c r="AI16" s="4">
        <v>900770</v>
      </c>
      <c r="AJ16" s="4">
        <v>1050329</v>
      </c>
      <c r="AK16" s="4">
        <v>1199888</v>
      </c>
      <c r="AL16" s="4">
        <v>1349447</v>
      </c>
      <c r="AM16" s="4">
        <v>1499005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287406</v>
      </c>
      <c r="H17" s="1">
        <v>0</v>
      </c>
      <c r="I17" s="3">
        <v>81666276</v>
      </c>
      <c r="J17" s="3">
        <v>81378870</v>
      </c>
      <c r="K17" s="3">
        <v>81378870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66897519</v>
      </c>
      <c r="S17" s="3">
        <v>66897519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8118726</v>
      </c>
      <c r="Y17" s="3">
        <v>8118726</v>
      </c>
      <c r="Z17" s="4">
        <v>8118727</v>
      </c>
      <c r="AA17" s="4">
        <v>8118727</v>
      </c>
      <c r="AB17" s="4">
        <v>8118727</v>
      </c>
      <c r="AC17" s="4">
        <v>8118725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40785238</v>
      </c>
      <c r="AI17" s="4">
        <v>48903964</v>
      </c>
      <c r="AJ17" s="4">
        <v>57022691</v>
      </c>
      <c r="AK17" s="4">
        <v>65141418</v>
      </c>
      <c r="AL17" s="4">
        <v>73260145</v>
      </c>
      <c r="AM17" s="4">
        <v>81378870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18716</v>
      </c>
      <c r="H18" s="1">
        <v>0</v>
      </c>
      <c r="I18" s="3">
        <v>5634279</v>
      </c>
      <c r="J18" s="3">
        <v>5615563</v>
      </c>
      <c r="K18" s="3">
        <v>5615563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4506315</v>
      </c>
      <c r="S18" s="3">
        <v>4506315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560309</v>
      </c>
      <c r="Y18" s="3">
        <v>560309</v>
      </c>
      <c r="Z18" s="4">
        <v>560308</v>
      </c>
      <c r="AA18" s="4">
        <v>560308</v>
      </c>
      <c r="AB18" s="4">
        <v>560308</v>
      </c>
      <c r="AC18" s="4">
        <v>560309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2814021</v>
      </c>
      <c r="AI18" s="4">
        <v>3374330</v>
      </c>
      <c r="AJ18" s="4">
        <v>3934638</v>
      </c>
      <c r="AK18" s="4">
        <v>4494946</v>
      </c>
      <c r="AL18" s="4">
        <v>5055254</v>
      </c>
      <c r="AM18" s="4">
        <v>5615563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9234</v>
      </c>
      <c r="H19" s="1">
        <v>0</v>
      </c>
      <c r="I19" s="3">
        <v>1562677</v>
      </c>
      <c r="J19" s="3">
        <v>1553443</v>
      </c>
      <c r="K19" s="3">
        <v>1553443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1005287</v>
      </c>
      <c r="S19" s="3">
        <v>1005287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154729</v>
      </c>
      <c r="Y19" s="3">
        <v>154729</v>
      </c>
      <c r="Z19" s="4">
        <v>154728</v>
      </c>
      <c r="AA19" s="4">
        <v>154728</v>
      </c>
      <c r="AB19" s="4">
        <v>154728</v>
      </c>
      <c r="AC19" s="4">
        <v>154729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779801</v>
      </c>
      <c r="AI19" s="4">
        <v>934530</v>
      </c>
      <c r="AJ19" s="4">
        <v>1089258</v>
      </c>
      <c r="AK19" s="4">
        <v>1243986</v>
      </c>
      <c r="AL19" s="4">
        <v>1398714</v>
      </c>
      <c r="AM19" s="4">
        <v>1553443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6413</v>
      </c>
      <c r="H20" s="1">
        <v>0</v>
      </c>
      <c r="I20" s="3">
        <v>1071784</v>
      </c>
      <c r="J20" s="3">
        <v>1065371</v>
      </c>
      <c r="K20" s="3">
        <v>1065371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687283</v>
      </c>
      <c r="S20" s="3">
        <v>687283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106110</v>
      </c>
      <c r="Y20" s="3">
        <v>106110</v>
      </c>
      <c r="Z20" s="4">
        <v>106110</v>
      </c>
      <c r="AA20" s="4">
        <v>106110</v>
      </c>
      <c r="AB20" s="4">
        <v>106110</v>
      </c>
      <c r="AC20" s="4">
        <v>106109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534822</v>
      </c>
      <c r="AI20" s="4">
        <v>640932</v>
      </c>
      <c r="AJ20" s="4">
        <v>747042</v>
      </c>
      <c r="AK20" s="4">
        <v>853152</v>
      </c>
      <c r="AL20" s="4">
        <v>959262</v>
      </c>
      <c r="AM20" s="4">
        <v>1065371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31588</v>
      </c>
      <c r="H21" s="1">
        <v>0</v>
      </c>
      <c r="I21" s="3">
        <v>9978430</v>
      </c>
      <c r="J21" s="3">
        <v>9946842</v>
      </c>
      <c r="K21" s="3">
        <v>9946842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7994103</v>
      </c>
      <c r="S21" s="3">
        <v>7994103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992578</v>
      </c>
      <c r="Y21" s="3">
        <v>992578</v>
      </c>
      <c r="Z21" s="4">
        <v>992579</v>
      </c>
      <c r="AA21" s="4">
        <v>992579</v>
      </c>
      <c r="AB21" s="4">
        <v>992579</v>
      </c>
      <c r="AC21" s="4">
        <v>992577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4983950</v>
      </c>
      <c r="AI21" s="4">
        <v>5976528</v>
      </c>
      <c r="AJ21" s="4">
        <v>6969107</v>
      </c>
      <c r="AK21" s="4">
        <v>7961686</v>
      </c>
      <c r="AL21" s="4">
        <v>8954265</v>
      </c>
      <c r="AM21" s="4">
        <v>9946842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12032</v>
      </c>
      <c r="H22" s="3">
        <v>0</v>
      </c>
      <c r="I22" s="3">
        <v>3296244</v>
      </c>
      <c r="J22" s="3">
        <v>3284212</v>
      </c>
      <c r="K22" s="3">
        <v>3284212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2567339</v>
      </c>
      <c r="S22" s="3">
        <v>2567339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327619</v>
      </c>
      <c r="Y22" s="3">
        <v>327619</v>
      </c>
      <c r="Z22" s="4">
        <v>327620</v>
      </c>
      <c r="AA22" s="4">
        <v>327620</v>
      </c>
      <c r="AB22" s="4">
        <v>327620</v>
      </c>
      <c r="AC22" s="4">
        <v>327618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1646115</v>
      </c>
      <c r="AI22" s="4">
        <v>1973734</v>
      </c>
      <c r="AJ22" s="4">
        <v>2301354</v>
      </c>
      <c r="AK22" s="4">
        <v>2628974</v>
      </c>
      <c r="AL22" s="4">
        <v>2956594</v>
      </c>
      <c r="AM22" s="4">
        <v>3284212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17579</v>
      </c>
      <c r="H23" s="1">
        <v>0</v>
      </c>
      <c r="I23" s="3">
        <v>3839828</v>
      </c>
      <c r="J23" s="3">
        <v>3822249</v>
      </c>
      <c r="K23" s="3">
        <v>3822249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2791795</v>
      </c>
      <c r="S23" s="3">
        <v>2791795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381053</v>
      </c>
      <c r="Y23" s="3">
        <v>381053</v>
      </c>
      <c r="Z23" s="4">
        <v>381053</v>
      </c>
      <c r="AA23" s="4">
        <v>381053</v>
      </c>
      <c r="AB23" s="4">
        <v>381053</v>
      </c>
      <c r="AC23" s="4">
        <v>381052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1916985</v>
      </c>
      <c r="AI23" s="4">
        <v>2298038</v>
      </c>
      <c r="AJ23" s="4">
        <v>2679091</v>
      </c>
      <c r="AK23" s="4">
        <v>3060144</v>
      </c>
      <c r="AL23" s="4">
        <v>3441197</v>
      </c>
      <c r="AM23" s="4">
        <v>3822249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39049</v>
      </c>
      <c r="H24" s="1">
        <v>0</v>
      </c>
      <c r="I24" s="3">
        <v>12566931</v>
      </c>
      <c r="J24" s="3">
        <v>12527882</v>
      </c>
      <c r="K24" s="3">
        <v>12527882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10211991</v>
      </c>
      <c r="S24" s="3">
        <v>10211991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1250185</v>
      </c>
      <c r="Y24" s="3">
        <v>1250185</v>
      </c>
      <c r="Z24" s="4">
        <v>1250185</v>
      </c>
      <c r="AA24" s="4">
        <v>1250185</v>
      </c>
      <c r="AB24" s="4">
        <v>1250185</v>
      </c>
      <c r="AC24" s="4">
        <v>1250185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6276957</v>
      </c>
      <c r="AI24" s="4">
        <v>7527142</v>
      </c>
      <c r="AJ24" s="4">
        <v>8777327</v>
      </c>
      <c r="AK24" s="4">
        <v>10027512</v>
      </c>
      <c r="AL24" s="4">
        <v>11277697</v>
      </c>
      <c r="AM24" s="4">
        <v>12527882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8251</v>
      </c>
      <c r="H25" s="3">
        <v>0</v>
      </c>
      <c r="I25" s="3">
        <v>2638202</v>
      </c>
      <c r="J25" s="3">
        <v>2629951</v>
      </c>
      <c r="K25" s="3">
        <v>2629951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2116031</v>
      </c>
      <c r="S25" s="3">
        <v>2116031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262445</v>
      </c>
      <c r="Y25" s="3">
        <v>262445</v>
      </c>
      <c r="Z25" s="4">
        <v>262445</v>
      </c>
      <c r="AA25" s="4">
        <v>262445</v>
      </c>
      <c r="AB25" s="4">
        <v>262445</v>
      </c>
      <c r="AC25" s="4">
        <v>262446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1317725</v>
      </c>
      <c r="AI25" s="4">
        <v>1580170</v>
      </c>
      <c r="AJ25" s="4">
        <v>1842615</v>
      </c>
      <c r="AK25" s="4">
        <v>2105060</v>
      </c>
      <c r="AL25" s="4">
        <v>2367505</v>
      </c>
      <c r="AM25" s="4">
        <v>2629951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11184</v>
      </c>
      <c r="H26" s="1">
        <v>0</v>
      </c>
      <c r="I26" s="3">
        <v>2684294</v>
      </c>
      <c r="J26" s="3">
        <v>2673110</v>
      </c>
      <c r="K26" s="3">
        <v>2673110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2042663</v>
      </c>
      <c r="S26" s="3">
        <v>2042663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266566</v>
      </c>
      <c r="Y26" s="3">
        <v>266566</v>
      </c>
      <c r="Z26" s="4">
        <v>266566</v>
      </c>
      <c r="AA26" s="4">
        <v>266566</v>
      </c>
      <c r="AB26" s="4">
        <v>266566</v>
      </c>
      <c r="AC26" s="4">
        <v>266564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1340282</v>
      </c>
      <c r="AI26" s="4">
        <v>1606848</v>
      </c>
      <c r="AJ26" s="4">
        <v>1873414</v>
      </c>
      <c r="AK26" s="4">
        <v>2139980</v>
      </c>
      <c r="AL26" s="4">
        <v>2406546</v>
      </c>
      <c r="AM26" s="4">
        <v>2673110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11180</v>
      </c>
      <c r="H27" s="1">
        <v>0</v>
      </c>
      <c r="I27" s="3">
        <v>3138367</v>
      </c>
      <c r="J27" s="3">
        <v>3127187</v>
      </c>
      <c r="K27" s="3">
        <v>3127187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2450007</v>
      </c>
      <c r="S27" s="3">
        <v>2450007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311973</v>
      </c>
      <c r="Y27" s="3">
        <v>311973</v>
      </c>
      <c r="Z27" s="4">
        <v>311973</v>
      </c>
      <c r="AA27" s="4">
        <v>311973</v>
      </c>
      <c r="AB27" s="4">
        <v>311973</v>
      </c>
      <c r="AC27" s="4">
        <v>311974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1567321</v>
      </c>
      <c r="AI27" s="4">
        <v>1879294</v>
      </c>
      <c r="AJ27" s="4">
        <v>2191267</v>
      </c>
      <c r="AK27" s="4">
        <v>2503240</v>
      </c>
      <c r="AL27" s="4">
        <v>2815213</v>
      </c>
      <c r="AM27" s="4">
        <v>3127187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10826</v>
      </c>
      <c r="H28" s="1">
        <v>0</v>
      </c>
      <c r="I28" s="3">
        <v>3103778</v>
      </c>
      <c r="J28" s="3">
        <v>3092952</v>
      </c>
      <c r="K28" s="3">
        <v>3092952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2487783</v>
      </c>
      <c r="S28" s="3">
        <v>2487783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308573</v>
      </c>
      <c r="Y28" s="3">
        <v>308573</v>
      </c>
      <c r="Z28" s="4">
        <v>308574</v>
      </c>
      <c r="AA28" s="4">
        <v>308574</v>
      </c>
      <c r="AB28" s="4">
        <v>308574</v>
      </c>
      <c r="AC28" s="4">
        <v>308572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1550085</v>
      </c>
      <c r="AI28" s="4">
        <v>1858658</v>
      </c>
      <c r="AJ28" s="4">
        <v>2167232</v>
      </c>
      <c r="AK28" s="4">
        <v>2475806</v>
      </c>
      <c r="AL28" s="4">
        <v>2784380</v>
      </c>
      <c r="AM28" s="4">
        <v>3092952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14313</v>
      </c>
      <c r="H29" s="3">
        <v>0</v>
      </c>
      <c r="I29" s="3">
        <v>3815737</v>
      </c>
      <c r="J29" s="3">
        <v>3801424</v>
      </c>
      <c r="K29" s="3">
        <v>3801424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2856347</v>
      </c>
      <c r="S29" s="3">
        <v>2856347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379188</v>
      </c>
      <c r="Y29" s="3">
        <v>379188</v>
      </c>
      <c r="Z29" s="4">
        <v>379188</v>
      </c>
      <c r="AA29" s="4">
        <v>379188</v>
      </c>
      <c r="AB29" s="4">
        <v>379188</v>
      </c>
      <c r="AC29" s="4">
        <v>379188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1905484</v>
      </c>
      <c r="AI29" s="4">
        <v>2284672</v>
      </c>
      <c r="AJ29" s="4">
        <v>2663860</v>
      </c>
      <c r="AK29" s="4">
        <v>3043048</v>
      </c>
      <c r="AL29" s="4">
        <v>3422236</v>
      </c>
      <c r="AM29" s="4">
        <v>3801424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17365</v>
      </c>
      <c r="H30" s="1">
        <v>0</v>
      </c>
      <c r="I30" s="3">
        <v>4948538</v>
      </c>
      <c r="J30" s="3">
        <v>4931173</v>
      </c>
      <c r="K30" s="3">
        <v>4931173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3975435</v>
      </c>
      <c r="S30" s="3">
        <v>3975435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491960</v>
      </c>
      <c r="Y30" s="3">
        <v>491960</v>
      </c>
      <c r="Z30" s="4">
        <v>491959</v>
      </c>
      <c r="AA30" s="4">
        <v>491959</v>
      </c>
      <c r="AB30" s="4">
        <v>491959</v>
      </c>
      <c r="AC30" s="4">
        <v>491960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2471376</v>
      </c>
      <c r="AI30" s="4">
        <v>2963336</v>
      </c>
      <c r="AJ30" s="4">
        <v>3455295</v>
      </c>
      <c r="AK30" s="4">
        <v>3947254</v>
      </c>
      <c r="AL30" s="4">
        <v>4439213</v>
      </c>
      <c r="AM30" s="4">
        <v>4931173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4252</v>
      </c>
      <c r="H31" s="3">
        <v>0</v>
      </c>
      <c r="I31" s="3">
        <v>1062283</v>
      </c>
      <c r="J31" s="3">
        <v>1058031</v>
      </c>
      <c r="K31" s="3">
        <v>1058031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820396</v>
      </c>
      <c r="S31" s="3">
        <v>820396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105520</v>
      </c>
      <c r="Y31" s="3">
        <v>105520</v>
      </c>
      <c r="Z31" s="4">
        <v>105520</v>
      </c>
      <c r="AA31" s="4">
        <v>105520</v>
      </c>
      <c r="AB31" s="4">
        <v>105520</v>
      </c>
      <c r="AC31" s="4">
        <v>105519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530432</v>
      </c>
      <c r="AI31" s="4">
        <v>635952</v>
      </c>
      <c r="AJ31" s="4">
        <v>741472</v>
      </c>
      <c r="AK31" s="4">
        <v>846992</v>
      </c>
      <c r="AL31" s="4">
        <v>952512</v>
      </c>
      <c r="AM31" s="4">
        <v>1058031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34701</v>
      </c>
      <c r="H32" s="1">
        <v>0</v>
      </c>
      <c r="I32" s="3">
        <v>9135568</v>
      </c>
      <c r="J32" s="3">
        <v>9100867</v>
      </c>
      <c r="K32" s="3">
        <v>9100867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7046501</v>
      </c>
      <c r="S32" s="3">
        <v>7046501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907773</v>
      </c>
      <c r="Y32" s="3">
        <v>907773</v>
      </c>
      <c r="Z32" s="4">
        <v>907773</v>
      </c>
      <c r="AA32" s="4">
        <v>907773</v>
      </c>
      <c r="AB32" s="4">
        <v>907773</v>
      </c>
      <c r="AC32" s="4">
        <v>907774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4562001</v>
      </c>
      <c r="AI32" s="4">
        <v>5469774</v>
      </c>
      <c r="AJ32" s="4">
        <v>6377547</v>
      </c>
      <c r="AK32" s="4">
        <v>7285320</v>
      </c>
      <c r="AL32" s="4">
        <v>8193093</v>
      </c>
      <c r="AM32" s="4">
        <v>9100867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92898</v>
      </c>
      <c r="H33" s="1">
        <v>0</v>
      </c>
      <c r="I33" s="3">
        <v>26583627</v>
      </c>
      <c r="J33" s="3">
        <v>26490729</v>
      </c>
      <c r="K33" s="3">
        <v>26490729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21063290</v>
      </c>
      <c r="S33" s="3">
        <v>21063290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2642880</v>
      </c>
      <c r="Y33" s="3">
        <v>2642880</v>
      </c>
      <c r="Z33" s="4">
        <v>2642879</v>
      </c>
      <c r="AA33" s="4">
        <v>2642879</v>
      </c>
      <c r="AB33" s="4">
        <v>2642879</v>
      </c>
      <c r="AC33" s="4">
        <v>2642880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13276332</v>
      </c>
      <c r="AI33" s="4">
        <v>15919212</v>
      </c>
      <c r="AJ33" s="4">
        <v>18562091</v>
      </c>
      <c r="AK33" s="4">
        <v>21204970</v>
      </c>
      <c r="AL33" s="4">
        <v>23847849</v>
      </c>
      <c r="AM33" s="4">
        <v>26490729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19862</v>
      </c>
      <c r="H34" s="1">
        <v>0</v>
      </c>
      <c r="I34" s="3">
        <v>4754477</v>
      </c>
      <c r="J34" s="3">
        <v>4734615</v>
      </c>
      <c r="K34" s="3">
        <v>4734615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3539461</v>
      </c>
      <c r="S34" s="3">
        <v>3539461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472137</v>
      </c>
      <c r="Y34" s="3">
        <v>472137</v>
      </c>
      <c r="Z34" s="4">
        <v>472137</v>
      </c>
      <c r="AA34" s="4">
        <v>472137</v>
      </c>
      <c r="AB34" s="4">
        <v>472137</v>
      </c>
      <c r="AC34" s="4">
        <v>472138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2373929</v>
      </c>
      <c r="AI34" s="4">
        <v>2846066</v>
      </c>
      <c r="AJ34" s="4">
        <v>3318203</v>
      </c>
      <c r="AK34" s="4">
        <v>3790340</v>
      </c>
      <c r="AL34" s="4">
        <v>4262477</v>
      </c>
      <c r="AM34" s="4">
        <v>4734615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55672</v>
      </c>
      <c r="H35" s="1">
        <v>0</v>
      </c>
      <c r="I35" s="3">
        <v>17518826</v>
      </c>
      <c r="J35" s="3">
        <v>17463154</v>
      </c>
      <c r="K35" s="3">
        <v>17463154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14404527</v>
      </c>
      <c r="S35" s="3">
        <v>14404527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1742604</v>
      </c>
      <c r="Y35" s="3">
        <v>1742604</v>
      </c>
      <c r="Z35" s="4">
        <v>1742604</v>
      </c>
      <c r="AA35" s="4">
        <v>1742604</v>
      </c>
      <c r="AB35" s="4">
        <v>1742604</v>
      </c>
      <c r="AC35" s="4">
        <v>1742602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8750136</v>
      </c>
      <c r="AI35" s="4">
        <v>10492740</v>
      </c>
      <c r="AJ35" s="4">
        <v>12235344</v>
      </c>
      <c r="AK35" s="4">
        <v>13977948</v>
      </c>
      <c r="AL35" s="4">
        <v>15720552</v>
      </c>
      <c r="AM35" s="4">
        <v>17463154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46404</v>
      </c>
      <c r="H36" s="1">
        <v>0</v>
      </c>
      <c r="I36" s="3">
        <v>15426346</v>
      </c>
      <c r="J36" s="3">
        <v>15379942</v>
      </c>
      <c r="K36" s="3">
        <v>15379942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12707716</v>
      </c>
      <c r="S36" s="3">
        <v>12707716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1534900</v>
      </c>
      <c r="Y36" s="3">
        <v>1534900</v>
      </c>
      <c r="Z36" s="4">
        <v>1534901</v>
      </c>
      <c r="AA36" s="4">
        <v>1534901</v>
      </c>
      <c r="AB36" s="4">
        <v>1534901</v>
      </c>
      <c r="AC36" s="4">
        <v>1534899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7705440</v>
      </c>
      <c r="AI36" s="4">
        <v>9240340</v>
      </c>
      <c r="AJ36" s="4">
        <v>10775241</v>
      </c>
      <c r="AK36" s="4">
        <v>12310142</v>
      </c>
      <c r="AL36" s="4">
        <v>13845043</v>
      </c>
      <c r="AM36" s="4">
        <v>15379942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13143</v>
      </c>
      <c r="H37" s="1">
        <v>0</v>
      </c>
      <c r="I37" s="3">
        <v>3888400</v>
      </c>
      <c r="J37" s="3">
        <v>3875257</v>
      </c>
      <c r="K37" s="3">
        <v>3875257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2981533</v>
      </c>
      <c r="S37" s="3">
        <v>2981533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386650</v>
      </c>
      <c r="Y37" s="3">
        <v>386650</v>
      </c>
      <c r="Z37" s="4">
        <v>386649</v>
      </c>
      <c r="AA37" s="4">
        <v>386649</v>
      </c>
      <c r="AB37" s="4">
        <v>386649</v>
      </c>
      <c r="AC37" s="4">
        <v>386650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1942010</v>
      </c>
      <c r="AI37" s="4">
        <v>2328660</v>
      </c>
      <c r="AJ37" s="4">
        <v>2715309</v>
      </c>
      <c r="AK37" s="4">
        <v>3101958</v>
      </c>
      <c r="AL37" s="4">
        <v>3488607</v>
      </c>
      <c r="AM37" s="4">
        <v>3875257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12946</v>
      </c>
      <c r="H38" s="1">
        <v>0</v>
      </c>
      <c r="I38" s="3">
        <v>3226469</v>
      </c>
      <c r="J38" s="3">
        <v>3213523</v>
      </c>
      <c r="K38" s="3">
        <v>3213523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2453410</v>
      </c>
      <c r="S38" s="3">
        <v>2453410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320489</v>
      </c>
      <c r="Y38" s="3">
        <v>320489</v>
      </c>
      <c r="Z38" s="4">
        <v>320489</v>
      </c>
      <c r="AA38" s="4">
        <v>320489</v>
      </c>
      <c r="AB38" s="4">
        <v>320489</v>
      </c>
      <c r="AC38" s="4">
        <v>320490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1611077</v>
      </c>
      <c r="AI38" s="4">
        <v>1931566</v>
      </c>
      <c r="AJ38" s="4">
        <v>2252055</v>
      </c>
      <c r="AK38" s="4">
        <v>2572544</v>
      </c>
      <c r="AL38" s="4">
        <v>2893033</v>
      </c>
      <c r="AM38" s="4">
        <v>3213523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12215</v>
      </c>
      <c r="H39" s="1">
        <v>0</v>
      </c>
      <c r="I39" s="3">
        <v>3261977</v>
      </c>
      <c r="J39" s="3">
        <v>3249762</v>
      </c>
      <c r="K39" s="3">
        <v>3249762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2542842</v>
      </c>
      <c r="S39" s="3">
        <v>2542842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324162</v>
      </c>
      <c r="Y39" s="3">
        <v>324162</v>
      </c>
      <c r="Z39" s="4">
        <v>324162</v>
      </c>
      <c r="AA39" s="4">
        <v>324162</v>
      </c>
      <c r="AB39" s="4">
        <v>324162</v>
      </c>
      <c r="AC39" s="4">
        <v>324160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1628954</v>
      </c>
      <c r="AI39" s="4">
        <v>1953116</v>
      </c>
      <c r="AJ39" s="4">
        <v>2277278</v>
      </c>
      <c r="AK39" s="4">
        <v>2601440</v>
      </c>
      <c r="AL39" s="4">
        <v>2925602</v>
      </c>
      <c r="AM39" s="4">
        <v>3249762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10194</v>
      </c>
      <c r="H40" s="1">
        <v>0</v>
      </c>
      <c r="I40" s="3">
        <v>2149147</v>
      </c>
      <c r="J40" s="3">
        <v>2138953</v>
      </c>
      <c r="K40" s="3">
        <v>2138953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1506791</v>
      </c>
      <c r="S40" s="3">
        <v>1506791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213216</v>
      </c>
      <c r="Y40" s="3">
        <v>213216</v>
      </c>
      <c r="Z40" s="4">
        <v>213215</v>
      </c>
      <c r="AA40" s="4">
        <v>213215</v>
      </c>
      <c r="AB40" s="4">
        <v>213215</v>
      </c>
      <c r="AC40" s="4">
        <v>213216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1072876</v>
      </c>
      <c r="AI40" s="4">
        <v>1286092</v>
      </c>
      <c r="AJ40" s="4">
        <v>1499307</v>
      </c>
      <c r="AK40" s="4">
        <v>1712522</v>
      </c>
      <c r="AL40" s="4">
        <v>1925737</v>
      </c>
      <c r="AM40" s="4">
        <v>2138953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89969</v>
      </c>
      <c r="H41" s="3">
        <v>0</v>
      </c>
      <c r="I41" s="3">
        <v>31758130</v>
      </c>
      <c r="J41" s="3">
        <v>31668161</v>
      </c>
      <c r="K41" s="3">
        <v>31668161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26618489</v>
      </c>
      <c r="S41" s="3">
        <v>26618489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3160818</v>
      </c>
      <c r="Y41" s="3">
        <v>3160818</v>
      </c>
      <c r="Z41" s="4">
        <v>3160818</v>
      </c>
      <c r="AA41" s="4">
        <v>3160818</v>
      </c>
      <c r="AB41" s="4">
        <v>3160818</v>
      </c>
      <c r="AC41" s="4">
        <v>3160819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15864070</v>
      </c>
      <c r="AI41" s="4">
        <v>19024888</v>
      </c>
      <c r="AJ41" s="4">
        <v>22185706</v>
      </c>
      <c r="AK41" s="4">
        <v>25346524</v>
      </c>
      <c r="AL41" s="4">
        <v>28507342</v>
      </c>
      <c r="AM41" s="4">
        <v>31668161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10711</v>
      </c>
      <c r="H42" s="1">
        <v>0</v>
      </c>
      <c r="I42" s="3">
        <v>1688160</v>
      </c>
      <c r="J42" s="3">
        <v>1677449</v>
      </c>
      <c r="K42" s="3">
        <v>1677449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1058121</v>
      </c>
      <c r="S42" s="3">
        <v>1058121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167031</v>
      </c>
      <c r="Y42" s="3">
        <v>167031</v>
      </c>
      <c r="Z42" s="4">
        <v>167031</v>
      </c>
      <c r="AA42" s="4">
        <v>167031</v>
      </c>
      <c r="AB42" s="4">
        <v>167031</v>
      </c>
      <c r="AC42" s="4">
        <v>167030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842295</v>
      </c>
      <c r="AI42" s="4">
        <v>1009326</v>
      </c>
      <c r="AJ42" s="4">
        <v>1176357</v>
      </c>
      <c r="AK42" s="4">
        <v>1343388</v>
      </c>
      <c r="AL42" s="4">
        <v>1510419</v>
      </c>
      <c r="AM42" s="4">
        <v>1677449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6193</v>
      </c>
      <c r="H43" s="1">
        <v>0</v>
      </c>
      <c r="I43" s="3">
        <v>1780299</v>
      </c>
      <c r="J43" s="3">
        <v>1774106</v>
      </c>
      <c r="K43" s="3">
        <v>1774106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1376403</v>
      </c>
      <c r="S43" s="3">
        <v>1376403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176998</v>
      </c>
      <c r="Y43" s="3">
        <v>176998</v>
      </c>
      <c r="Z43" s="4">
        <v>176998</v>
      </c>
      <c r="AA43" s="4">
        <v>176998</v>
      </c>
      <c r="AB43" s="4">
        <v>176998</v>
      </c>
      <c r="AC43" s="4">
        <v>176996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889118</v>
      </c>
      <c r="AI43" s="4">
        <v>1066116</v>
      </c>
      <c r="AJ43" s="4">
        <v>1243114</v>
      </c>
      <c r="AK43" s="4">
        <v>1420112</v>
      </c>
      <c r="AL43" s="4">
        <v>1597110</v>
      </c>
      <c r="AM43" s="4">
        <v>1774106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8827</v>
      </c>
      <c r="H44" s="1">
        <v>0</v>
      </c>
      <c r="I44" s="3">
        <v>2493967</v>
      </c>
      <c r="J44" s="3">
        <v>2485140</v>
      </c>
      <c r="K44" s="3">
        <v>2485140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1923652</v>
      </c>
      <c r="S44" s="3">
        <v>1923652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247925</v>
      </c>
      <c r="Y44" s="3">
        <v>247925</v>
      </c>
      <c r="Z44" s="4">
        <v>247926</v>
      </c>
      <c r="AA44" s="4">
        <v>247926</v>
      </c>
      <c r="AB44" s="4">
        <v>247926</v>
      </c>
      <c r="AC44" s="4">
        <v>247924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1245513</v>
      </c>
      <c r="AI44" s="4">
        <v>1493438</v>
      </c>
      <c r="AJ44" s="4">
        <v>1741364</v>
      </c>
      <c r="AK44" s="4">
        <v>1989290</v>
      </c>
      <c r="AL44" s="4">
        <v>2237216</v>
      </c>
      <c r="AM44" s="4">
        <v>2485140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19412</v>
      </c>
      <c r="H45" s="1">
        <v>0</v>
      </c>
      <c r="I45" s="3">
        <v>5472240</v>
      </c>
      <c r="J45" s="3">
        <v>5452828</v>
      </c>
      <c r="K45" s="3">
        <v>5452828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4299672</v>
      </c>
      <c r="S45" s="3">
        <v>4299672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543989</v>
      </c>
      <c r="Y45" s="3">
        <v>543989</v>
      </c>
      <c r="Z45" s="4">
        <v>543989</v>
      </c>
      <c r="AA45" s="4">
        <v>543989</v>
      </c>
      <c r="AB45" s="4">
        <v>543989</v>
      </c>
      <c r="AC45" s="4">
        <v>543987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2732885</v>
      </c>
      <c r="AI45" s="4">
        <v>3276874</v>
      </c>
      <c r="AJ45" s="4">
        <v>3820863</v>
      </c>
      <c r="AK45" s="4">
        <v>4364852</v>
      </c>
      <c r="AL45" s="4">
        <v>4908841</v>
      </c>
      <c r="AM45" s="4">
        <v>5452828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13348</v>
      </c>
      <c r="H46" s="3">
        <v>0</v>
      </c>
      <c r="I46" s="3">
        <v>4637682</v>
      </c>
      <c r="J46" s="3">
        <v>4624334</v>
      </c>
      <c r="K46" s="3">
        <v>4624334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3716770</v>
      </c>
      <c r="S46" s="3">
        <v>3716770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461544</v>
      </c>
      <c r="Y46" s="3">
        <v>461544</v>
      </c>
      <c r="Z46" s="4">
        <v>461544</v>
      </c>
      <c r="AA46" s="4">
        <v>461544</v>
      </c>
      <c r="AB46" s="4">
        <v>461544</v>
      </c>
      <c r="AC46" s="4">
        <v>461542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2316616</v>
      </c>
      <c r="AI46" s="4">
        <v>2778160</v>
      </c>
      <c r="AJ46" s="4">
        <v>3239704</v>
      </c>
      <c r="AK46" s="4">
        <v>3701248</v>
      </c>
      <c r="AL46" s="4">
        <v>4162792</v>
      </c>
      <c r="AM46" s="4">
        <v>4624334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45439</v>
      </c>
      <c r="H47" s="1">
        <v>0</v>
      </c>
      <c r="I47" s="3">
        <v>15549187</v>
      </c>
      <c r="J47" s="3">
        <v>15503748</v>
      </c>
      <c r="K47" s="3">
        <v>15503748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12902839</v>
      </c>
      <c r="S47" s="3">
        <v>12902839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1547345</v>
      </c>
      <c r="Y47" s="3">
        <v>1547345</v>
      </c>
      <c r="Z47" s="4">
        <v>1547346</v>
      </c>
      <c r="AA47" s="4">
        <v>1547346</v>
      </c>
      <c r="AB47" s="4">
        <v>1547346</v>
      </c>
      <c r="AC47" s="4">
        <v>1547344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7767021</v>
      </c>
      <c r="AI47" s="4">
        <v>9314366</v>
      </c>
      <c r="AJ47" s="4">
        <v>10861712</v>
      </c>
      <c r="AK47" s="4">
        <v>12409058</v>
      </c>
      <c r="AL47" s="4">
        <v>13956404</v>
      </c>
      <c r="AM47" s="4">
        <v>15503748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38374</v>
      </c>
      <c r="H48" s="1">
        <v>0</v>
      </c>
      <c r="I48" s="3">
        <v>9600465</v>
      </c>
      <c r="J48" s="3">
        <v>9562091</v>
      </c>
      <c r="K48" s="3">
        <v>9562091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6996215</v>
      </c>
      <c r="S48" s="3">
        <v>6996215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953651</v>
      </c>
      <c r="Y48" s="3">
        <v>953651</v>
      </c>
      <c r="Z48" s="4">
        <v>953650</v>
      </c>
      <c r="AA48" s="4">
        <v>953650</v>
      </c>
      <c r="AB48" s="4">
        <v>953650</v>
      </c>
      <c r="AC48" s="4">
        <v>953651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4793839</v>
      </c>
      <c r="AI48" s="4">
        <v>5747490</v>
      </c>
      <c r="AJ48" s="4">
        <v>6701140</v>
      </c>
      <c r="AK48" s="4">
        <v>7654790</v>
      </c>
      <c r="AL48" s="4">
        <v>8608440</v>
      </c>
      <c r="AM48" s="4">
        <v>9562091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127847</v>
      </c>
      <c r="H49" s="1">
        <v>0</v>
      </c>
      <c r="I49" s="3">
        <v>37577601</v>
      </c>
      <c r="J49" s="3">
        <v>37449754</v>
      </c>
      <c r="K49" s="3">
        <v>37449754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30542904</v>
      </c>
      <c r="S49" s="3">
        <v>30542904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3736452</v>
      </c>
      <c r="Y49" s="3">
        <v>3736452</v>
      </c>
      <c r="Z49" s="4">
        <v>3736453</v>
      </c>
      <c r="AA49" s="4">
        <v>3736453</v>
      </c>
      <c r="AB49" s="4">
        <v>3736453</v>
      </c>
      <c r="AC49" s="4">
        <v>3736451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18767492</v>
      </c>
      <c r="AI49" s="4">
        <v>22503944</v>
      </c>
      <c r="AJ49" s="4">
        <v>26240397</v>
      </c>
      <c r="AK49" s="4">
        <v>29976850</v>
      </c>
      <c r="AL49" s="4">
        <v>33713303</v>
      </c>
      <c r="AM49" s="4">
        <v>37449754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369501</v>
      </c>
      <c r="H50" s="1">
        <v>0</v>
      </c>
      <c r="I50" s="3">
        <v>113303319</v>
      </c>
      <c r="J50" s="3">
        <v>112933818</v>
      </c>
      <c r="K50" s="3">
        <v>112933818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92101024</v>
      </c>
      <c r="S50" s="3">
        <v>92101024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11268748</v>
      </c>
      <c r="Y50" s="3">
        <v>11268748</v>
      </c>
      <c r="Z50" s="4">
        <v>11268749</v>
      </c>
      <c r="AA50" s="4">
        <v>11268749</v>
      </c>
      <c r="AB50" s="4">
        <v>11268749</v>
      </c>
      <c r="AC50" s="4">
        <v>11268747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56590076</v>
      </c>
      <c r="AI50" s="4">
        <v>67858824</v>
      </c>
      <c r="AJ50" s="4">
        <v>79127573</v>
      </c>
      <c r="AK50" s="4">
        <v>90396322</v>
      </c>
      <c r="AL50" s="4">
        <v>101665071</v>
      </c>
      <c r="AM50" s="4">
        <v>112933818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28825</v>
      </c>
      <c r="H51" s="1">
        <v>0</v>
      </c>
      <c r="I51" s="3">
        <v>9330296</v>
      </c>
      <c r="J51" s="3">
        <v>9301471</v>
      </c>
      <c r="K51" s="3">
        <v>9301471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7583734</v>
      </c>
      <c r="S51" s="3">
        <v>7583734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928225</v>
      </c>
      <c r="Y51" s="3">
        <v>928225</v>
      </c>
      <c r="Z51" s="4">
        <v>928225</v>
      </c>
      <c r="AA51" s="4">
        <v>928225</v>
      </c>
      <c r="AB51" s="4">
        <v>928225</v>
      </c>
      <c r="AC51" s="4">
        <v>928226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4660345</v>
      </c>
      <c r="AI51" s="4">
        <v>5588570</v>
      </c>
      <c r="AJ51" s="4">
        <v>6516795</v>
      </c>
      <c r="AK51" s="4">
        <v>7445020</v>
      </c>
      <c r="AL51" s="4">
        <v>8373245</v>
      </c>
      <c r="AM51" s="4">
        <v>9301471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30444</v>
      </c>
      <c r="H52" s="1">
        <v>0</v>
      </c>
      <c r="I52" s="3">
        <v>10524578</v>
      </c>
      <c r="J52" s="3">
        <v>10494134</v>
      </c>
      <c r="K52" s="3">
        <v>10494134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8704995</v>
      </c>
      <c r="S52" s="3">
        <v>8704995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1047384</v>
      </c>
      <c r="Y52" s="3">
        <v>1047384</v>
      </c>
      <c r="Z52" s="4">
        <v>1047384</v>
      </c>
      <c r="AA52" s="4">
        <v>1047384</v>
      </c>
      <c r="AB52" s="4">
        <v>1047384</v>
      </c>
      <c r="AC52" s="4">
        <v>1047382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5257216</v>
      </c>
      <c r="AI52" s="4">
        <v>6304600</v>
      </c>
      <c r="AJ52" s="4">
        <v>7351984</v>
      </c>
      <c r="AK52" s="4">
        <v>8399368</v>
      </c>
      <c r="AL52" s="4">
        <v>9446752</v>
      </c>
      <c r="AM52" s="4">
        <v>10494134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17868</v>
      </c>
      <c r="H53" s="1">
        <v>0</v>
      </c>
      <c r="I53" s="3">
        <v>4877079</v>
      </c>
      <c r="J53" s="3">
        <v>4859211</v>
      </c>
      <c r="K53" s="3">
        <v>4859211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3680892</v>
      </c>
      <c r="S53" s="3">
        <v>3680892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484730</v>
      </c>
      <c r="Y53" s="3">
        <v>484730</v>
      </c>
      <c r="Z53" s="4">
        <v>484730</v>
      </c>
      <c r="AA53" s="4">
        <v>484730</v>
      </c>
      <c r="AB53" s="4">
        <v>484730</v>
      </c>
      <c r="AC53" s="4">
        <v>484729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2435562</v>
      </c>
      <c r="AI53" s="4">
        <v>2920292</v>
      </c>
      <c r="AJ53" s="4">
        <v>3405022</v>
      </c>
      <c r="AK53" s="4">
        <v>3889752</v>
      </c>
      <c r="AL53" s="4">
        <v>4374482</v>
      </c>
      <c r="AM53" s="4">
        <v>4859211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10045</v>
      </c>
      <c r="H54" s="1">
        <v>0</v>
      </c>
      <c r="I54" s="3">
        <v>2773869</v>
      </c>
      <c r="J54" s="3">
        <v>2763824</v>
      </c>
      <c r="K54" s="3">
        <v>2763824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2178330</v>
      </c>
      <c r="S54" s="3">
        <v>2178330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275713</v>
      </c>
      <c r="Y54" s="3">
        <v>275713</v>
      </c>
      <c r="Z54" s="4">
        <v>275713</v>
      </c>
      <c r="AA54" s="4">
        <v>275713</v>
      </c>
      <c r="AB54" s="4">
        <v>275713</v>
      </c>
      <c r="AC54" s="4">
        <v>275711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1385261</v>
      </c>
      <c r="AI54" s="4">
        <v>1660974</v>
      </c>
      <c r="AJ54" s="4">
        <v>1936687</v>
      </c>
      <c r="AK54" s="4">
        <v>2212400</v>
      </c>
      <c r="AL54" s="4">
        <v>2488113</v>
      </c>
      <c r="AM54" s="4">
        <v>2763824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33550</v>
      </c>
      <c r="H55" s="1">
        <v>0</v>
      </c>
      <c r="I55" s="3">
        <v>9978285</v>
      </c>
      <c r="J55" s="3">
        <v>9944735</v>
      </c>
      <c r="K55" s="3">
        <v>9944735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7941506</v>
      </c>
      <c r="S55" s="3">
        <v>7941506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992237</v>
      </c>
      <c r="Y55" s="3">
        <v>992237</v>
      </c>
      <c r="Z55" s="4">
        <v>992236</v>
      </c>
      <c r="AA55" s="4">
        <v>992236</v>
      </c>
      <c r="AB55" s="4">
        <v>992236</v>
      </c>
      <c r="AC55" s="4">
        <v>992237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4983553</v>
      </c>
      <c r="AI55" s="4">
        <v>5975790</v>
      </c>
      <c r="AJ55" s="4">
        <v>6968026</v>
      </c>
      <c r="AK55" s="4">
        <v>7960262</v>
      </c>
      <c r="AL55" s="4">
        <v>8952498</v>
      </c>
      <c r="AM55" s="4">
        <v>9944735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10672</v>
      </c>
      <c r="H56" s="1">
        <v>0</v>
      </c>
      <c r="I56" s="3">
        <v>3271229</v>
      </c>
      <c r="J56" s="3">
        <v>3260557</v>
      </c>
      <c r="K56" s="3">
        <v>3260557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2635138</v>
      </c>
      <c r="S56" s="3">
        <v>2635138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325344</v>
      </c>
      <c r="Y56" s="3">
        <v>325344</v>
      </c>
      <c r="Z56" s="4">
        <v>325344</v>
      </c>
      <c r="AA56" s="4">
        <v>325344</v>
      </c>
      <c r="AB56" s="4">
        <v>325344</v>
      </c>
      <c r="AC56" s="4">
        <v>325345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1633836</v>
      </c>
      <c r="AI56" s="4">
        <v>1959180</v>
      </c>
      <c r="AJ56" s="4">
        <v>2284524</v>
      </c>
      <c r="AK56" s="4">
        <v>2609868</v>
      </c>
      <c r="AL56" s="4">
        <v>2935212</v>
      </c>
      <c r="AM56" s="4">
        <v>3260557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14788</v>
      </c>
      <c r="H57" s="1">
        <v>0</v>
      </c>
      <c r="I57" s="3">
        <v>5298402</v>
      </c>
      <c r="J57" s="3">
        <v>5283614</v>
      </c>
      <c r="K57" s="3">
        <v>5283614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4372398</v>
      </c>
      <c r="S57" s="3">
        <v>4372398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527376</v>
      </c>
      <c r="Y57" s="3">
        <v>527376</v>
      </c>
      <c r="Z57" s="4">
        <v>527376</v>
      </c>
      <c r="AA57" s="4">
        <v>527376</v>
      </c>
      <c r="AB57" s="4">
        <v>527376</v>
      </c>
      <c r="AC57" s="4">
        <v>527374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2646736</v>
      </c>
      <c r="AI57" s="4">
        <v>3174112</v>
      </c>
      <c r="AJ57" s="4">
        <v>3701488</v>
      </c>
      <c r="AK57" s="4">
        <v>4228864</v>
      </c>
      <c r="AL57" s="4">
        <v>4756240</v>
      </c>
      <c r="AM57" s="4">
        <v>5283614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17448</v>
      </c>
      <c r="H58" s="3">
        <v>0</v>
      </c>
      <c r="I58" s="3">
        <v>4942804</v>
      </c>
      <c r="J58" s="3">
        <v>4925356</v>
      </c>
      <c r="K58" s="3">
        <v>4925356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3915507</v>
      </c>
      <c r="S58" s="3">
        <v>3915507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491373</v>
      </c>
      <c r="Y58" s="3">
        <v>491373</v>
      </c>
      <c r="Z58" s="4">
        <v>491373</v>
      </c>
      <c r="AA58" s="4">
        <v>491373</v>
      </c>
      <c r="AB58" s="4">
        <v>491373</v>
      </c>
      <c r="AC58" s="4">
        <v>491371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2468493</v>
      </c>
      <c r="AI58" s="4">
        <v>2959866</v>
      </c>
      <c r="AJ58" s="4">
        <v>3451239</v>
      </c>
      <c r="AK58" s="4">
        <v>3942612</v>
      </c>
      <c r="AL58" s="4">
        <v>4433985</v>
      </c>
      <c r="AM58" s="4">
        <v>4925356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28765</v>
      </c>
      <c r="H59" s="1">
        <v>0</v>
      </c>
      <c r="I59" s="3">
        <v>9274336</v>
      </c>
      <c r="J59" s="3">
        <v>9245571</v>
      </c>
      <c r="K59" s="3">
        <v>9245571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7574844</v>
      </c>
      <c r="S59" s="3">
        <v>7574844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922639</v>
      </c>
      <c r="Y59" s="3">
        <v>922639</v>
      </c>
      <c r="Z59" s="4">
        <v>922639</v>
      </c>
      <c r="AA59" s="4">
        <v>922639</v>
      </c>
      <c r="AB59" s="4">
        <v>922639</v>
      </c>
      <c r="AC59" s="4">
        <v>922640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4632375</v>
      </c>
      <c r="AI59" s="4">
        <v>5555014</v>
      </c>
      <c r="AJ59" s="4">
        <v>6477653</v>
      </c>
      <c r="AK59" s="4">
        <v>7400292</v>
      </c>
      <c r="AL59" s="4">
        <v>8322931</v>
      </c>
      <c r="AM59" s="4">
        <v>9245571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35707</v>
      </c>
      <c r="H60" s="1">
        <v>0</v>
      </c>
      <c r="I60" s="3">
        <v>10986041</v>
      </c>
      <c r="J60" s="3">
        <v>10950334</v>
      </c>
      <c r="K60" s="3">
        <v>10950334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8907705</v>
      </c>
      <c r="S60" s="3">
        <v>8907705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1092653</v>
      </c>
      <c r="Y60" s="3">
        <v>1092653</v>
      </c>
      <c r="Z60" s="4">
        <v>1092653</v>
      </c>
      <c r="AA60" s="4">
        <v>1092653</v>
      </c>
      <c r="AB60" s="4">
        <v>1092653</v>
      </c>
      <c r="AC60" s="4">
        <v>1092653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5487069</v>
      </c>
      <c r="AI60" s="4">
        <v>6579722</v>
      </c>
      <c r="AJ60" s="4">
        <v>7672375</v>
      </c>
      <c r="AK60" s="4">
        <v>8765028</v>
      </c>
      <c r="AL60" s="4">
        <v>9857681</v>
      </c>
      <c r="AM60" s="4">
        <v>10950334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6335</v>
      </c>
      <c r="H61" s="1">
        <v>0</v>
      </c>
      <c r="I61" s="3">
        <v>1561552</v>
      </c>
      <c r="J61" s="3">
        <v>1555217</v>
      </c>
      <c r="K61" s="3">
        <v>1555217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1175629</v>
      </c>
      <c r="S61" s="3">
        <v>1175629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155100</v>
      </c>
      <c r="Y61" s="3">
        <v>155100</v>
      </c>
      <c r="Z61" s="4">
        <v>155099</v>
      </c>
      <c r="AA61" s="4">
        <v>155099</v>
      </c>
      <c r="AB61" s="4">
        <v>155099</v>
      </c>
      <c r="AC61" s="4">
        <v>155100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779720</v>
      </c>
      <c r="AI61" s="4">
        <v>934820</v>
      </c>
      <c r="AJ61" s="4">
        <v>1089919</v>
      </c>
      <c r="AK61" s="4">
        <v>1245018</v>
      </c>
      <c r="AL61" s="4">
        <v>1400117</v>
      </c>
      <c r="AM61" s="4">
        <v>1555217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23822</v>
      </c>
      <c r="H62" s="1">
        <v>0</v>
      </c>
      <c r="I62" s="3">
        <v>7462256</v>
      </c>
      <c r="J62" s="3">
        <v>7438434</v>
      </c>
      <c r="K62" s="3">
        <v>7438434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6127190</v>
      </c>
      <c r="S62" s="3">
        <v>6127190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742255</v>
      </c>
      <c r="Y62" s="3">
        <v>742255</v>
      </c>
      <c r="Z62" s="4">
        <v>742255</v>
      </c>
      <c r="AA62" s="4">
        <v>742255</v>
      </c>
      <c r="AB62" s="4">
        <v>742255</v>
      </c>
      <c r="AC62" s="4">
        <v>742255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3727159</v>
      </c>
      <c r="AI62" s="4">
        <v>4469414</v>
      </c>
      <c r="AJ62" s="4">
        <v>5211669</v>
      </c>
      <c r="AK62" s="4">
        <v>5953924</v>
      </c>
      <c r="AL62" s="4">
        <v>6696179</v>
      </c>
      <c r="AM62" s="4">
        <v>7438434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22240</v>
      </c>
      <c r="H63" s="1">
        <v>0</v>
      </c>
      <c r="I63" s="3">
        <v>6703240</v>
      </c>
      <c r="J63" s="3">
        <v>6681000</v>
      </c>
      <c r="K63" s="3">
        <v>6681000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5489051</v>
      </c>
      <c r="S63" s="3">
        <v>5489051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666617</v>
      </c>
      <c r="Y63" s="3">
        <v>666617</v>
      </c>
      <c r="Z63" s="4">
        <v>666618</v>
      </c>
      <c r="AA63" s="4">
        <v>666618</v>
      </c>
      <c r="AB63" s="4">
        <v>666618</v>
      </c>
      <c r="AC63" s="4">
        <v>666616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3347913</v>
      </c>
      <c r="AI63" s="4">
        <v>4014530</v>
      </c>
      <c r="AJ63" s="4">
        <v>4681148</v>
      </c>
      <c r="AK63" s="4">
        <v>5347766</v>
      </c>
      <c r="AL63" s="4">
        <v>6014384</v>
      </c>
      <c r="AM63" s="4">
        <v>6681000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22625</v>
      </c>
      <c r="H64" s="1">
        <v>0</v>
      </c>
      <c r="I64" s="3">
        <v>6101145</v>
      </c>
      <c r="J64" s="3">
        <v>6078520</v>
      </c>
      <c r="K64" s="3">
        <v>6078520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4711292</v>
      </c>
      <c r="S64" s="3">
        <v>4711292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606343</v>
      </c>
      <c r="Y64" s="3">
        <v>606343</v>
      </c>
      <c r="Z64" s="4">
        <v>606344</v>
      </c>
      <c r="AA64" s="4">
        <v>606344</v>
      </c>
      <c r="AB64" s="4">
        <v>606344</v>
      </c>
      <c r="AC64" s="4">
        <v>606342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3046803</v>
      </c>
      <c r="AI64" s="4">
        <v>3653146</v>
      </c>
      <c r="AJ64" s="4">
        <v>4259490</v>
      </c>
      <c r="AK64" s="4">
        <v>4865834</v>
      </c>
      <c r="AL64" s="4">
        <v>5472178</v>
      </c>
      <c r="AM64" s="4">
        <v>6078520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32330</v>
      </c>
      <c r="H65" s="1">
        <v>0</v>
      </c>
      <c r="I65" s="3">
        <v>10742122</v>
      </c>
      <c r="J65" s="3">
        <v>10709792</v>
      </c>
      <c r="K65" s="3">
        <v>10709792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8873314</v>
      </c>
      <c r="S65" s="3">
        <v>8873314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1068824</v>
      </c>
      <c r="Y65" s="3">
        <v>1068824</v>
      </c>
      <c r="Z65" s="4">
        <v>1068824</v>
      </c>
      <c r="AA65" s="4">
        <v>1068824</v>
      </c>
      <c r="AB65" s="4">
        <v>1068824</v>
      </c>
      <c r="AC65" s="4">
        <v>1068824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5365672</v>
      </c>
      <c r="AI65" s="4">
        <v>6434496</v>
      </c>
      <c r="AJ65" s="4">
        <v>7503320</v>
      </c>
      <c r="AK65" s="4">
        <v>8572144</v>
      </c>
      <c r="AL65" s="4">
        <v>9640968</v>
      </c>
      <c r="AM65" s="4">
        <v>10709792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6574</v>
      </c>
      <c r="H66" s="1">
        <v>0</v>
      </c>
      <c r="I66" s="3">
        <v>2050587</v>
      </c>
      <c r="J66" s="3">
        <v>2044013</v>
      </c>
      <c r="K66" s="3">
        <v>2044013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1643792</v>
      </c>
      <c r="S66" s="3">
        <v>1643792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203963</v>
      </c>
      <c r="Y66" s="3">
        <v>203963</v>
      </c>
      <c r="Z66" s="4">
        <v>203963</v>
      </c>
      <c r="AA66" s="4">
        <v>203963</v>
      </c>
      <c r="AB66" s="4">
        <v>203963</v>
      </c>
      <c r="AC66" s="4">
        <v>203962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1024199</v>
      </c>
      <c r="AI66" s="4">
        <v>1228162</v>
      </c>
      <c r="AJ66" s="4">
        <v>1432125</v>
      </c>
      <c r="AK66" s="4">
        <v>1636088</v>
      </c>
      <c r="AL66" s="4">
        <v>1840051</v>
      </c>
      <c r="AM66" s="4">
        <v>2044013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6753</v>
      </c>
      <c r="H67" s="1">
        <v>0</v>
      </c>
      <c r="I67" s="3">
        <v>1175463</v>
      </c>
      <c r="J67" s="3">
        <v>1168710</v>
      </c>
      <c r="K67" s="3">
        <v>1168710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760863</v>
      </c>
      <c r="S67" s="3">
        <v>760863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116421</v>
      </c>
      <c r="Y67" s="3">
        <v>116421</v>
      </c>
      <c r="Z67" s="4">
        <v>116421</v>
      </c>
      <c r="AA67" s="4">
        <v>116421</v>
      </c>
      <c r="AB67" s="4">
        <v>116421</v>
      </c>
      <c r="AC67" s="4">
        <v>116421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586605</v>
      </c>
      <c r="AI67" s="4">
        <v>703026</v>
      </c>
      <c r="AJ67" s="4">
        <v>819447</v>
      </c>
      <c r="AK67" s="4">
        <v>935868</v>
      </c>
      <c r="AL67" s="4">
        <v>1052289</v>
      </c>
      <c r="AM67" s="4">
        <v>1168710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64266</v>
      </c>
      <c r="H68" s="1">
        <v>0</v>
      </c>
      <c r="I68" s="3">
        <v>17848466</v>
      </c>
      <c r="J68" s="3">
        <v>17784200</v>
      </c>
      <c r="K68" s="3">
        <v>17784200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13963002</v>
      </c>
      <c r="S68" s="3">
        <v>13963002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1774135</v>
      </c>
      <c r="Y68" s="3">
        <v>1774135</v>
      </c>
      <c r="Z68" s="4">
        <v>1774136</v>
      </c>
      <c r="AA68" s="4">
        <v>1774136</v>
      </c>
      <c r="AB68" s="4">
        <v>1774136</v>
      </c>
      <c r="AC68" s="4">
        <v>1774134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8913523</v>
      </c>
      <c r="AI68" s="4">
        <v>10687658</v>
      </c>
      <c r="AJ68" s="4">
        <v>12461794</v>
      </c>
      <c r="AK68" s="4">
        <v>14235930</v>
      </c>
      <c r="AL68" s="4">
        <v>16010066</v>
      </c>
      <c r="AM68" s="4">
        <v>17784200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27268</v>
      </c>
      <c r="H69" s="1">
        <v>0</v>
      </c>
      <c r="I69" s="3">
        <v>5585976</v>
      </c>
      <c r="J69" s="3">
        <v>5558708</v>
      </c>
      <c r="K69" s="3">
        <v>5558708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4007862</v>
      </c>
      <c r="S69" s="3">
        <v>4007862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554053</v>
      </c>
      <c r="Y69" s="3">
        <v>554053</v>
      </c>
      <c r="Z69" s="4">
        <v>554053</v>
      </c>
      <c r="AA69" s="4">
        <v>554053</v>
      </c>
      <c r="AB69" s="4">
        <v>554053</v>
      </c>
      <c r="AC69" s="4">
        <v>554051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2788445</v>
      </c>
      <c r="AI69" s="4">
        <v>3342498</v>
      </c>
      <c r="AJ69" s="4">
        <v>3896551</v>
      </c>
      <c r="AK69" s="4">
        <v>4450604</v>
      </c>
      <c r="AL69" s="4">
        <v>5004657</v>
      </c>
      <c r="AM69" s="4">
        <v>5558708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82977</v>
      </c>
      <c r="H70" s="1">
        <v>0</v>
      </c>
      <c r="I70" s="3">
        <v>30153297</v>
      </c>
      <c r="J70" s="3">
        <v>30070320</v>
      </c>
      <c r="K70" s="3">
        <v>30070320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25233585</v>
      </c>
      <c r="S70" s="3">
        <v>25233585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3001500</v>
      </c>
      <c r="Y70" s="3">
        <v>3001500</v>
      </c>
      <c r="Z70" s="4">
        <v>3001500</v>
      </c>
      <c r="AA70" s="4">
        <v>3001500</v>
      </c>
      <c r="AB70" s="4">
        <v>3001500</v>
      </c>
      <c r="AC70" s="4">
        <v>3001500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15062820</v>
      </c>
      <c r="AI70" s="4">
        <v>18064320</v>
      </c>
      <c r="AJ70" s="4">
        <v>21065820</v>
      </c>
      <c r="AK70" s="4">
        <v>24067320</v>
      </c>
      <c r="AL70" s="4">
        <v>27068820</v>
      </c>
      <c r="AM70" s="4">
        <v>30070320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16688</v>
      </c>
      <c r="H71" s="1">
        <v>0</v>
      </c>
      <c r="I71" s="3">
        <v>5055939</v>
      </c>
      <c r="J71" s="3">
        <v>5039251</v>
      </c>
      <c r="K71" s="3">
        <v>5039251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4045235</v>
      </c>
      <c r="S71" s="3">
        <v>4045235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502813</v>
      </c>
      <c r="Y71" s="3">
        <v>502813</v>
      </c>
      <c r="Z71" s="4">
        <v>502812</v>
      </c>
      <c r="AA71" s="4">
        <v>502812</v>
      </c>
      <c r="AB71" s="4">
        <v>502812</v>
      </c>
      <c r="AC71" s="4">
        <v>502813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2525189</v>
      </c>
      <c r="AI71" s="4">
        <v>3028002</v>
      </c>
      <c r="AJ71" s="4">
        <v>3530814</v>
      </c>
      <c r="AK71" s="4">
        <v>4033626</v>
      </c>
      <c r="AL71" s="4">
        <v>4536438</v>
      </c>
      <c r="AM71" s="4">
        <v>5039251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117857</v>
      </c>
      <c r="H72" s="1">
        <v>0</v>
      </c>
      <c r="I72" s="3">
        <v>32306060</v>
      </c>
      <c r="J72" s="3">
        <v>32188203</v>
      </c>
      <c r="K72" s="3">
        <v>32188203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25445899</v>
      </c>
      <c r="S72" s="3">
        <v>25445899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3210963</v>
      </c>
      <c r="Y72" s="3">
        <v>3210963</v>
      </c>
      <c r="Z72" s="4">
        <v>3210963</v>
      </c>
      <c r="AA72" s="4">
        <v>3210963</v>
      </c>
      <c r="AB72" s="4">
        <v>3210963</v>
      </c>
      <c r="AC72" s="4">
        <v>3210964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16133387</v>
      </c>
      <c r="AI72" s="4">
        <v>19344350</v>
      </c>
      <c r="AJ72" s="4">
        <v>22555313</v>
      </c>
      <c r="AK72" s="4">
        <v>25766276</v>
      </c>
      <c r="AL72" s="4">
        <v>28977239</v>
      </c>
      <c r="AM72" s="4">
        <v>32188203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10704</v>
      </c>
      <c r="H73" s="1">
        <v>0</v>
      </c>
      <c r="I73" s="3">
        <v>3072595</v>
      </c>
      <c r="J73" s="3">
        <v>3061891</v>
      </c>
      <c r="K73" s="3">
        <v>3061891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2472831</v>
      </c>
      <c r="S73" s="3">
        <v>2472831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305475</v>
      </c>
      <c r="Y73" s="3">
        <v>305475</v>
      </c>
      <c r="Z73" s="4">
        <v>305475</v>
      </c>
      <c r="AA73" s="4">
        <v>305475</v>
      </c>
      <c r="AB73" s="4">
        <v>305475</v>
      </c>
      <c r="AC73" s="4">
        <v>305476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1534515</v>
      </c>
      <c r="AI73" s="4">
        <v>1839990</v>
      </c>
      <c r="AJ73" s="4">
        <v>2145465</v>
      </c>
      <c r="AK73" s="4">
        <v>2450940</v>
      </c>
      <c r="AL73" s="4">
        <v>2756415</v>
      </c>
      <c r="AM73" s="4">
        <v>3061891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11072</v>
      </c>
      <c r="H74" s="1">
        <v>0</v>
      </c>
      <c r="I74" s="3">
        <v>2494549</v>
      </c>
      <c r="J74" s="3">
        <v>2483477</v>
      </c>
      <c r="K74" s="3">
        <v>2483477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1827279</v>
      </c>
      <c r="S74" s="3">
        <v>1827279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247610</v>
      </c>
      <c r="Y74" s="3">
        <v>247610</v>
      </c>
      <c r="Z74" s="4">
        <v>247609</v>
      </c>
      <c r="AA74" s="4">
        <v>247609</v>
      </c>
      <c r="AB74" s="4">
        <v>247609</v>
      </c>
      <c r="AC74" s="4">
        <v>247610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1245430</v>
      </c>
      <c r="AI74" s="4">
        <v>1493040</v>
      </c>
      <c r="AJ74" s="4">
        <v>1740649</v>
      </c>
      <c r="AK74" s="4">
        <v>1988258</v>
      </c>
      <c r="AL74" s="4">
        <v>2235867</v>
      </c>
      <c r="AM74" s="4">
        <v>2483477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17384</v>
      </c>
      <c r="H75" s="1">
        <v>0</v>
      </c>
      <c r="I75" s="3">
        <v>5612264</v>
      </c>
      <c r="J75" s="3">
        <v>5594880</v>
      </c>
      <c r="K75" s="3">
        <v>5594880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4575507</v>
      </c>
      <c r="S75" s="3">
        <v>4575507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558329</v>
      </c>
      <c r="Y75" s="3">
        <v>558329</v>
      </c>
      <c r="Z75" s="4">
        <v>558330</v>
      </c>
      <c r="AA75" s="4">
        <v>558330</v>
      </c>
      <c r="AB75" s="4">
        <v>558330</v>
      </c>
      <c r="AC75" s="4">
        <v>558328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2803233</v>
      </c>
      <c r="AI75" s="4">
        <v>3361562</v>
      </c>
      <c r="AJ75" s="4">
        <v>3919892</v>
      </c>
      <c r="AK75" s="4">
        <v>4478222</v>
      </c>
      <c r="AL75" s="4">
        <v>5036552</v>
      </c>
      <c r="AM75" s="4">
        <v>5594880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9808</v>
      </c>
      <c r="H76" s="3">
        <v>0</v>
      </c>
      <c r="I76" s="3">
        <v>2795148</v>
      </c>
      <c r="J76" s="3">
        <v>2785340</v>
      </c>
      <c r="K76" s="3">
        <v>2785340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2161023</v>
      </c>
      <c r="S76" s="3">
        <v>2161023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277880</v>
      </c>
      <c r="Y76" s="3">
        <v>277880</v>
      </c>
      <c r="Z76" s="4">
        <v>277880</v>
      </c>
      <c r="AA76" s="4">
        <v>277880</v>
      </c>
      <c r="AB76" s="4">
        <v>277880</v>
      </c>
      <c r="AC76" s="4">
        <v>277880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1395940</v>
      </c>
      <c r="AI76" s="4">
        <v>1673820</v>
      </c>
      <c r="AJ76" s="4">
        <v>1951700</v>
      </c>
      <c r="AK76" s="4">
        <v>2229580</v>
      </c>
      <c r="AL76" s="4">
        <v>2507460</v>
      </c>
      <c r="AM76" s="4">
        <v>2785340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9473</v>
      </c>
      <c r="H77" s="1">
        <v>0</v>
      </c>
      <c r="I77" s="3">
        <v>2184663</v>
      </c>
      <c r="J77" s="3">
        <v>2175190</v>
      </c>
      <c r="K77" s="3">
        <v>2175190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1532766</v>
      </c>
      <c r="S77" s="3">
        <v>1532766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216888</v>
      </c>
      <c r="Y77" s="3">
        <v>216888</v>
      </c>
      <c r="Z77" s="4">
        <v>216888</v>
      </c>
      <c r="AA77" s="4">
        <v>216888</v>
      </c>
      <c r="AB77" s="4">
        <v>216888</v>
      </c>
      <c r="AC77" s="4">
        <v>216886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1090752</v>
      </c>
      <c r="AI77" s="4">
        <v>1307640</v>
      </c>
      <c r="AJ77" s="4">
        <v>1524528</v>
      </c>
      <c r="AK77" s="4">
        <v>1741416</v>
      </c>
      <c r="AL77" s="4">
        <v>1958304</v>
      </c>
      <c r="AM77" s="4">
        <v>2175190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199566</v>
      </c>
      <c r="H78" s="1">
        <v>0</v>
      </c>
      <c r="I78" s="3">
        <v>72109615</v>
      </c>
      <c r="J78" s="3">
        <v>71910049</v>
      </c>
      <c r="K78" s="3">
        <v>71910049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60657103</v>
      </c>
      <c r="S78" s="3">
        <v>60657103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7177700</v>
      </c>
      <c r="Y78" s="3">
        <v>7177700</v>
      </c>
      <c r="Z78" s="4">
        <v>7177700</v>
      </c>
      <c r="AA78" s="4">
        <v>7177700</v>
      </c>
      <c r="AB78" s="4">
        <v>7177700</v>
      </c>
      <c r="AC78" s="4">
        <v>7177701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36021548</v>
      </c>
      <c r="AI78" s="4">
        <v>43199248</v>
      </c>
      <c r="AJ78" s="4">
        <v>50376948</v>
      </c>
      <c r="AK78" s="4">
        <v>57554648</v>
      </c>
      <c r="AL78" s="4">
        <v>64732348</v>
      </c>
      <c r="AM78" s="4">
        <v>71910049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32204</v>
      </c>
      <c r="H79" s="1">
        <v>0</v>
      </c>
      <c r="I79" s="3">
        <v>9976587</v>
      </c>
      <c r="J79" s="3">
        <v>9944383</v>
      </c>
      <c r="K79" s="3">
        <v>9944383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7995361</v>
      </c>
      <c r="S79" s="3">
        <v>7995361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992291</v>
      </c>
      <c r="Y79" s="3">
        <v>992291</v>
      </c>
      <c r="Z79" s="4">
        <v>992291</v>
      </c>
      <c r="AA79" s="4">
        <v>992291</v>
      </c>
      <c r="AB79" s="4">
        <v>992291</v>
      </c>
      <c r="AC79" s="4">
        <v>992292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4982927</v>
      </c>
      <c r="AI79" s="4">
        <v>5975218</v>
      </c>
      <c r="AJ79" s="4">
        <v>6967509</v>
      </c>
      <c r="AK79" s="4">
        <v>7959800</v>
      </c>
      <c r="AL79" s="4">
        <v>8952091</v>
      </c>
      <c r="AM79" s="4">
        <v>9944383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77963</v>
      </c>
      <c r="H80" s="1">
        <v>0</v>
      </c>
      <c r="I80" s="3">
        <v>22610003</v>
      </c>
      <c r="J80" s="3">
        <v>22532040</v>
      </c>
      <c r="K80" s="3">
        <v>22532040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18185864</v>
      </c>
      <c r="S80" s="3">
        <v>18185864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2248007</v>
      </c>
      <c r="Y80" s="3">
        <v>2248007</v>
      </c>
      <c r="Z80" s="4">
        <v>2248007</v>
      </c>
      <c r="AA80" s="4">
        <v>2248007</v>
      </c>
      <c r="AB80" s="4">
        <v>2248007</v>
      </c>
      <c r="AC80" s="4">
        <v>2248005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11292007</v>
      </c>
      <c r="AI80" s="4">
        <v>13540014</v>
      </c>
      <c r="AJ80" s="4">
        <v>15788021</v>
      </c>
      <c r="AK80" s="4">
        <v>18036028</v>
      </c>
      <c r="AL80" s="4">
        <v>20284035</v>
      </c>
      <c r="AM80" s="4">
        <v>22532040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10771</v>
      </c>
      <c r="H81" s="1">
        <v>0</v>
      </c>
      <c r="I81" s="3">
        <v>3212558</v>
      </c>
      <c r="J81" s="3">
        <v>3201787</v>
      </c>
      <c r="K81" s="3">
        <v>3201787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2581090</v>
      </c>
      <c r="S81" s="3">
        <v>2581090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319461</v>
      </c>
      <c r="Y81" s="3">
        <v>319461</v>
      </c>
      <c r="Z81" s="4">
        <v>319460</v>
      </c>
      <c r="AA81" s="4">
        <v>319460</v>
      </c>
      <c r="AB81" s="4">
        <v>319460</v>
      </c>
      <c r="AC81" s="4">
        <v>319461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1604485</v>
      </c>
      <c r="AI81" s="4">
        <v>1923946</v>
      </c>
      <c r="AJ81" s="4">
        <v>2243406</v>
      </c>
      <c r="AK81" s="4">
        <v>2562866</v>
      </c>
      <c r="AL81" s="4">
        <v>2882326</v>
      </c>
      <c r="AM81" s="4">
        <v>3201787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331058</v>
      </c>
      <c r="H82" s="1">
        <v>0</v>
      </c>
      <c r="I82" s="3">
        <v>105600385</v>
      </c>
      <c r="J82" s="3">
        <v>105269327</v>
      </c>
      <c r="K82" s="3">
        <v>105269327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86284082</v>
      </c>
      <c r="S82" s="3">
        <v>86284082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10504862</v>
      </c>
      <c r="Y82" s="3">
        <v>10504862</v>
      </c>
      <c r="Z82" s="4">
        <v>10504862</v>
      </c>
      <c r="AA82" s="4">
        <v>10504862</v>
      </c>
      <c r="AB82" s="4">
        <v>10504862</v>
      </c>
      <c r="AC82" s="4">
        <v>10504861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52745018</v>
      </c>
      <c r="AI82" s="4">
        <v>63249880</v>
      </c>
      <c r="AJ82" s="4">
        <v>73754742</v>
      </c>
      <c r="AK82" s="4">
        <v>84259604</v>
      </c>
      <c r="AL82" s="4">
        <v>94764466</v>
      </c>
      <c r="AM82" s="4">
        <v>105269327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27162</v>
      </c>
      <c r="H83" s="1">
        <v>0</v>
      </c>
      <c r="I83" s="3">
        <v>7895213</v>
      </c>
      <c r="J83" s="3">
        <v>7868051</v>
      </c>
      <c r="K83" s="3">
        <v>7868051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6313294</v>
      </c>
      <c r="S83" s="3">
        <v>6313294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784995</v>
      </c>
      <c r="Y83" s="3">
        <v>784995</v>
      </c>
      <c r="Z83" s="4">
        <v>784994</v>
      </c>
      <c r="AA83" s="4">
        <v>784994</v>
      </c>
      <c r="AB83" s="4">
        <v>784994</v>
      </c>
      <c r="AC83" s="4">
        <v>784995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3943079</v>
      </c>
      <c r="AI83" s="4">
        <v>4728074</v>
      </c>
      <c r="AJ83" s="4">
        <v>5513068</v>
      </c>
      <c r="AK83" s="4">
        <v>6298062</v>
      </c>
      <c r="AL83" s="4">
        <v>7083056</v>
      </c>
      <c r="AM83" s="4">
        <v>7868051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35156</v>
      </c>
      <c r="H84" s="1">
        <v>0</v>
      </c>
      <c r="I84" s="3">
        <v>8957032</v>
      </c>
      <c r="J84" s="3">
        <v>8921876</v>
      </c>
      <c r="K84" s="3">
        <v>8921876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6855471</v>
      </c>
      <c r="S84" s="3">
        <v>6855471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889844</v>
      </c>
      <c r="Y84" s="3">
        <v>889844</v>
      </c>
      <c r="Z84" s="4">
        <v>889844</v>
      </c>
      <c r="AA84" s="4">
        <v>889844</v>
      </c>
      <c r="AB84" s="4">
        <v>889844</v>
      </c>
      <c r="AC84" s="4">
        <v>889844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4472656</v>
      </c>
      <c r="AI84" s="4">
        <v>5362500</v>
      </c>
      <c r="AJ84" s="4">
        <v>6252344</v>
      </c>
      <c r="AK84" s="4">
        <v>7142188</v>
      </c>
      <c r="AL84" s="4">
        <v>8032032</v>
      </c>
      <c r="AM84" s="4">
        <v>8921876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4364</v>
      </c>
      <c r="H85" s="3">
        <v>0</v>
      </c>
      <c r="I85" s="3">
        <v>1294124</v>
      </c>
      <c r="J85" s="3">
        <v>1289760</v>
      </c>
      <c r="K85" s="3">
        <v>1289760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999306</v>
      </c>
      <c r="S85" s="3">
        <v>999306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128685</v>
      </c>
      <c r="Y85" s="3">
        <v>128685</v>
      </c>
      <c r="Z85" s="4">
        <v>128686</v>
      </c>
      <c r="AA85" s="4">
        <v>128686</v>
      </c>
      <c r="AB85" s="4">
        <v>128686</v>
      </c>
      <c r="AC85" s="4">
        <v>128684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646333</v>
      </c>
      <c r="AI85" s="4">
        <v>775018</v>
      </c>
      <c r="AJ85" s="4">
        <v>903704</v>
      </c>
      <c r="AK85" s="4">
        <v>1032390</v>
      </c>
      <c r="AL85" s="4">
        <v>1161076</v>
      </c>
      <c r="AM85" s="4">
        <v>1289760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46969</v>
      </c>
      <c r="H86" s="3">
        <v>0</v>
      </c>
      <c r="I86" s="3">
        <v>17180430</v>
      </c>
      <c r="J86" s="3">
        <v>17133461</v>
      </c>
      <c r="K86" s="3">
        <v>17133461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14395426</v>
      </c>
      <c r="S86" s="3">
        <v>14395426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1710215</v>
      </c>
      <c r="Y86" s="3">
        <v>1710215</v>
      </c>
      <c r="Z86" s="4">
        <v>1710215</v>
      </c>
      <c r="AA86" s="4">
        <v>1710215</v>
      </c>
      <c r="AB86" s="4">
        <v>1710215</v>
      </c>
      <c r="AC86" s="4">
        <v>1710214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8582387</v>
      </c>
      <c r="AI86" s="4">
        <v>10292602</v>
      </c>
      <c r="AJ86" s="4">
        <v>12002817</v>
      </c>
      <c r="AK86" s="4">
        <v>13713032</v>
      </c>
      <c r="AL86" s="4">
        <v>15423247</v>
      </c>
      <c r="AM86" s="4">
        <v>17133461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19837</v>
      </c>
      <c r="H87" s="3">
        <v>0</v>
      </c>
      <c r="I87" s="3">
        <v>6261915</v>
      </c>
      <c r="J87" s="3">
        <v>6242078</v>
      </c>
      <c r="K87" s="3">
        <v>6242078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5086030</v>
      </c>
      <c r="S87" s="3">
        <v>5086030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622885</v>
      </c>
      <c r="Y87" s="3">
        <v>622885</v>
      </c>
      <c r="Z87" s="4">
        <v>622885</v>
      </c>
      <c r="AA87" s="4">
        <v>622885</v>
      </c>
      <c r="AB87" s="4">
        <v>622885</v>
      </c>
      <c r="AC87" s="4">
        <v>622885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3127653</v>
      </c>
      <c r="AI87" s="4">
        <v>3750538</v>
      </c>
      <c r="AJ87" s="4">
        <v>4373423</v>
      </c>
      <c r="AK87" s="4">
        <v>4996308</v>
      </c>
      <c r="AL87" s="4">
        <v>5619193</v>
      </c>
      <c r="AM87" s="4">
        <v>6242078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712618</v>
      </c>
      <c r="H88" s="3">
        <v>0</v>
      </c>
      <c r="I88" s="3">
        <v>254514090</v>
      </c>
      <c r="J88" s="3">
        <v>253801472</v>
      </c>
      <c r="K88" s="3">
        <v>253801472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211142958</v>
      </c>
      <c r="S88" s="3">
        <v>211142958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25332639</v>
      </c>
      <c r="Y88" s="3">
        <v>25332639</v>
      </c>
      <c r="Z88" s="4">
        <v>25332640</v>
      </c>
      <c r="AA88" s="4">
        <v>25332640</v>
      </c>
      <c r="AB88" s="4">
        <v>25332640</v>
      </c>
      <c r="AC88" s="4">
        <v>25332638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127138275</v>
      </c>
      <c r="AI88" s="4">
        <v>152470914</v>
      </c>
      <c r="AJ88" s="4">
        <v>177803554</v>
      </c>
      <c r="AK88" s="4">
        <v>203136194</v>
      </c>
      <c r="AL88" s="4">
        <v>228468834</v>
      </c>
      <c r="AM88" s="4">
        <v>253801472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2504</v>
      </c>
      <c r="H89" s="1">
        <v>0</v>
      </c>
      <c r="I89" s="3">
        <v>879100</v>
      </c>
      <c r="J89" s="3">
        <v>876596</v>
      </c>
      <c r="K89" s="3">
        <v>876596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679676</v>
      </c>
      <c r="S89" s="3">
        <v>679676</v>
      </c>
      <c r="T89" s="3">
        <v>87910</v>
      </c>
      <c r="U89" s="3">
        <v>87910</v>
      </c>
      <c r="V89" s="3">
        <v>87910</v>
      </c>
      <c r="W89" s="3">
        <v>87910</v>
      </c>
      <c r="X89" s="3">
        <v>87493</v>
      </c>
      <c r="Y89" s="3">
        <v>87493</v>
      </c>
      <c r="Z89" s="4">
        <v>87493</v>
      </c>
      <c r="AA89" s="4">
        <v>87493</v>
      </c>
      <c r="AB89" s="4">
        <v>87493</v>
      </c>
      <c r="AC89" s="4">
        <v>87491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439133</v>
      </c>
      <c r="AI89" s="4">
        <v>526626</v>
      </c>
      <c r="AJ89" s="4">
        <v>614119</v>
      </c>
      <c r="AK89" s="4">
        <v>701612</v>
      </c>
      <c r="AL89" s="4">
        <v>789105</v>
      </c>
      <c r="AM89" s="4">
        <v>876596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20115</v>
      </c>
      <c r="H90" s="3">
        <v>0</v>
      </c>
      <c r="I90" s="3">
        <v>6084680</v>
      </c>
      <c r="J90" s="3">
        <v>6064565</v>
      </c>
      <c r="K90" s="3">
        <v>6064565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4874200</v>
      </c>
      <c r="S90" s="3">
        <v>4874200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605116</v>
      </c>
      <c r="Y90" s="3">
        <v>605116</v>
      </c>
      <c r="Z90" s="4">
        <v>605115</v>
      </c>
      <c r="AA90" s="4">
        <v>605115</v>
      </c>
      <c r="AB90" s="4">
        <v>605115</v>
      </c>
      <c r="AC90" s="4">
        <v>605116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3038988</v>
      </c>
      <c r="AI90" s="4">
        <v>3644104</v>
      </c>
      <c r="AJ90" s="4">
        <v>4249219</v>
      </c>
      <c r="AK90" s="4">
        <v>4854334</v>
      </c>
      <c r="AL90" s="4">
        <v>5459449</v>
      </c>
      <c r="AM90" s="4">
        <v>6064565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232464</v>
      </c>
      <c r="H91" s="1">
        <v>0</v>
      </c>
      <c r="I91" s="3">
        <v>72470303</v>
      </c>
      <c r="J91" s="3">
        <v>72237839</v>
      </c>
      <c r="K91" s="3">
        <v>72237839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58073913</v>
      </c>
      <c r="S91" s="3">
        <v>58073913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7208287</v>
      </c>
      <c r="Y91" s="3">
        <v>7208287</v>
      </c>
      <c r="Z91" s="4">
        <v>7208286</v>
      </c>
      <c r="AA91" s="4">
        <v>7208286</v>
      </c>
      <c r="AB91" s="4">
        <v>7208286</v>
      </c>
      <c r="AC91" s="4">
        <v>7208287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36196407</v>
      </c>
      <c r="AI91" s="4">
        <v>43404694</v>
      </c>
      <c r="AJ91" s="4">
        <v>50612980</v>
      </c>
      <c r="AK91" s="4">
        <v>57821266</v>
      </c>
      <c r="AL91" s="4">
        <v>65029552</v>
      </c>
      <c r="AM91" s="4">
        <v>72237839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8754</v>
      </c>
      <c r="H92" s="1">
        <v>0</v>
      </c>
      <c r="I92" s="3">
        <v>2519881</v>
      </c>
      <c r="J92" s="3">
        <v>2511127</v>
      </c>
      <c r="K92" s="3">
        <v>2511127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1973776</v>
      </c>
      <c r="S92" s="3">
        <v>1973776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250529</v>
      </c>
      <c r="Y92" s="3">
        <v>250529</v>
      </c>
      <c r="Z92" s="4">
        <v>250529</v>
      </c>
      <c r="AA92" s="4">
        <v>250529</v>
      </c>
      <c r="AB92" s="4">
        <v>250529</v>
      </c>
      <c r="AC92" s="4">
        <v>250530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1258481</v>
      </c>
      <c r="AI92" s="4">
        <v>1509010</v>
      </c>
      <c r="AJ92" s="4">
        <v>1759539</v>
      </c>
      <c r="AK92" s="4">
        <v>2010068</v>
      </c>
      <c r="AL92" s="4">
        <v>2260597</v>
      </c>
      <c r="AM92" s="4">
        <v>2511127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9112</v>
      </c>
      <c r="H93" s="3">
        <v>0</v>
      </c>
      <c r="I93" s="3">
        <v>2253309</v>
      </c>
      <c r="J93" s="3">
        <v>2244197</v>
      </c>
      <c r="K93" s="3">
        <v>2244197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1674475</v>
      </c>
      <c r="S93" s="3">
        <v>1674475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223812</v>
      </c>
      <c r="Y93" s="3">
        <v>223812</v>
      </c>
      <c r="Z93" s="4">
        <v>223812</v>
      </c>
      <c r="AA93" s="4">
        <v>223812</v>
      </c>
      <c r="AB93" s="4">
        <v>223812</v>
      </c>
      <c r="AC93" s="4">
        <v>223813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1125136</v>
      </c>
      <c r="AI93" s="4">
        <v>1348948</v>
      </c>
      <c r="AJ93" s="4">
        <v>1572760</v>
      </c>
      <c r="AK93" s="4">
        <v>1796572</v>
      </c>
      <c r="AL93" s="4">
        <v>2020384</v>
      </c>
      <c r="AM93" s="4">
        <v>2244197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12197</v>
      </c>
      <c r="H94" s="1">
        <v>0</v>
      </c>
      <c r="I94" s="3">
        <v>3286458</v>
      </c>
      <c r="J94" s="3">
        <v>3274261</v>
      </c>
      <c r="K94" s="3">
        <v>3274261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2544570</v>
      </c>
      <c r="S94" s="3">
        <v>2544570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326613</v>
      </c>
      <c r="Y94" s="3">
        <v>326613</v>
      </c>
      <c r="Z94" s="4">
        <v>326613</v>
      </c>
      <c r="AA94" s="4">
        <v>326613</v>
      </c>
      <c r="AB94" s="4">
        <v>326613</v>
      </c>
      <c r="AC94" s="4">
        <v>326612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1641197</v>
      </c>
      <c r="AI94" s="4">
        <v>1967810</v>
      </c>
      <c r="AJ94" s="4">
        <v>2294423</v>
      </c>
      <c r="AK94" s="4">
        <v>2621036</v>
      </c>
      <c r="AL94" s="4">
        <v>2947649</v>
      </c>
      <c r="AM94" s="4">
        <v>3274261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22818</v>
      </c>
      <c r="H95" s="1">
        <v>0</v>
      </c>
      <c r="I95" s="3">
        <v>6365513</v>
      </c>
      <c r="J95" s="3">
        <v>6342695</v>
      </c>
      <c r="K95" s="3">
        <v>6342695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5039718</v>
      </c>
      <c r="S95" s="3">
        <v>5039718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632749</v>
      </c>
      <c r="Y95" s="3">
        <v>632749</v>
      </c>
      <c r="Z95" s="4">
        <v>632748</v>
      </c>
      <c r="AA95" s="4">
        <v>632748</v>
      </c>
      <c r="AB95" s="4">
        <v>632748</v>
      </c>
      <c r="AC95" s="4">
        <v>632749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3178953</v>
      </c>
      <c r="AI95" s="4">
        <v>3811702</v>
      </c>
      <c r="AJ95" s="4">
        <v>4444450</v>
      </c>
      <c r="AK95" s="4">
        <v>5077198</v>
      </c>
      <c r="AL95" s="4">
        <v>5709946</v>
      </c>
      <c r="AM95" s="4">
        <v>6342695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22327</v>
      </c>
      <c r="H96" s="1">
        <v>0</v>
      </c>
      <c r="I96" s="3">
        <v>7476157</v>
      </c>
      <c r="J96" s="3">
        <v>7453830</v>
      </c>
      <c r="K96" s="3">
        <v>7453830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6093932</v>
      </c>
      <c r="S96" s="3">
        <v>6093932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743894</v>
      </c>
      <c r="Y96" s="3">
        <v>743894</v>
      </c>
      <c r="Z96" s="4">
        <v>743895</v>
      </c>
      <c r="AA96" s="4">
        <v>743895</v>
      </c>
      <c r="AB96" s="4">
        <v>743895</v>
      </c>
      <c r="AC96" s="4">
        <v>743893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3734358</v>
      </c>
      <c r="AI96" s="4">
        <v>4478252</v>
      </c>
      <c r="AJ96" s="4">
        <v>5222147</v>
      </c>
      <c r="AK96" s="4">
        <v>5966042</v>
      </c>
      <c r="AL96" s="4">
        <v>6709937</v>
      </c>
      <c r="AM96" s="4">
        <v>7453830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13341</v>
      </c>
      <c r="H97" s="1">
        <v>0</v>
      </c>
      <c r="I97" s="3">
        <v>3819176</v>
      </c>
      <c r="J97" s="3">
        <v>3805835</v>
      </c>
      <c r="K97" s="3">
        <v>3805835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3009721</v>
      </c>
      <c r="S97" s="3">
        <v>3009721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379694</v>
      </c>
      <c r="Y97" s="3">
        <v>379694</v>
      </c>
      <c r="Z97" s="4">
        <v>379694</v>
      </c>
      <c r="AA97" s="4">
        <v>379694</v>
      </c>
      <c r="AB97" s="4">
        <v>379694</v>
      </c>
      <c r="AC97" s="4">
        <v>379693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1907366</v>
      </c>
      <c r="AI97" s="4">
        <v>2287060</v>
      </c>
      <c r="AJ97" s="4">
        <v>2666754</v>
      </c>
      <c r="AK97" s="4">
        <v>3046448</v>
      </c>
      <c r="AL97" s="4">
        <v>3426142</v>
      </c>
      <c r="AM97" s="4">
        <v>3805835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12691</v>
      </c>
      <c r="H98" s="1">
        <v>0</v>
      </c>
      <c r="I98" s="3">
        <v>3828824</v>
      </c>
      <c r="J98" s="3">
        <v>3816133</v>
      </c>
      <c r="K98" s="3">
        <v>3816133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3044226</v>
      </c>
      <c r="S98" s="3">
        <v>3044226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380768</v>
      </c>
      <c r="Y98" s="3">
        <v>380768</v>
      </c>
      <c r="Z98" s="4">
        <v>380767</v>
      </c>
      <c r="AA98" s="4">
        <v>380767</v>
      </c>
      <c r="AB98" s="4">
        <v>380767</v>
      </c>
      <c r="AC98" s="4">
        <v>380768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1912296</v>
      </c>
      <c r="AI98" s="4">
        <v>2293064</v>
      </c>
      <c r="AJ98" s="4">
        <v>2673831</v>
      </c>
      <c r="AK98" s="4">
        <v>3054598</v>
      </c>
      <c r="AL98" s="4">
        <v>3435365</v>
      </c>
      <c r="AM98" s="4">
        <v>3816133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12838</v>
      </c>
      <c r="H99" s="1">
        <v>0</v>
      </c>
      <c r="I99" s="3">
        <v>3760850</v>
      </c>
      <c r="J99" s="3">
        <v>3748012</v>
      </c>
      <c r="K99" s="3">
        <v>3748012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3027950</v>
      </c>
      <c r="S99" s="3">
        <v>3027950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373945</v>
      </c>
      <c r="Y99" s="3">
        <v>373945</v>
      </c>
      <c r="Z99" s="4">
        <v>373946</v>
      </c>
      <c r="AA99" s="4">
        <v>373946</v>
      </c>
      <c r="AB99" s="4">
        <v>373946</v>
      </c>
      <c r="AC99" s="4">
        <v>373944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1878285</v>
      </c>
      <c r="AI99" s="4">
        <v>2252230</v>
      </c>
      <c r="AJ99" s="4">
        <v>2626176</v>
      </c>
      <c r="AK99" s="4">
        <v>3000122</v>
      </c>
      <c r="AL99" s="4">
        <v>3374068</v>
      </c>
      <c r="AM99" s="4">
        <v>3748012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11072</v>
      </c>
      <c r="H100" s="1">
        <v>0</v>
      </c>
      <c r="I100" s="3">
        <v>3587066</v>
      </c>
      <c r="J100" s="3">
        <v>3575994</v>
      </c>
      <c r="K100" s="3">
        <v>3575994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2919986</v>
      </c>
      <c r="S100" s="3">
        <v>2919986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356861</v>
      </c>
      <c r="Y100" s="3">
        <v>356861</v>
      </c>
      <c r="Z100" s="4">
        <v>356861</v>
      </c>
      <c r="AA100" s="4">
        <v>356861</v>
      </c>
      <c r="AB100" s="4">
        <v>356861</v>
      </c>
      <c r="AC100" s="4">
        <v>356861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1791689</v>
      </c>
      <c r="AI100" s="4">
        <v>2148550</v>
      </c>
      <c r="AJ100" s="4">
        <v>2505411</v>
      </c>
      <c r="AK100" s="4">
        <v>2862272</v>
      </c>
      <c r="AL100" s="4">
        <v>3219133</v>
      </c>
      <c r="AM100" s="4">
        <v>3575994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7587</v>
      </c>
      <c r="H101" s="1">
        <v>0</v>
      </c>
      <c r="I101" s="3">
        <v>1921141</v>
      </c>
      <c r="J101" s="3">
        <v>1913554</v>
      </c>
      <c r="K101" s="3">
        <v>1913554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1393075</v>
      </c>
      <c r="S101" s="3">
        <v>1393075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190850</v>
      </c>
      <c r="Y101" s="3">
        <v>190850</v>
      </c>
      <c r="Z101" s="4">
        <v>190850</v>
      </c>
      <c r="AA101" s="4">
        <v>190850</v>
      </c>
      <c r="AB101" s="4">
        <v>190850</v>
      </c>
      <c r="AC101" s="4">
        <v>190848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959306</v>
      </c>
      <c r="AI101" s="4">
        <v>1150156</v>
      </c>
      <c r="AJ101" s="4">
        <v>1341006</v>
      </c>
      <c r="AK101" s="4">
        <v>1531856</v>
      </c>
      <c r="AL101" s="4">
        <v>1722706</v>
      </c>
      <c r="AM101" s="4">
        <v>1913554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8526</v>
      </c>
      <c r="H102" s="3">
        <v>0</v>
      </c>
      <c r="I102" s="3">
        <v>2067929</v>
      </c>
      <c r="J102" s="3">
        <v>2059403</v>
      </c>
      <c r="K102" s="3">
        <v>2059403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1517856</v>
      </c>
      <c r="S102" s="3">
        <v>1517856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205372</v>
      </c>
      <c r="Y102" s="3">
        <v>205372</v>
      </c>
      <c r="Z102" s="4">
        <v>205372</v>
      </c>
      <c r="AA102" s="4">
        <v>205372</v>
      </c>
      <c r="AB102" s="4">
        <v>205372</v>
      </c>
      <c r="AC102" s="4">
        <v>205371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1032544</v>
      </c>
      <c r="AI102" s="4">
        <v>1237916</v>
      </c>
      <c r="AJ102" s="4">
        <v>1443288</v>
      </c>
      <c r="AK102" s="4">
        <v>1648660</v>
      </c>
      <c r="AL102" s="4">
        <v>1854032</v>
      </c>
      <c r="AM102" s="4">
        <v>2059403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9165</v>
      </c>
      <c r="H103" s="1">
        <v>0</v>
      </c>
      <c r="I103" s="3">
        <v>2544891</v>
      </c>
      <c r="J103" s="3">
        <v>2535726</v>
      </c>
      <c r="K103" s="3">
        <v>2535726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1931124</v>
      </c>
      <c r="S103" s="3">
        <v>1931124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252962</v>
      </c>
      <c r="Y103" s="3">
        <v>252962</v>
      </c>
      <c r="Z103" s="4">
        <v>252962</v>
      </c>
      <c r="AA103" s="4">
        <v>252962</v>
      </c>
      <c r="AB103" s="4">
        <v>252962</v>
      </c>
      <c r="AC103" s="4">
        <v>252960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1270918</v>
      </c>
      <c r="AI103" s="4">
        <v>1523880</v>
      </c>
      <c r="AJ103" s="4">
        <v>1776842</v>
      </c>
      <c r="AK103" s="4">
        <v>2029804</v>
      </c>
      <c r="AL103" s="4">
        <v>2282766</v>
      </c>
      <c r="AM103" s="4">
        <v>2535726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12222</v>
      </c>
      <c r="H104" s="1">
        <v>0</v>
      </c>
      <c r="I104" s="3">
        <v>3884594</v>
      </c>
      <c r="J104" s="3">
        <v>3872372</v>
      </c>
      <c r="K104" s="3">
        <v>3872372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3074164</v>
      </c>
      <c r="S104" s="3">
        <v>3074164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386423</v>
      </c>
      <c r="Y104" s="3">
        <v>386423</v>
      </c>
      <c r="Z104" s="4">
        <v>386423</v>
      </c>
      <c r="AA104" s="4">
        <v>386423</v>
      </c>
      <c r="AB104" s="4">
        <v>386423</v>
      </c>
      <c r="AC104" s="4">
        <v>386421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1940259</v>
      </c>
      <c r="AI104" s="4">
        <v>2326682</v>
      </c>
      <c r="AJ104" s="4">
        <v>2713105</v>
      </c>
      <c r="AK104" s="4">
        <v>3099528</v>
      </c>
      <c r="AL104" s="4">
        <v>3485951</v>
      </c>
      <c r="AM104" s="4">
        <v>3872372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14917</v>
      </c>
      <c r="H105" s="1">
        <v>0</v>
      </c>
      <c r="I105" s="3">
        <v>3965216</v>
      </c>
      <c r="J105" s="3">
        <v>3950299</v>
      </c>
      <c r="K105" s="3">
        <v>3950299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2992929</v>
      </c>
      <c r="S105" s="3">
        <v>2992929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394035</v>
      </c>
      <c r="Y105" s="3">
        <v>394035</v>
      </c>
      <c r="Z105" s="4">
        <v>394035</v>
      </c>
      <c r="AA105" s="4">
        <v>394035</v>
      </c>
      <c r="AB105" s="4">
        <v>394035</v>
      </c>
      <c r="AC105" s="4">
        <v>394036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1980123</v>
      </c>
      <c r="AI105" s="4">
        <v>2374158</v>
      </c>
      <c r="AJ105" s="4">
        <v>2768193</v>
      </c>
      <c r="AK105" s="4">
        <v>3162228</v>
      </c>
      <c r="AL105" s="4">
        <v>3556263</v>
      </c>
      <c r="AM105" s="4">
        <v>3950299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11058</v>
      </c>
      <c r="H106" s="1">
        <v>0</v>
      </c>
      <c r="I106" s="3">
        <v>3190849</v>
      </c>
      <c r="J106" s="3">
        <v>3179791</v>
      </c>
      <c r="K106" s="3">
        <v>3179791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2455449</v>
      </c>
      <c r="S106" s="3">
        <v>2455449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317242</v>
      </c>
      <c r="Y106" s="3">
        <v>317242</v>
      </c>
      <c r="Z106" s="4">
        <v>317242</v>
      </c>
      <c r="AA106" s="4">
        <v>317242</v>
      </c>
      <c r="AB106" s="4">
        <v>317242</v>
      </c>
      <c r="AC106" s="4">
        <v>317241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1593582</v>
      </c>
      <c r="AI106" s="4">
        <v>1910824</v>
      </c>
      <c r="AJ106" s="4">
        <v>2228066</v>
      </c>
      <c r="AK106" s="4">
        <v>2545308</v>
      </c>
      <c r="AL106" s="4">
        <v>2862550</v>
      </c>
      <c r="AM106" s="4">
        <v>3179791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4213</v>
      </c>
      <c r="H107" s="1">
        <v>0</v>
      </c>
      <c r="I107" s="3">
        <v>1257802</v>
      </c>
      <c r="J107" s="3">
        <v>1253589</v>
      </c>
      <c r="K107" s="3">
        <v>1253589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956220</v>
      </c>
      <c r="S107" s="3">
        <v>956220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125078</v>
      </c>
      <c r="Y107" s="3">
        <v>125078</v>
      </c>
      <c r="Z107" s="4">
        <v>125078</v>
      </c>
      <c r="AA107" s="4">
        <v>125078</v>
      </c>
      <c r="AB107" s="4">
        <v>125078</v>
      </c>
      <c r="AC107" s="4">
        <v>125079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628198</v>
      </c>
      <c r="AI107" s="4">
        <v>753276</v>
      </c>
      <c r="AJ107" s="4">
        <v>878354</v>
      </c>
      <c r="AK107" s="4">
        <v>1003432</v>
      </c>
      <c r="AL107" s="4">
        <v>1128510</v>
      </c>
      <c r="AM107" s="4">
        <v>1253589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28072</v>
      </c>
      <c r="H108" s="1">
        <v>0</v>
      </c>
      <c r="I108" s="3">
        <v>8637788</v>
      </c>
      <c r="J108" s="3">
        <v>8609716</v>
      </c>
      <c r="K108" s="3">
        <v>8609716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6963942</v>
      </c>
      <c r="S108" s="3">
        <v>6963942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859100</v>
      </c>
      <c r="Y108" s="3">
        <v>859100</v>
      </c>
      <c r="Z108" s="4">
        <v>859100</v>
      </c>
      <c r="AA108" s="4">
        <v>859100</v>
      </c>
      <c r="AB108" s="4">
        <v>859100</v>
      </c>
      <c r="AC108" s="4">
        <v>859100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4314216</v>
      </c>
      <c r="AI108" s="4">
        <v>5173316</v>
      </c>
      <c r="AJ108" s="4">
        <v>6032416</v>
      </c>
      <c r="AK108" s="4">
        <v>6891516</v>
      </c>
      <c r="AL108" s="4">
        <v>7750616</v>
      </c>
      <c r="AM108" s="4">
        <v>8609716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9349</v>
      </c>
      <c r="H109" s="1">
        <v>0</v>
      </c>
      <c r="I109" s="3">
        <v>2450707</v>
      </c>
      <c r="J109" s="3">
        <v>2441358</v>
      </c>
      <c r="K109" s="3">
        <v>2441358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1855379</v>
      </c>
      <c r="S109" s="3">
        <v>1855379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243512</v>
      </c>
      <c r="Y109" s="3">
        <v>243512</v>
      </c>
      <c r="Z109" s="4">
        <v>243513</v>
      </c>
      <c r="AA109" s="4">
        <v>243513</v>
      </c>
      <c r="AB109" s="4">
        <v>243513</v>
      </c>
      <c r="AC109" s="4">
        <v>243511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1223796</v>
      </c>
      <c r="AI109" s="4">
        <v>1467308</v>
      </c>
      <c r="AJ109" s="4">
        <v>1710821</v>
      </c>
      <c r="AK109" s="4">
        <v>1954334</v>
      </c>
      <c r="AL109" s="4">
        <v>2197847</v>
      </c>
      <c r="AM109" s="4">
        <v>2441358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36922</v>
      </c>
      <c r="H110" s="1">
        <v>0</v>
      </c>
      <c r="I110" s="3">
        <v>9957271</v>
      </c>
      <c r="J110" s="3">
        <v>9920349</v>
      </c>
      <c r="K110" s="3">
        <v>9920349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7843355</v>
      </c>
      <c r="S110" s="3">
        <v>7843355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989574</v>
      </c>
      <c r="Y110" s="3">
        <v>989574</v>
      </c>
      <c r="Z110" s="4">
        <v>989573</v>
      </c>
      <c r="AA110" s="4">
        <v>989573</v>
      </c>
      <c r="AB110" s="4">
        <v>989573</v>
      </c>
      <c r="AC110" s="4">
        <v>989574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4972482</v>
      </c>
      <c r="AI110" s="4">
        <v>5962056</v>
      </c>
      <c r="AJ110" s="4">
        <v>6951629</v>
      </c>
      <c r="AK110" s="4">
        <v>7941202</v>
      </c>
      <c r="AL110" s="4">
        <v>8930775</v>
      </c>
      <c r="AM110" s="4">
        <v>9920349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24302</v>
      </c>
      <c r="H111" s="1">
        <v>0</v>
      </c>
      <c r="I111" s="3">
        <v>7136824</v>
      </c>
      <c r="J111" s="3">
        <v>7112522</v>
      </c>
      <c r="K111" s="3">
        <v>7112522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5604392</v>
      </c>
      <c r="S111" s="3">
        <v>5604392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709632</v>
      </c>
      <c r="Y111" s="3">
        <v>709632</v>
      </c>
      <c r="Z111" s="4">
        <v>709633</v>
      </c>
      <c r="AA111" s="4">
        <v>709633</v>
      </c>
      <c r="AB111" s="4">
        <v>709633</v>
      </c>
      <c r="AC111" s="4">
        <v>709631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3564360</v>
      </c>
      <c r="AI111" s="4">
        <v>4273992</v>
      </c>
      <c r="AJ111" s="4">
        <v>4983625</v>
      </c>
      <c r="AK111" s="4">
        <v>5693258</v>
      </c>
      <c r="AL111" s="4">
        <v>6402891</v>
      </c>
      <c r="AM111" s="4">
        <v>7112522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83974</v>
      </c>
      <c r="H112" s="3">
        <v>0</v>
      </c>
      <c r="I112" s="3">
        <v>27895257</v>
      </c>
      <c r="J112" s="3">
        <v>27811283</v>
      </c>
      <c r="K112" s="3">
        <v>27811283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22753499</v>
      </c>
      <c r="S112" s="3">
        <v>22753499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2775530</v>
      </c>
      <c r="Y112" s="3">
        <v>2775530</v>
      </c>
      <c r="Z112" s="4">
        <v>2775530</v>
      </c>
      <c r="AA112" s="4">
        <v>2775530</v>
      </c>
      <c r="AB112" s="4">
        <v>2775530</v>
      </c>
      <c r="AC112" s="4">
        <v>2775529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13933634</v>
      </c>
      <c r="AI112" s="4">
        <v>16709164</v>
      </c>
      <c r="AJ112" s="4">
        <v>19484694</v>
      </c>
      <c r="AK112" s="4">
        <v>22260224</v>
      </c>
      <c r="AL112" s="4">
        <v>25035754</v>
      </c>
      <c r="AM112" s="4">
        <v>27811283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47006</v>
      </c>
      <c r="H113" s="3">
        <v>0</v>
      </c>
      <c r="I113" s="3">
        <v>14125957</v>
      </c>
      <c r="J113" s="3">
        <v>14078951</v>
      </c>
      <c r="K113" s="3">
        <v>14078951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11520206</v>
      </c>
      <c r="S113" s="3">
        <v>11520206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1404761</v>
      </c>
      <c r="Y113" s="3">
        <v>1404761</v>
      </c>
      <c r="Z113" s="4">
        <v>1404761</v>
      </c>
      <c r="AA113" s="4">
        <v>1404761</v>
      </c>
      <c r="AB113" s="4">
        <v>1404761</v>
      </c>
      <c r="AC113" s="4">
        <v>1404762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7055145</v>
      </c>
      <c r="AI113" s="4">
        <v>8459906</v>
      </c>
      <c r="AJ113" s="4">
        <v>9864667</v>
      </c>
      <c r="AK113" s="4">
        <v>11269428</v>
      </c>
      <c r="AL113" s="4">
        <v>12674189</v>
      </c>
      <c r="AM113" s="4">
        <v>14078951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10015</v>
      </c>
      <c r="H114" s="3">
        <v>0</v>
      </c>
      <c r="I114" s="3">
        <v>2953004</v>
      </c>
      <c r="J114" s="3">
        <v>2942989</v>
      </c>
      <c r="K114" s="3">
        <v>2942989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2357822</v>
      </c>
      <c r="S114" s="3">
        <v>2357822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293632</v>
      </c>
      <c r="Y114" s="3">
        <v>293632</v>
      </c>
      <c r="Z114" s="4">
        <v>293631</v>
      </c>
      <c r="AA114" s="4">
        <v>293631</v>
      </c>
      <c r="AB114" s="4">
        <v>293631</v>
      </c>
      <c r="AC114" s="4">
        <v>293632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1474832</v>
      </c>
      <c r="AI114" s="4">
        <v>1768464</v>
      </c>
      <c r="AJ114" s="4">
        <v>2062095</v>
      </c>
      <c r="AK114" s="4">
        <v>2355726</v>
      </c>
      <c r="AL114" s="4">
        <v>2649357</v>
      </c>
      <c r="AM114" s="4">
        <v>2942989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10842</v>
      </c>
      <c r="H115" s="1">
        <v>0</v>
      </c>
      <c r="I115" s="3">
        <v>2641437</v>
      </c>
      <c r="J115" s="3">
        <v>2630595</v>
      </c>
      <c r="K115" s="3">
        <v>2630595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1970311</v>
      </c>
      <c r="S115" s="3">
        <v>1970311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262337</v>
      </c>
      <c r="Y115" s="3">
        <v>262337</v>
      </c>
      <c r="Z115" s="4">
        <v>262336</v>
      </c>
      <c r="AA115" s="4">
        <v>262336</v>
      </c>
      <c r="AB115" s="4">
        <v>262336</v>
      </c>
      <c r="AC115" s="4">
        <v>262337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1318913</v>
      </c>
      <c r="AI115" s="4">
        <v>1581250</v>
      </c>
      <c r="AJ115" s="4">
        <v>1843586</v>
      </c>
      <c r="AK115" s="4">
        <v>2105922</v>
      </c>
      <c r="AL115" s="4">
        <v>2368258</v>
      </c>
      <c r="AM115" s="4">
        <v>2630595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19212</v>
      </c>
      <c r="H116" s="1">
        <v>0</v>
      </c>
      <c r="I116" s="3">
        <v>4067740</v>
      </c>
      <c r="J116" s="3">
        <v>4048528</v>
      </c>
      <c r="K116" s="3">
        <v>4048528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2794814</v>
      </c>
      <c r="S116" s="3">
        <v>2794814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403572</v>
      </c>
      <c r="Y116" s="3">
        <v>403572</v>
      </c>
      <c r="Z116" s="4">
        <v>403572</v>
      </c>
      <c r="AA116" s="4">
        <v>403572</v>
      </c>
      <c r="AB116" s="4">
        <v>403572</v>
      </c>
      <c r="AC116" s="4">
        <v>403572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2030668</v>
      </c>
      <c r="AI116" s="4">
        <v>2434240</v>
      </c>
      <c r="AJ116" s="4">
        <v>2837812</v>
      </c>
      <c r="AK116" s="4">
        <v>3241384</v>
      </c>
      <c r="AL116" s="4">
        <v>3644956</v>
      </c>
      <c r="AM116" s="4">
        <v>4048528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10467</v>
      </c>
      <c r="H117" s="1">
        <v>0</v>
      </c>
      <c r="I117" s="3">
        <v>2719459</v>
      </c>
      <c r="J117" s="3">
        <v>2708992</v>
      </c>
      <c r="K117" s="3">
        <v>2708992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2085056</v>
      </c>
      <c r="S117" s="3">
        <v>2085056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270201</v>
      </c>
      <c r="Y117" s="3">
        <v>270201</v>
      </c>
      <c r="Z117" s="4">
        <v>270202</v>
      </c>
      <c r="AA117" s="4">
        <v>270202</v>
      </c>
      <c r="AB117" s="4">
        <v>270202</v>
      </c>
      <c r="AC117" s="4">
        <v>270200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1357985</v>
      </c>
      <c r="AI117" s="4">
        <v>1628186</v>
      </c>
      <c r="AJ117" s="4">
        <v>1898388</v>
      </c>
      <c r="AK117" s="4">
        <v>2168590</v>
      </c>
      <c r="AL117" s="4">
        <v>2438792</v>
      </c>
      <c r="AM117" s="4">
        <v>2708992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35895</v>
      </c>
      <c r="H118" s="1">
        <v>0</v>
      </c>
      <c r="I118" s="3">
        <v>9485426</v>
      </c>
      <c r="J118" s="3">
        <v>9449531</v>
      </c>
      <c r="K118" s="3">
        <v>9449531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7562286</v>
      </c>
      <c r="S118" s="3">
        <v>7562286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942560</v>
      </c>
      <c r="Y118" s="3">
        <v>942560</v>
      </c>
      <c r="Z118" s="4">
        <v>942560</v>
      </c>
      <c r="AA118" s="4">
        <v>942560</v>
      </c>
      <c r="AB118" s="4">
        <v>942560</v>
      </c>
      <c r="AC118" s="4">
        <v>942559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4736732</v>
      </c>
      <c r="AI118" s="4">
        <v>5679292</v>
      </c>
      <c r="AJ118" s="4">
        <v>6621852</v>
      </c>
      <c r="AK118" s="4">
        <v>7564412</v>
      </c>
      <c r="AL118" s="4">
        <v>8506972</v>
      </c>
      <c r="AM118" s="4">
        <v>9449531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3767</v>
      </c>
      <c r="H119" s="1">
        <v>0</v>
      </c>
      <c r="I119" s="3">
        <v>1013076</v>
      </c>
      <c r="J119" s="3">
        <v>1009309</v>
      </c>
      <c r="K119" s="3">
        <v>1009309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751620</v>
      </c>
      <c r="S119" s="3">
        <v>751620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100680</v>
      </c>
      <c r="Y119" s="3">
        <v>100680</v>
      </c>
      <c r="Z119" s="4">
        <v>100679</v>
      </c>
      <c r="AA119" s="4">
        <v>100679</v>
      </c>
      <c r="AB119" s="4">
        <v>100679</v>
      </c>
      <c r="AC119" s="4">
        <v>100680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505912</v>
      </c>
      <c r="AI119" s="4">
        <v>606592</v>
      </c>
      <c r="AJ119" s="4">
        <v>707271</v>
      </c>
      <c r="AK119" s="4">
        <v>807950</v>
      </c>
      <c r="AL119" s="4">
        <v>908629</v>
      </c>
      <c r="AM119" s="4">
        <v>1009309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14168</v>
      </c>
      <c r="H120" s="1">
        <v>0</v>
      </c>
      <c r="I120" s="3">
        <v>3784562</v>
      </c>
      <c r="J120" s="3">
        <v>3770394</v>
      </c>
      <c r="K120" s="3">
        <v>3770394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2948796</v>
      </c>
      <c r="S120" s="3">
        <v>2948796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376095</v>
      </c>
      <c r="Y120" s="3">
        <v>376095</v>
      </c>
      <c r="Z120" s="4">
        <v>376095</v>
      </c>
      <c r="AA120" s="4">
        <v>376095</v>
      </c>
      <c r="AB120" s="4">
        <v>376095</v>
      </c>
      <c r="AC120" s="4">
        <v>376095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1889919</v>
      </c>
      <c r="AI120" s="4">
        <v>2266014</v>
      </c>
      <c r="AJ120" s="4">
        <v>2642109</v>
      </c>
      <c r="AK120" s="4">
        <v>3018204</v>
      </c>
      <c r="AL120" s="4">
        <v>3394299</v>
      </c>
      <c r="AM120" s="4">
        <v>3770394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44413</v>
      </c>
      <c r="H121" s="1">
        <v>0</v>
      </c>
      <c r="I121" s="3">
        <v>12981714</v>
      </c>
      <c r="J121" s="3">
        <v>12937301</v>
      </c>
      <c r="K121" s="3">
        <v>12937301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10549087</v>
      </c>
      <c r="S121" s="3">
        <v>10549087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1290770</v>
      </c>
      <c r="Y121" s="3">
        <v>1290770</v>
      </c>
      <c r="Z121" s="4">
        <v>1290769</v>
      </c>
      <c r="AA121" s="4">
        <v>1290769</v>
      </c>
      <c r="AB121" s="4">
        <v>1290769</v>
      </c>
      <c r="AC121" s="4">
        <v>1290770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6483454</v>
      </c>
      <c r="AI121" s="4">
        <v>7774224</v>
      </c>
      <c r="AJ121" s="4">
        <v>9064993</v>
      </c>
      <c r="AK121" s="4">
        <v>10355762</v>
      </c>
      <c r="AL121" s="4">
        <v>11646531</v>
      </c>
      <c r="AM121" s="4">
        <v>12937301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6409</v>
      </c>
      <c r="H122" s="1">
        <v>0</v>
      </c>
      <c r="I122" s="3">
        <v>1553774</v>
      </c>
      <c r="J122" s="3">
        <v>1547365</v>
      </c>
      <c r="K122" s="3">
        <v>1547365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1133081</v>
      </c>
      <c r="S122" s="3">
        <v>1133081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154310</v>
      </c>
      <c r="Y122" s="3">
        <v>154310</v>
      </c>
      <c r="Z122" s="4">
        <v>154309</v>
      </c>
      <c r="AA122" s="4">
        <v>154309</v>
      </c>
      <c r="AB122" s="4">
        <v>154309</v>
      </c>
      <c r="AC122" s="4">
        <v>154310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775818</v>
      </c>
      <c r="AI122" s="4">
        <v>930128</v>
      </c>
      <c r="AJ122" s="4">
        <v>1084437</v>
      </c>
      <c r="AK122" s="4">
        <v>1238746</v>
      </c>
      <c r="AL122" s="4">
        <v>1393055</v>
      </c>
      <c r="AM122" s="4">
        <v>1547365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8848</v>
      </c>
      <c r="H123" s="1">
        <v>0</v>
      </c>
      <c r="I123" s="3">
        <v>1983075</v>
      </c>
      <c r="J123" s="3">
        <v>1974227</v>
      </c>
      <c r="K123" s="3">
        <v>1974227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1460182</v>
      </c>
      <c r="S123" s="3">
        <v>1460182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196833</v>
      </c>
      <c r="Y123" s="3">
        <v>196833</v>
      </c>
      <c r="Z123" s="4">
        <v>196832</v>
      </c>
      <c r="AA123" s="4">
        <v>196832</v>
      </c>
      <c r="AB123" s="4">
        <v>196832</v>
      </c>
      <c r="AC123" s="4">
        <v>196833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990065</v>
      </c>
      <c r="AI123" s="4">
        <v>1186898</v>
      </c>
      <c r="AJ123" s="4">
        <v>1383730</v>
      </c>
      <c r="AK123" s="4">
        <v>1580562</v>
      </c>
      <c r="AL123" s="4">
        <v>1777394</v>
      </c>
      <c r="AM123" s="4">
        <v>1974227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14138</v>
      </c>
      <c r="H124" s="1">
        <v>0</v>
      </c>
      <c r="I124" s="3">
        <v>3905352</v>
      </c>
      <c r="J124" s="3">
        <v>3891214</v>
      </c>
      <c r="K124" s="3">
        <v>3891214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3061960</v>
      </c>
      <c r="S124" s="3">
        <v>3061960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388179</v>
      </c>
      <c r="Y124" s="3">
        <v>388179</v>
      </c>
      <c r="Z124" s="4">
        <v>388179</v>
      </c>
      <c r="AA124" s="4">
        <v>388179</v>
      </c>
      <c r="AB124" s="4">
        <v>388179</v>
      </c>
      <c r="AC124" s="4">
        <v>388179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1950319</v>
      </c>
      <c r="AI124" s="4">
        <v>2338498</v>
      </c>
      <c r="AJ124" s="4">
        <v>2726677</v>
      </c>
      <c r="AK124" s="4">
        <v>3114856</v>
      </c>
      <c r="AL124" s="4">
        <v>3503035</v>
      </c>
      <c r="AM124" s="4">
        <v>3891214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5862</v>
      </c>
      <c r="H125" s="1">
        <v>0</v>
      </c>
      <c r="I125" s="3">
        <v>1299575</v>
      </c>
      <c r="J125" s="3">
        <v>1293713</v>
      </c>
      <c r="K125" s="3">
        <v>1293713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852749</v>
      </c>
      <c r="S125" s="3">
        <v>852749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128980</v>
      </c>
      <c r="Y125" s="3">
        <v>128980</v>
      </c>
      <c r="Z125" s="4">
        <v>128980</v>
      </c>
      <c r="AA125" s="4">
        <v>128980</v>
      </c>
      <c r="AB125" s="4">
        <v>128980</v>
      </c>
      <c r="AC125" s="4">
        <v>128981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648812</v>
      </c>
      <c r="AI125" s="4">
        <v>777792</v>
      </c>
      <c r="AJ125" s="4">
        <v>906772</v>
      </c>
      <c r="AK125" s="4">
        <v>1035752</v>
      </c>
      <c r="AL125" s="4">
        <v>1164732</v>
      </c>
      <c r="AM125" s="4">
        <v>1293713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34958</v>
      </c>
      <c r="H126" s="1">
        <v>0</v>
      </c>
      <c r="I126" s="3">
        <v>9975756</v>
      </c>
      <c r="J126" s="3">
        <v>9940798</v>
      </c>
      <c r="K126" s="3">
        <v>9940798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7911141</v>
      </c>
      <c r="S126" s="3">
        <v>7911141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991749</v>
      </c>
      <c r="Y126" s="3">
        <v>991749</v>
      </c>
      <c r="Z126" s="4">
        <v>991749</v>
      </c>
      <c r="AA126" s="4">
        <v>991749</v>
      </c>
      <c r="AB126" s="4">
        <v>991749</v>
      </c>
      <c r="AC126" s="4">
        <v>991749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4982053</v>
      </c>
      <c r="AI126" s="4">
        <v>5973802</v>
      </c>
      <c r="AJ126" s="4">
        <v>6965551</v>
      </c>
      <c r="AK126" s="4">
        <v>7957300</v>
      </c>
      <c r="AL126" s="4">
        <v>8949049</v>
      </c>
      <c r="AM126" s="4">
        <v>9940798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10490</v>
      </c>
      <c r="H127" s="1">
        <v>0</v>
      </c>
      <c r="I127" s="3">
        <v>2692400</v>
      </c>
      <c r="J127" s="3">
        <v>2681910</v>
      </c>
      <c r="K127" s="3">
        <v>2681910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2113984</v>
      </c>
      <c r="S127" s="3">
        <v>2113984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267492</v>
      </c>
      <c r="Y127" s="3">
        <v>267492</v>
      </c>
      <c r="Z127" s="4">
        <v>267492</v>
      </c>
      <c r="AA127" s="4">
        <v>267492</v>
      </c>
      <c r="AB127" s="4">
        <v>267492</v>
      </c>
      <c r="AC127" s="4">
        <v>267490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1344452</v>
      </c>
      <c r="AI127" s="4">
        <v>1611944</v>
      </c>
      <c r="AJ127" s="4">
        <v>1879436</v>
      </c>
      <c r="AK127" s="4">
        <v>2146928</v>
      </c>
      <c r="AL127" s="4">
        <v>2414420</v>
      </c>
      <c r="AM127" s="4">
        <v>2681910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15349</v>
      </c>
      <c r="H128" s="1">
        <v>0</v>
      </c>
      <c r="I128" s="3">
        <v>4522126</v>
      </c>
      <c r="J128" s="3">
        <v>4506777</v>
      </c>
      <c r="K128" s="3">
        <v>4506777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3591208</v>
      </c>
      <c r="S128" s="3">
        <v>3591208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449654</v>
      </c>
      <c r="Y128" s="3">
        <v>449654</v>
      </c>
      <c r="Z128" s="4">
        <v>449654</v>
      </c>
      <c r="AA128" s="4">
        <v>449654</v>
      </c>
      <c r="AB128" s="4">
        <v>449654</v>
      </c>
      <c r="AC128" s="4">
        <v>449655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2258506</v>
      </c>
      <c r="AI128" s="4">
        <v>2708160</v>
      </c>
      <c r="AJ128" s="4">
        <v>3157814</v>
      </c>
      <c r="AK128" s="4">
        <v>3607468</v>
      </c>
      <c r="AL128" s="4">
        <v>4057122</v>
      </c>
      <c r="AM128" s="4">
        <v>4506777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9101</v>
      </c>
      <c r="H129" s="1">
        <v>0</v>
      </c>
      <c r="I129" s="3">
        <v>2464626</v>
      </c>
      <c r="J129" s="3">
        <v>2455525</v>
      </c>
      <c r="K129" s="3">
        <v>2455525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1891888</v>
      </c>
      <c r="S129" s="3">
        <v>1891888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244946</v>
      </c>
      <c r="Y129" s="3">
        <v>244946</v>
      </c>
      <c r="Z129" s="4">
        <v>244945</v>
      </c>
      <c r="AA129" s="4">
        <v>244945</v>
      </c>
      <c r="AB129" s="4">
        <v>244945</v>
      </c>
      <c r="AC129" s="4">
        <v>244946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1230798</v>
      </c>
      <c r="AI129" s="4">
        <v>1475744</v>
      </c>
      <c r="AJ129" s="4">
        <v>1720689</v>
      </c>
      <c r="AK129" s="4">
        <v>1965634</v>
      </c>
      <c r="AL129" s="4">
        <v>2210579</v>
      </c>
      <c r="AM129" s="4">
        <v>2455525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13823</v>
      </c>
      <c r="H130" s="1">
        <v>0</v>
      </c>
      <c r="I130" s="3">
        <v>3216908</v>
      </c>
      <c r="J130" s="3">
        <v>3203085</v>
      </c>
      <c r="K130" s="3">
        <v>3203085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2378995</v>
      </c>
      <c r="S130" s="3">
        <v>2378995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319387</v>
      </c>
      <c r="Y130" s="3">
        <v>319387</v>
      </c>
      <c r="Z130" s="4">
        <v>319387</v>
      </c>
      <c r="AA130" s="4">
        <v>319387</v>
      </c>
      <c r="AB130" s="4">
        <v>319387</v>
      </c>
      <c r="AC130" s="4">
        <v>319386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1606151</v>
      </c>
      <c r="AI130" s="4">
        <v>1925538</v>
      </c>
      <c r="AJ130" s="4">
        <v>2244925</v>
      </c>
      <c r="AK130" s="4">
        <v>2564312</v>
      </c>
      <c r="AL130" s="4">
        <v>2883699</v>
      </c>
      <c r="AM130" s="4">
        <v>3203085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7497</v>
      </c>
      <c r="H131" s="1">
        <v>0</v>
      </c>
      <c r="I131" s="3">
        <v>1988837</v>
      </c>
      <c r="J131" s="3">
        <v>1981340</v>
      </c>
      <c r="K131" s="3">
        <v>1981340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1576252</v>
      </c>
      <c r="S131" s="3">
        <v>1576252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197634</v>
      </c>
      <c r="Y131" s="3">
        <v>197634</v>
      </c>
      <c r="Z131" s="4">
        <v>197634</v>
      </c>
      <c r="AA131" s="4">
        <v>197634</v>
      </c>
      <c r="AB131" s="4">
        <v>197634</v>
      </c>
      <c r="AC131" s="4">
        <v>197634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993170</v>
      </c>
      <c r="AI131" s="4">
        <v>1190804</v>
      </c>
      <c r="AJ131" s="4">
        <v>1388438</v>
      </c>
      <c r="AK131" s="4">
        <v>1586072</v>
      </c>
      <c r="AL131" s="4">
        <v>1783706</v>
      </c>
      <c r="AM131" s="4">
        <v>1981340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5214</v>
      </c>
      <c r="H132" s="1">
        <v>0</v>
      </c>
      <c r="I132" s="3">
        <v>1395066</v>
      </c>
      <c r="J132" s="3">
        <v>1389852</v>
      </c>
      <c r="K132" s="3">
        <v>1389852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1095423</v>
      </c>
      <c r="S132" s="3">
        <v>1095423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138637</v>
      </c>
      <c r="Y132" s="3">
        <v>138637</v>
      </c>
      <c r="Z132" s="4">
        <v>138638</v>
      </c>
      <c r="AA132" s="4">
        <v>138638</v>
      </c>
      <c r="AB132" s="4">
        <v>138638</v>
      </c>
      <c r="AC132" s="4">
        <v>138636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696665</v>
      </c>
      <c r="AI132" s="4">
        <v>835302</v>
      </c>
      <c r="AJ132" s="4">
        <v>973940</v>
      </c>
      <c r="AK132" s="4">
        <v>1112578</v>
      </c>
      <c r="AL132" s="4">
        <v>1251216</v>
      </c>
      <c r="AM132" s="4">
        <v>1389852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25458</v>
      </c>
      <c r="H133" s="1">
        <v>0</v>
      </c>
      <c r="I133" s="3">
        <v>7815412</v>
      </c>
      <c r="J133" s="3">
        <v>7789954</v>
      </c>
      <c r="K133" s="3">
        <v>7789954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6285010</v>
      </c>
      <c r="S133" s="3">
        <v>6285010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777298</v>
      </c>
      <c r="Y133" s="3">
        <v>777298</v>
      </c>
      <c r="Z133" s="4">
        <v>777299</v>
      </c>
      <c r="AA133" s="4">
        <v>777299</v>
      </c>
      <c r="AB133" s="4">
        <v>777299</v>
      </c>
      <c r="AC133" s="4">
        <v>777297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3903462</v>
      </c>
      <c r="AI133" s="4">
        <v>4680760</v>
      </c>
      <c r="AJ133" s="4">
        <v>5458059</v>
      </c>
      <c r="AK133" s="4">
        <v>6235358</v>
      </c>
      <c r="AL133" s="4">
        <v>7012657</v>
      </c>
      <c r="AM133" s="4">
        <v>7789954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31046</v>
      </c>
      <c r="H134" s="1">
        <v>0</v>
      </c>
      <c r="I134" s="3">
        <v>8821591</v>
      </c>
      <c r="J134" s="3">
        <v>8790545</v>
      </c>
      <c r="K134" s="3">
        <v>8790545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6958705</v>
      </c>
      <c r="S134" s="3">
        <v>6958705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876985</v>
      </c>
      <c r="Y134" s="3">
        <v>876985</v>
      </c>
      <c r="Z134" s="4">
        <v>876985</v>
      </c>
      <c r="AA134" s="4">
        <v>876985</v>
      </c>
      <c r="AB134" s="4">
        <v>876985</v>
      </c>
      <c r="AC134" s="4">
        <v>876984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4405621</v>
      </c>
      <c r="AI134" s="4">
        <v>5282606</v>
      </c>
      <c r="AJ134" s="4">
        <v>6159591</v>
      </c>
      <c r="AK134" s="4">
        <v>7036576</v>
      </c>
      <c r="AL134" s="4">
        <v>7913561</v>
      </c>
      <c r="AM134" s="4">
        <v>8790545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6730</v>
      </c>
      <c r="H135" s="1">
        <v>0</v>
      </c>
      <c r="I135" s="3">
        <v>1100558</v>
      </c>
      <c r="J135" s="3">
        <v>1093828</v>
      </c>
      <c r="K135" s="3">
        <v>1093828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681872</v>
      </c>
      <c r="S135" s="3">
        <v>681872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108934</v>
      </c>
      <c r="Y135" s="3">
        <v>108934</v>
      </c>
      <c r="Z135" s="4">
        <v>108934</v>
      </c>
      <c r="AA135" s="4">
        <v>108934</v>
      </c>
      <c r="AB135" s="4">
        <v>108934</v>
      </c>
      <c r="AC135" s="4">
        <v>108934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549158</v>
      </c>
      <c r="AI135" s="4">
        <v>658092</v>
      </c>
      <c r="AJ135" s="4">
        <v>767026</v>
      </c>
      <c r="AK135" s="4">
        <v>875960</v>
      </c>
      <c r="AL135" s="4">
        <v>984894</v>
      </c>
      <c r="AM135" s="4">
        <v>1093828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14765</v>
      </c>
      <c r="H136" s="1">
        <v>0</v>
      </c>
      <c r="I136" s="3">
        <v>3376511</v>
      </c>
      <c r="J136" s="3">
        <v>3361746</v>
      </c>
      <c r="K136" s="3">
        <v>3361746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2485068</v>
      </c>
      <c r="S136" s="3">
        <v>2485068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335190</v>
      </c>
      <c r="Y136" s="3">
        <v>335190</v>
      </c>
      <c r="Z136" s="4">
        <v>335191</v>
      </c>
      <c r="AA136" s="4">
        <v>335191</v>
      </c>
      <c r="AB136" s="4">
        <v>335191</v>
      </c>
      <c r="AC136" s="4">
        <v>335189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1685794</v>
      </c>
      <c r="AI136" s="4">
        <v>2020984</v>
      </c>
      <c r="AJ136" s="4">
        <v>2356175</v>
      </c>
      <c r="AK136" s="4">
        <v>2691366</v>
      </c>
      <c r="AL136" s="4">
        <v>3026557</v>
      </c>
      <c r="AM136" s="4">
        <v>3361746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13509</v>
      </c>
      <c r="H137" s="1">
        <v>0</v>
      </c>
      <c r="I137" s="3">
        <v>3426686</v>
      </c>
      <c r="J137" s="3">
        <v>3413177</v>
      </c>
      <c r="K137" s="3">
        <v>3413177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2614186</v>
      </c>
      <c r="S137" s="3">
        <v>2614186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340417</v>
      </c>
      <c r="Y137" s="3">
        <v>340417</v>
      </c>
      <c r="Z137" s="4">
        <v>340417</v>
      </c>
      <c r="AA137" s="4">
        <v>340417</v>
      </c>
      <c r="AB137" s="4">
        <v>340417</v>
      </c>
      <c r="AC137" s="4">
        <v>340416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1711093</v>
      </c>
      <c r="AI137" s="4">
        <v>2051510</v>
      </c>
      <c r="AJ137" s="4">
        <v>2391927</v>
      </c>
      <c r="AK137" s="4">
        <v>2732344</v>
      </c>
      <c r="AL137" s="4">
        <v>3072761</v>
      </c>
      <c r="AM137" s="4">
        <v>3413177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12799</v>
      </c>
      <c r="H138" s="3">
        <v>0</v>
      </c>
      <c r="I138" s="3">
        <v>3581072</v>
      </c>
      <c r="J138" s="3">
        <v>3568273</v>
      </c>
      <c r="K138" s="3">
        <v>3568273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2783206</v>
      </c>
      <c r="S138" s="3">
        <v>2783206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355974</v>
      </c>
      <c r="Y138" s="3">
        <v>355974</v>
      </c>
      <c r="Z138" s="4">
        <v>355974</v>
      </c>
      <c r="AA138" s="4">
        <v>355974</v>
      </c>
      <c r="AB138" s="4">
        <v>355974</v>
      </c>
      <c r="AC138" s="4">
        <v>355975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1788402</v>
      </c>
      <c r="AI138" s="4">
        <v>2144376</v>
      </c>
      <c r="AJ138" s="4">
        <v>2500350</v>
      </c>
      <c r="AK138" s="4">
        <v>2856324</v>
      </c>
      <c r="AL138" s="4">
        <v>3212298</v>
      </c>
      <c r="AM138" s="4">
        <v>3568273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26530</v>
      </c>
      <c r="H139" s="1">
        <v>0</v>
      </c>
      <c r="I139" s="3">
        <v>7235577</v>
      </c>
      <c r="J139" s="3">
        <v>7209047</v>
      </c>
      <c r="K139" s="3">
        <v>7209047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5665627</v>
      </c>
      <c r="S139" s="3">
        <v>5665627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719136</v>
      </c>
      <c r="Y139" s="3">
        <v>719136</v>
      </c>
      <c r="Z139" s="4">
        <v>719136</v>
      </c>
      <c r="AA139" s="4">
        <v>719136</v>
      </c>
      <c r="AB139" s="4">
        <v>719136</v>
      </c>
      <c r="AC139" s="4">
        <v>719135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3613368</v>
      </c>
      <c r="AI139" s="4">
        <v>4332504</v>
      </c>
      <c r="AJ139" s="4">
        <v>5051640</v>
      </c>
      <c r="AK139" s="4">
        <v>5770776</v>
      </c>
      <c r="AL139" s="4">
        <v>6489912</v>
      </c>
      <c r="AM139" s="4">
        <v>7209047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9397</v>
      </c>
      <c r="H140" s="1">
        <v>0</v>
      </c>
      <c r="I140" s="3">
        <v>1842707</v>
      </c>
      <c r="J140" s="3">
        <v>1833310</v>
      </c>
      <c r="K140" s="3">
        <v>1833310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1313487</v>
      </c>
      <c r="S140" s="3">
        <v>1313487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182704</v>
      </c>
      <c r="Y140" s="3">
        <v>182704</v>
      </c>
      <c r="Z140" s="4">
        <v>182705</v>
      </c>
      <c r="AA140" s="4">
        <v>182705</v>
      </c>
      <c r="AB140" s="4">
        <v>182705</v>
      </c>
      <c r="AC140" s="4">
        <v>182703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919788</v>
      </c>
      <c r="AI140" s="4">
        <v>1102492</v>
      </c>
      <c r="AJ140" s="4">
        <v>1285197</v>
      </c>
      <c r="AK140" s="4">
        <v>1467902</v>
      </c>
      <c r="AL140" s="4">
        <v>1650607</v>
      </c>
      <c r="AM140" s="4">
        <v>1833310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15578</v>
      </c>
      <c r="H141" s="1">
        <v>0</v>
      </c>
      <c r="I141" s="3">
        <v>4893995</v>
      </c>
      <c r="J141" s="3">
        <v>4878417</v>
      </c>
      <c r="K141" s="3">
        <v>4878417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3953044</v>
      </c>
      <c r="S141" s="3">
        <v>3953044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486803</v>
      </c>
      <c r="Y141" s="3">
        <v>486803</v>
      </c>
      <c r="Z141" s="4">
        <v>486803</v>
      </c>
      <c r="AA141" s="4">
        <v>486803</v>
      </c>
      <c r="AB141" s="4">
        <v>486803</v>
      </c>
      <c r="AC141" s="4">
        <v>486802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2444403</v>
      </c>
      <c r="AI141" s="4">
        <v>2931206</v>
      </c>
      <c r="AJ141" s="4">
        <v>3418009</v>
      </c>
      <c r="AK141" s="4">
        <v>3904812</v>
      </c>
      <c r="AL141" s="4">
        <v>4391615</v>
      </c>
      <c r="AM141" s="4">
        <v>4878417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28400</v>
      </c>
      <c r="H142" s="1">
        <v>0</v>
      </c>
      <c r="I142" s="3">
        <v>8140933</v>
      </c>
      <c r="J142" s="3">
        <v>8112533</v>
      </c>
      <c r="K142" s="3">
        <v>8112533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6376775</v>
      </c>
      <c r="S142" s="3">
        <v>6376775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809360</v>
      </c>
      <c r="Y142" s="3">
        <v>809360</v>
      </c>
      <c r="Z142" s="4">
        <v>809360</v>
      </c>
      <c r="AA142" s="4">
        <v>809360</v>
      </c>
      <c r="AB142" s="4">
        <v>809360</v>
      </c>
      <c r="AC142" s="4">
        <v>809361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4065732</v>
      </c>
      <c r="AI142" s="4">
        <v>4875092</v>
      </c>
      <c r="AJ142" s="4">
        <v>5684452</v>
      </c>
      <c r="AK142" s="4">
        <v>6493812</v>
      </c>
      <c r="AL142" s="4">
        <v>7303172</v>
      </c>
      <c r="AM142" s="4">
        <v>8112533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32312</v>
      </c>
      <c r="H143" s="1">
        <v>0</v>
      </c>
      <c r="I143" s="3">
        <v>9845862</v>
      </c>
      <c r="J143" s="3">
        <v>9813550</v>
      </c>
      <c r="K143" s="3">
        <v>9813550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7817567</v>
      </c>
      <c r="S143" s="3">
        <v>7817567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979201</v>
      </c>
      <c r="Y143" s="3">
        <v>979201</v>
      </c>
      <c r="Z143" s="4">
        <v>979201</v>
      </c>
      <c r="AA143" s="4">
        <v>979201</v>
      </c>
      <c r="AB143" s="4">
        <v>979201</v>
      </c>
      <c r="AC143" s="4">
        <v>979201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4917545</v>
      </c>
      <c r="AI143" s="4">
        <v>5896746</v>
      </c>
      <c r="AJ143" s="4">
        <v>6875947</v>
      </c>
      <c r="AK143" s="4">
        <v>7855148</v>
      </c>
      <c r="AL143" s="4">
        <v>8834349</v>
      </c>
      <c r="AM143" s="4">
        <v>9813550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79809</v>
      </c>
      <c r="H144" s="1">
        <v>0</v>
      </c>
      <c r="I144" s="3">
        <v>25571854</v>
      </c>
      <c r="J144" s="3">
        <v>25492045</v>
      </c>
      <c r="K144" s="3">
        <v>25492045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21247847</v>
      </c>
      <c r="S144" s="3">
        <v>21247847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2543884</v>
      </c>
      <c r="Y144" s="3">
        <v>2543884</v>
      </c>
      <c r="Z144" s="4">
        <v>2543884</v>
      </c>
      <c r="AA144" s="4">
        <v>2543884</v>
      </c>
      <c r="AB144" s="4">
        <v>2543884</v>
      </c>
      <c r="AC144" s="4">
        <v>2543885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12772624</v>
      </c>
      <c r="AI144" s="4">
        <v>15316508</v>
      </c>
      <c r="AJ144" s="4">
        <v>17860392</v>
      </c>
      <c r="AK144" s="4">
        <v>20404276</v>
      </c>
      <c r="AL144" s="4">
        <v>22948160</v>
      </c>
      <c r="AM144" s="4">
        <v>25492045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19463</v>
      </c>
      <c r="H145" s="1">
        <v>0</v>
      </c>
      <c r="I145" s="3">
        <v>5915959</v>
      </c>
      <c r="J145" s="3">
        <v>5896496</v>
      </c>
      <c r="K145" s="3">
        <v>5896496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4773513</v>
      </c>
      <c r="S145" s="3">
        <v>4773513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588352</v>
      </c>
      <c r="Y145" s="3">
        <v>588352</v>
      </c>
      <c r="Z145" s="4">
        <v>588352</v>
      </c>
      <c r="AA145" s="4">
        <v>588352</v>
      </c>
      <c r="AB145" s="4">
        <v>588352</v>
      </c>
      <c r="AC145" s="4">
        <v>588352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2954736</v>
      </c>
      <c r="AI145" s="4">
        <v>3543088</v>
      </c>
      <c r="AJ145" s="4">
        <v>4131440</v>
      </c>
      <c r="AK145" s="4">
        <v>4719792</v>
      </c>
      <c r="AL145" s="4">
        <v>5308144</v>
      </c>
      <c r="AM145" s="4">
        <v>5896496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330654</v>
      </c>
      <c r="H146" s="1">
        <v>0</v>
      </c>
      <c r="I146" s="3">
        <v>87803669</v>
      </c>
      <c r="J146" s="3">
        <v>87473015</v>
      </c>
      <c r="K146" s="3">
        <v>87473015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69371964</v>
      </c>
      <c r="S146" s="3">
        <v>69371964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8725258</v>
      </c>
      <c r="Y146" s="3">
        <v>8725258</v>
      </c>
      <c r="Z146" s="4">
        <v>8725258</v>
      </c>
      <c r="AA146" s="4">
        <v>8725258</v>
      </c>
      <c r="AB146" s="4">
        <v>8725258</v>
      </c>
      <c r="AC146" s="4">
        <v>8725257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43846726</v>
      </c>
      <c r="AI146" s="4">
        <v>52571984</v>
      </c>
      <c r="AJ146" s="4">
        <v>61297242</v>
      </c>
      <c r="AK146" s="4">
        <v>70022500</v>
      </c>
      <c r="AL146" s="4">
        <v>78747758</v>
      </c>
      <c r="AM146" s="4">
        <v>87473015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23317</v>
      </c>
      <c r="H147" s="1">
        <v>0</v>
      </c>
      <c r="I147" s="3">
        <v>6872636</v>
      </c>
      <c r="J147" s="3">
        <v>6849319</v>
      </c>
      <c r="K147" s="3">
        <v>6849319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5451626</v>
      </c>
      <c r="S147" s="3">
        <v>5451626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683377</v>
      </c>
      <c r="Y147" s="3">
        <v>683377</v>
      </c>
      <c r="Z147" s="4">
        <v>683377</v>
      </c>
      <c r="AA147" s="4">
        <v>683377</v>
      </c>
      <c r="AB147" s="4">
        <v>683377</v>
      </c>
      <c r="AC147" s="4">
        <v>683378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3432433</v>
      </c>
      <c r="AI147" s="4">
        <v>4115810</v>
      </c>
      <c r="AJ147" s="4">
        <v>4799187</v>
      </c>
      <c r="AK147" s="4">
        <v>5482564</v>
      </c>
      <c r="AL147" s="4">
        <v>6165941</v>
      </c>
      <c r="AM147" s="4">
        <v>6849319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11393</v>
      </c>
      <c r="H148" s="1">
        <v>0</v>
      </c>
      <c r="I148" s="3">
        <v>3535587</v>
      </c>
      <c r="J148" s="3">
        <v>3524194</v>
      </c>
      <c r="K148" s="3">
        <v>3524194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2864811</v>
      </c>
      <c r="S148" s="3">
        <v>2864811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351660</v>
      </c>
      <c r="Y148" s="3">
        <v>351660</v>
      </c>
      <c r="Z148" s="4">
        <v>351660</v>
      </c>
      <c r="AA148" s="4">
        <v>351660</v>
      </c>
      <c r="AB148" s="4">
        <v>351660</v>
      </c>
      <c r="AC148" s="4">
        <v>351658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1765896</v>
      </c>
      <c r="AI148" s="4">
        <v>2117556</v>
      </c>
      <c r="AJ148" s="4">
        <v>2469216</v>
      </c>
      <c r="AK148" s="4">
        <v>2820876</v>
      </c>
      <c r="AL148" s="4">
        <v>3172536</v>
      </c>
      <c r="AM148" s="4">
        <v>3524194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15666</v>
      </c>
      <c r="H149" s="1">
        <v>0</v>
      </c>
      <c r="I149" s="3">
        <v>3836790</v>
      </c>
      <c r="J149" s="3">
        <v>3821124</v>
      </c>
      <c r="K149" s="3">
        <v>3821124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2825007</v>
      </c>
      <c r="S149" s="3">
        <v>2825007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381068</v>
      </c>
      <c r="Y149" s="3">
        <v>381068</v>
      </c>
      <c r="Z149" s="4">
        <v>381068</v>
      </c>
      <c r="AA149" s="4">
        <v>381068</v>
      </c>
      <c r="AB149" s="4">
        <v>381068</v>
      </c>
      <c r="AC149" s="4">
        <v>381068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1915784</v>
      </c>
      <c r="AI149" s="4">
        <v>2296852</v>
      </c>
      <c r="AJ149" s="4">
        <v>2677920</v>
      </c>
      <c r="AK149" s="4">
        <v>3058988</v>
      </c>
      <c r="AL149" s="4">
        <v>3440056</v>
      </c>
      <c r="AM149" s="4">
        <v>3821124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10059</v>
      </c>
      <c r="H150" s="1">
        <v>0</v>
      </c>
      <c r="I150" s="3">
        <v>2989295</v>
      </c>
      <c r="J150" s="3">
        <v>2979236</v>
      </c>
      <c r="K150" s="3">
        <v>2979236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2416674</v>
      </c>
      <c r="S150" s="3">
        <v>2416674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297253</v>
      </c>
      <c r="Y150" s="3">
        <v>297253</v>
      </c>
      <c r="Z150" s="4">
        <v>297253</v>
      </c>
      <c r="AA150" s="4">
        <v>297253</v>
      </c>
      <c r="AB150" s="4">
        <v>297253</v>
      </c>
      <c r="AC150" s="4">
        <v>297251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1492973</v>
      </c>
      <c r="AI150" s="4">
        <v>1790226</v>
      </c>
      <c r="AJ150" s="4">
        <v>2087479</v>
      </c>
      <c r="AK150" s="4">
        <v>2384732</v>
      </c>
      <c r="AL150" s="4">
        <v>2681985</v>
      </c>
      <c r="AM150" s="4">
        <v>2979236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27275</v>
      </c>
      <c r="H151" s="1">
        <v>0</v>
      </c>
      <c r="I151" s="3">
        <v>7488680</v>
      </c>
      <c r="J151" s="3">
        <v>7461405</v>
      </c>
      <c r="K151" s="3">
        <v>7461405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5793507</v>
      </c>
      <c r="S151" s="3">
        <v>5793507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744322</v>
      </c>
      <c r="Y151" s="3">
        <v>744322</v>
      </c>
      <c r="Z151" s="4">
        <v>744322</v>
      </c>
      <c r="AA151" s="4">
        <v>744322</v>
      </c>
      <c r="AB151" s="4">
        <v>744322</v>
      </c>
      <c r="AC151" s="4">
        <v>744323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3739794</v>
      </c>
      <c r="AI151" s="4">
        <v>4484116</v>
      </c>
      <c r="AJ151" s="4">
        <v>5228438</v>
      </c>
      <c r="AK151" s="4">
        <v>5972760</v>
      </c>
      <c r="AL151" s="4">
        <v>6717082</v>
      </c>
      <c r="AM151" s="4">
        <v>7461405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20979</v>
      </c>
      <c r="H152" s="1">
        <v>0</v>
      </c>
      <c r="I152" s="3">
        <v>6321659</v>
      </c>
      <c r="J152" s="3">
        <v>6300680</v>
      </c>
      <c r="K152" s="3">
        <v>6300680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5084984</v>
      </c>
      <c r="S152" s="3">
        <v>5084984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628669</v>
      </c>
      <c r="Y152" s="3">
        <v>628669</v>
      </c>
      <c r="Z152" s="4">
        <v>628670</v>
      </c>
      <c r="AA152" s="4">
        <v>628670</v>
      </c>
      <c r="AB152" s="4">
        <v>628670</v>
      </c>
      <c r="AC152" s="4">
        <v>628668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3157333</v>
      </c>
      <c r="AI152" s="4">
        <v>3786002</v>
      </c>
      <c r="AJ152" s="4">
        <v>4414672</v>
      </c>
      <c r="AK152" s="4">
        <v>5043342</v>
      </c>
      <c r="AL152" s="4">
        <v>5672012</v>
      </c>
      <c r="AM152" s="4">
        <v>6300680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160489</v>
      </c>
      <c r="H153" s="1">
        <v>0</v>
      </c>
      <c r="I153" s="3">
        <v>46782012</v>
      </c>
      <c r="J153" s="3">
        <v>46621523</v>
      </c>
      <c r="K153" s="3">
        <v>46621523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38024472</v>
      </c>
      <c r="S153" s="3">
        <v>38024472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4651453</v>
      </c>
      <c r="Y153" s="3">
        <v>4651453</v>
      </c>
      <c r="Z153" s="4">
        <v>4651453</v>
      </c>
      <c r="AA153" s="4">
        <v>4651453</v>
      </c>
      <c r="AB153" s="4">
        <v>4651453</v>
      </c>
      <c r="AC153" s="4">
        <v>4651454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23364257</v>
      </c>
      <c r="AI153" s="4">
        <v>28015710</v>
      </c>
      <c r="AJ153" s="4">
        <v>32667163</v>
      </c>
      <c r="AK153" s="4">
        <v>37318616</v>
      </c>
      <c r="AL153" s="4">
        <v>41970069</v>
      </c>
      <c r="AM153" s="4">
        <v>46621523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43124</v>
      </c>
      <c r="H154" s="3">
        <v>0</v>
      </c>
      <c r="I154" s="3">
        <v>15732350</v>
      </c>
      <c r="J154" s="3">
        <v>15689226</v>
      </c>
      <c r="K154" s="3">
        <v>15689226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13218915</v>
      </c>
      <c r="S154" s="3">
        <v>13218915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1566048</v>
      </c>
      <c r="Y154" s="3">
        <v>1566048</v>
      </c>
      <c r="Z154" s="4">
        <v>1566048</v>
      </c>
      <c r="AA154" s="4">
        <v>1566048</v>
      </c>
      <c r="AB154" s="4">
        <v>1566048</v>
      </c>
      <c r="AC154" s="4">
        <v>1566046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7858988</v>
      </c>
      <c r="AI154" s="4">
        <v>9425036</v>
      </c>
      <c r="AJ154" s="4">
        <v>10991084</v>
      </c>
      <c r="AK154" s="4">
        <v>12557132</v>
      </c>
      <c r="AL154" s="4">
        <v>14123180</v>
      </c>
      <c r="AM154" s="4">
        <v>15689226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7964</v>
      </c>
      <c r="H155" s="1">
        <v>0</v>
      </c>
      <c r="I155" s="3">
        <v>2101854</v>
      </c>
      <c r="J155" s="3">
        <v>2093890</v>
      </c>
      <c r="K155" s="3">
        <v>2093890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1620418</v>
      </c>
      <c r="S155" s="3">
        <v>1620418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208858</v>
      </c>
      <c r="Y155" s="3">
        <v>208858</v>
      </c>
      <c r="Z155" s="4">
        <v>208859</v>
      </c>
      <c r="AA155" s="4">
        <v>208859</v>
      </c>
      <c r="AB155" s="4">
        <v>208859</v>
      </c>
      <c r="AC155" s="4">
        <v>208857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1049598</v>
      </c>
      <c r="AI155" s="4">
        <v>1258456</v>
      </c>
      <c r="AJ155" s="4">
        <v>1467315</v>
      </c>
      <c r="AK155" s="4">
        <v>1676174</v>
      </c>
      <c r="AL155" s="4">
        <v>1885033</v>
      </c>
      <c r="AM155" s="4">
        <v>2093890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10647</v>
      </c>
      <c r="H156" s="1">
        <v>0</v>
      </c>
      <c r="I156" s="3">
        <v>2989557</v>
      </c>
      <c r="J156" s="3">
        <v>2978910</v>
      </c>
      <c r="K156" s="3">
        <v>2978910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2424476</v>
      </c>
      <c r="S156" s="3">
        <v>2424476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297181</v>
      </c>
      <c r="Y156" s="3">
        <v>297181</v>
      </c>
      <c r="Z156" s="4">
        <v>297181</v>
      </c>
      <c r="AA156" s="4">
        <v>297181</v>
      </c>
      <c r="AB156" s="4">
        <v>297181</v>
      </c>
      <c r="AC156" s="4">
        <v>297181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1493005</v>
      </c>
      <c r="AI156" s="4">
        <v>1790186</v>
      </c>
      <c r="AJ156" s="4">
        <v>2087367</v>
      </c>
      <c r="AK156" s="4">
        <v>2384548</v>
      </c>
      <c r="AL156" s="4">
        <v>2681729</v>
      </c>
      <c r="AM156" s="4">
        <v>2978910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40292</v>
      </c>
      <c r="H157" s="1">
        <v>0</v>
      </c>
      <c r="I157" s="3">
        <v>13165004</v>
      </c>
      <c r="J157" s="3">
        <v>13124712</v>
      </c>
      <c r="K157" s="3">
        <v>13124712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10757894</v>
      </c>
      <c r="S157" s="3">
        <v>10757894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1309785</v>
      </c>
      <c r="Y157" s="3">
        <v>1309785</v>
      </c>
      <c r="Z157" s="4">
        <v>1309786</v>
      </c>
      <c r="AA157" s="4">
        <v>1309786</v>
      </c>
      <c r="AB157" s="4">
        <v>1309786</v>
      </c>
      <c r="AC157" s="4">
        <v>1309784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6575785</v>
      </c>
      <c r="AI157" s="4">
        <v>7885570</v>
      </c>
      <c r="AJ157" s="4">
        <v>9195356</v>
      </c>
      <c r="AK157" s="4">
        <v>10505142</v>
      </c>
      <c r="AL157" s="4">
        <v>11814928</v>
      </c>
      <c r="AM157" s="4">
        <v>13124712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13192</v>
      </c>
      <c r="H158" s="1">
        <v>0</v>
      </c>
      <c r="I158" s="3">
        <v>3453923</v>
      </c>
      <c r="J158" s="3">
        <v>3440731</v>
      </c>
      <c r="K158" s="3">
        <v>3440731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2667842</v>
      </c>
      <c r="S158" s="3">
        <v>2667842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343194</v>
      </c>
      <c r="Y158" s="3">
        <v>343194</v>
      </c>
      <c r="Z158" s="4">
        <v>343194</v>
      </c>
      <c r="AA158" s="4">
        <v>343194</v>
      </c>
      <c r="AB158" s="4">
        <v>343194</v>
      </c>
      <c r="AC158" s="4">
        <v>343193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1724762</v>
      </c>
      <c r="AI158" s="4">
        <v>2067956</v>
      </c>
      <c r="AJ158" s="4">
        <v>2411150</v>
      </c>
      <c r="AK158" s="4">
        <v>2754344</v>
      </c>
      <c r="AL158" s="4">
        <v>3097538</v>
      </c>
      <c r="AM158" s="4">
        <v>3440731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7199</v>
      </c>
      <c r="H159" s="3">
        <v>0</v>
      </c>
      <c r="I159" s="3">
        <v>2613165</v>
      </c>
      <c r="J159" s="3">
        <v>2605966</v>
      </c>
      <c r="K159" s="3">
        <v>2605966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2128280</v>
      </c>
      <c r="S159" s="3">
        <v>2128280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260116</v>
      </c>
      <c r="Y159" s="3">
        <v>260116</v>
      </c>
      <c r="Z159" s="4">
        <v>260117</v>
      </c>
      <c r="AA159" s="4">
        <v>260117</v>
      </c>
      <c r="AB159" s="4">
        <v>260117</v>
      </c>
      <c r="AC159" s="4">
        <v>260115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1305384</v>
      </c>
      <c r="AI159" s="4">
        <v>1565500</v>
      </c>
      <c r="AJ159" s="4">
        <v>1825617</v>
      </c>
      <c r="AK159" s="4">
        <v>2085734</v>
      </c>
      <c r="AL159" s="4">
        <v>2345851</v>
      </c>
      <c r="AM159" s="4">
        <v>2605966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6381</v>
      </c>
      <c r="H160" s="1">
        <v>0</v>
      </c>
      <c r="I160" s="3">
        <v>1717788</v>
      </c>
      <c r="J160" s="3">
        <v>1711407</v>
      </c>
      <c r="K160" s="3">
        <v>1711407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1301187</v>
      </c>
      <c r="S160" s="3">
        <v>1301187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170715</v>
      </c>
      <c r="Y160" s="3">
        <v>170715</v>
      </c>
      <c r="Z160" s="4">
        <v>170715</v>
      </c>
      <c r="AA160" s="4">
        <v>170715</v>
      </c>
      <c r="AB160" s="4">
        <v>170715</v>
      </c>
      <c r="AC160" s="4">
        <v>170716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857831</v>
      </c>
      <c r="AI160" s="4">
        <v>1028546</v>
      </c>
      <c r="AJ160" s="4">
        <v>1199261</v>
      </c>
      <c r="AK160" s="4">
        <v>1369976</v>
      </c>
      <c r="AL160" s="4">
        <v>1540691</v>
      </c>
      <c r="AM160" s="4">
        <v>1711407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14152</v>
      </c>
      <c r="H161" s="1">
        <v>0</v>
      </c>
      <c r="I161" s="3">
        <v>3899858</v>
      </c>
      <c r="J161" s="3">
        <v>3885706</v>
      </c>
      <c r="K161" s="3">
        <v>3885706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3039151</v>
      </c>
      <c r="S161" s="3">
        <v>3039151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387627</v>
      </c>
      <c r="Y161" s="3">
        <v>387627</v>
      </c>
      <c r="Z161" s="4">
        <v>387627</v>
      </c>
      <c r="AA161" s="4">
        <v>387627</v>
      </c>
      <c r="AB161" s="4">
        <v>387627</v>
      </c>
      <c r="AC161" s="4">
        <v>387627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1947571</v>
      </c>
      <c r="AI161" s="4">
        <v>2335198</v>
      </c>
      <c r="AJ161" s="4">
        <v>2722825</v>
      </c>
      <c r="AK161" s="4">
        <v>3110452</v>
      </c>
      <c r="AL161" s="4">
        <v>3498079</v>
      </c>
      <c r="AM161" s="4">
        <v>3885706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13029</v>
      </c>
      <c r="H162" s="3">
        <v>0</v>
      </c>
      <c r="I162" s="3">
        <v>3398815</v>
      </c>
      <c r="J162" s="3">
        <v>3385786</v>
      </c>
      <c r="K162" s="3">
        <v>3385786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2587761</v>
      </c>
      <c r="S162" s="3">
        <v>2587761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337710</v>
      </c>
      <c r="Y162" s="3">
        <v>337710</v>
      </c>
      <c r="Z162" s="4">
        <v>337710</v>
      </c>
      <c r="AA162" s="4">
        <v>337710</v>
      </c>
      <c r="AB162" s="4">
        <v>337710</v>
      </c>
      <c r="AC162" s="4">
        <v>337708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1697238</v>
      </c>
      <c r="AI162" s="4">
        <v>2034948</v>
      </c>
      <c r="AJ162" s="4">
        <v>2372658</v>
      </c>
      <c r="AK162" s="4">
        <v>2710368</v>
      </c>
      <c r="AL162" s="4">
        <v>3048078</v>
      </c>
      <c r="AM162" s="4">
        <v>3385786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51356</v>
      </c>
      <c r="H163" s="3">
        <v>0</v>
      </c>
      <c r="I163" s="3">
        <v>14824229</v>
      </c>
      <c r="J163" s="3">
        <v>14772873</v>
      </c>
      <c r="K163" s="3">
        <v>14772873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11946251</v>
      </c>
      <c r="S163" s="3">
        <v>11946251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1473864</v>
      </c>
      <c r="Y163" s="3">
        <v>1473864</v>
      </c>
      <c r="Z163" s="4">
        <v>1473863</v>
      </c>
      <c r="AA163" s="4">
        <v>1473863</v>
      </c>
      <c r="AB163" s="4">
        <v>1473863</v>
      </c>
      <c r="AC163" s="4">
        <v>1473864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7403556</v>
      </c>
      <c r="AI163" s="4">
        <v>8877420</v>
      </c>
      <c r="AJ163" s="4">
        <v>10351283</v>
      </c>
      <c r="AK163" s="4">
        <v>11825146</v>
      </c>
      <c r="AL163" s="4">
        <v>13299009</v>
      </c>
      <c r="AM163" s="4">
        <v>14772873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10343</v>
      </c>
      <c r="H164" s="1">
        <v>0</v>
      </c>
      <c r="I164" s="3">
        <v>3174060</v>
      </c>
      <c r="J164" s="3">
        <v>3163717</v>
      </c>
      <c r="K164" s="3">
        <v>3163717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2482222</v>
      </c>
      <c r="S164" s="3">
        <v>2482222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315682</v>
      </c>
      <c r="Y164" s="3">
        <v>315682</v>
      </c>
      <c r="Z164" s="4">
        <v>315682</v>
      </c>
      <c r="AA164" s="4">
        <v>315682</v>
      </c>
      <c r="AB164" s="4">
        <v>315682</v>
      </c>
      <c r="AC164" s="4">
        <v>315683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1585306</v>
      </c>
      <c r="AI164" s="4">
        <v>1900988</v>
      </c>
      <c r="AJ164" s="4">
        <v>2216670</v>
      </c>
      <c r="AK164" s="4">
        <v>2532352</v>
      </c>
      <c r="AL164" s="4">
        <v>2848034</v>
      </c>
      <c r="AM164" s="4">
        <v>3163717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60345</v>
      </c>
      <c r="H165" s="3">
        <v>0</v>
      </c>
      <c r="I165" s="3">
        <v>14725792</v>
      </c>
      <c r="J165" s="3">
        <v>14665447</v>
      </c>
      <c r="K165" s="3">
        <v>14665447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11429593</v>
      </c>
      <c r="S165" s="3">
        <v>11429593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1462522</v>
      </c>
      <c r="Y165" s="3">
        <v>1462522</v>
      </c>
      <c r="Z165" s="4">
        <v>1462522</v>
      </c>
      <c r="AA165" s="4">
        <v>1462522</v>
      </c>
      <c r="AB165" s="4">
        <v>1462522</v>
      </c>
      <c r="AC165" s="4">
        <v>1462521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7352838</v>
      </c>
      <c r="AI165" s="4">
        <v>8815360</v>
      </c>
      <c r="AJ165" s="4">
        <v>10277882</v>
      </c>
      <c r="AK165" s="4">
        <v>11740404</v>
      </c>
      <c r="AL165" s="4">
        <v>13202926</v>
      </c>
      <c r="AM165" s="4">
        <v>14665447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16492</v>
      </c>
      <c r="H166" s="3">
        <v>0</v>
      </c>
      <c r="I166" s="3">
        <v>4564972</v>
      </c>
      <c r="J166" s="3">
        <v>4548480</v>
      </c>
      <c r="K166" s="3">
        <v>4548480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3591597</v>
      </c>
      <c r="S166" s="3">
        <v>3591597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453749</v>
      </c>
      <c r="Y166" s="3">
        <v>453749</v>
      </c>
      <c r="Z166" s="4">
        <v>453749</v>
      </c>
      <c r="AA166" s="4">
        <v>453749</v>
      </c>
      <c r="AB166" s="4">
        <v>453749</v>
      </c>
      <c r="AC166" s="4">
        <v>453747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2279737</v>
      </c>
      <c r="AI166" s="4">
        <v>2733486</v>
      </c>
      <c r="AJ166" s="4">
        <v>3187235</v>
      </c>
      <c r="AK166" s="4">
        <v>3640984</v>
      </c>
      <c r="AL166" s="4">
        <v>4094733</v>
      </c>
      <c r="AM166" s="4">
        <v>4548480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174097</v>
      </c>
      <c r="H167" s="1">
        <v>0</v>
      </c>
      <c r="I167" s="3">
        <v>52291474</v>
      </c>
      <c r="J167" s="3">
        <v>52117377</v>
      </c>
      <c r="K167" s="3">
        <v>52117377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42968413</v>
      </c>
      <c r="S167" s="3">
        <v>42968413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5200132</v>
      </c>
      <c r="Y167" s="3">
        <v>5200132</v>
      </c>
      <c r="Z167" s="4">
        <v>5200131</v>
      </c>
      <c r="AA167" s="4">
        <v>5200131</v>
      </c>
      <c r="AB167" s="4">
        <v>5200131</v>
      </c>
      <c r="AC167" s="4">
        <v>5200132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26116720</v>
      </c>
      <c r="AI167" s="4">
        <v>31316852</v>
      </c>
      <c r="AJ167" s="4">
        <v>36516983</v>
      </c>
      <c r="AK167" s="4">
        <v>41717114</v>
      </c>
      <c r="AL167" s="4">
        <v>46917245</v>
      </c>
      <c r="AM167" s="4">
        <v>52117377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15130</v>
      </c>
      <c r="H168" s="3">
        <v>0</v>
      </c>
      <c r="I168" s="3">
        <v>4742056</v>
      </c>
      <c r="J168" s="3">
        <v>4726926</v>
      </c>
      <c r="K168" s="3">
        <v>4726926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3822125</v>
      </c>
      <c r="S168" s="3">
        <v>3822125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471684</v>
      </c>
      <c r="Y168" s="3">
        <v>471684</v>
      </c>
      <c r="Z168" s="4">
        <v>471684</v>
      </c>
      <c r="AA168" s="4">
        <v>471684</v>
      </c>
      <c r="AB168" s="4">
        <v>471684</v>
      </c>
      <c r="AC168" s="4">
        <v>471682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2368508</v>
      </c>
      <c r="AI168" s="4">
        <v>2840192</v>
      </c>
      <c r="AJ168" s="4">
        <v>3311876</v>
      </c>
      <c r="AK168" s="4">
        <v>3783560</v>
      </c>
      <c r="AL168" s="4">
        <v>4255244</v>
      </c>
      <c r="AM168" s="4">
        <v>4726926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13201</v>
      </c>
      <c r="H169" s="1">
        <v>0</v>
      </c>
      <c r="I169" s="3">
        <v>3829234</v>
      </c>
      <c r="J169" s="3">
        <v>3816033</v>
      </c>
      <c r="K169" s="3">
        <v>3816033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2986281</v>
      </c>
      <c r="S169" s="3">
        <v>2986281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380724</v>
      </c>
      <c r="Y169" s="3">
        <v>380724</v>
      </c>
      <c r="Z169" s="4">
        <v>380723</v>
      </c>
      <c r="AA169" s="4">
        <v>380723</v>
      </c>
      <c r="AB169" s="4">
        <v>380723</v>
      </c>
      <c r="AC169" s="4">
        <v>380724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1912416</v>
      </c>
      <c r="AI169" s="4">
        <v>2293140</v>
      </c>
      <c r="AJ169" s="4">
        <v>2673863</v>
      </c>
      <c r="AK169" s="4">
        <v>3054586</v>
      </c>
      <c r="AL169" s="4">
        <v>3435309</v>
      </c>
      <c r="AM169" s="4">
        <v>3816033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7704</v>
      </c>
      <c r="H170" s="3">
        <v>0</v>
      </c>
      <c r="I170" s="3">
        <v>2046557</v>
      </c>
      <c r="J170" s="3">
        <v>2038853</v>
      </c>
      <c r="K170" s="3">
        <v>2038853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1494206</v>
      </c>
      <c r="S170" s="3">
        <v>1494206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203372</v>
      </c>
      <c r="Y170" s="3">
        <v>203372</v>
      </c>
      <c r="Z170" s="4">
        <v>203371</v>
      </c>
      <c r="AA170" s="4">
        <v>203371</v>
      </c>
      <c r="AB170" s="4">
        <v>203371</v>
      </c>
      <c r="AC170" s="4">
        <v>203372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1021996</v>
      </c>
      <c r="AI170" s="4">
        <v>1225368</v>
      </c>
      <c r="AJ170" s="4">
        <v>1428739</v>
      </c>
      <c r="AK170" s="4">
        <v>1632110</v>
      </c>
      <c r="AL170" s="4">
        <v>1835481</v>
      </c>
      <c r="AM170" s="4">
        <v>2038853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15907</v>
      </c>
      <c r="H171" s="1">
        <v>0</v>
      </c>
      <c r="I171" s="3">
        <v>4626816</v>
      </c>
      <c r="J171" s="3">
        <v>4610909</v>
      </c>
      <c r="K171" s="3">
        <v>4610909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3609778</v>
      </c>
      <c r="S171" s="3">
        <v>3609778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460030</v>
      </c>
      <c r="Y171" s="3">
        <v>460030</v>
      </c>
      <c r="Z171" s="4">
        <v>460030</v>
      </c>
      <c r="AA171" s="4">
        <v>460030</v>
      </c>
      <c r="AB171" s="4">
        <v>460030</v>
      </c>
      <c r="AC171" s="4">
        <v>460031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2310758</v>
      </c>
      <c r="AI171" s="4">
        <v>2770788</v>
      </c>
      <c r="AJ171" s="4">
        <v>3230818</v>
      </c>
      <c r="AK171" s="4">
        <v>3690848</v>
      </c>
      <c r="AL171" s="4">
        <v>4150878</v>
      </c>
      <c r="AM171" s="4">
        <v>4610909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3446</v>
      </c>
      <c r="H172" s="1">
        <v>0</v>
      </c>
      <c r="I172" s="3">
        <v>285763</v>
      </c>
      <c r="J172" s="3">
        <v>282317</v>
      </c>
      <c r="K172" s="3">
        <v>282317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97808</v>
      </c>
      <c r="S172" s="3">
        <v>97808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28002</v>
      </c>
      <c r="Y172" s="3">
        <v>28002</v>
      </c>
      <c r="Z172" s="4">
        <v>28002</v>
      </c>
      <c r="AA172" s="4">
        <v>28002</v>
      </c>
      <c r="AB172" s="4">
        <v>28002</v>
      </c>
      <c r="AC172" s="4">
        <v>28003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142306</v>
      </c>
      <c r="AI172" s="4">
        <v>170308</v>
      </c>
      <c r="AJ172" s="4">
        <v>198310</v>
      </c>
      <c r="AK172" s="4">
        <v>226312</v>
      </c>
      <c r="AL172" s="4">
        <v>254314</v>
      </c>
      <c r="AM172" s="4">
        <v>282317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10355</v>
      </c>
      <c r="H173" s="1">
        <v>0</v>
      </c>
      <c r="I173" s="3">
        <v>2786247</v>
      </c>
      <c r="J173" s="3">
        <v>2775892</v>
      </c>
      <c r="K173" s="3">
        <v>2775892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2122767</v>
      </c>
      <c r="S173" s="3">
        <v>2122767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276899</v>
      </c>
      <c r="Y173" s="3">
        <v>276899</v>
      </c>
      <c r="Z173" s="4">
        <v>276899</v>
      </c>
      <c r="AA173" s="4">
        <v>276899</v>
      </c>
      <c r="AB173" s="4">
        <v>276899</v>
      </c>
      <c r="AC173" s="4">
        <v>276897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1391399</v>
      </c>
      <c r="AI173" s="4">
        <v>1668298</v>
      </c>
      <c r="AJ173" s="4">
        <v>1945197</v>
      </c>
      <c r="AK173" s="4">
        <v>2222096</v>
      </c>
      <c r="AL173" s="4">
        <v>2498995</v>
      </c>
      <c r="AM173" s="4">
        <v>2775892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14997</v>
      </c>
      <c r="H174" s="1">
        <v>0</v>
      </c>
      <c r="I174" s="3">
        <v>4922753</v>
      </c>
      <c r="J174" s="3">
        <v>4907756</v>
      </c>
      <c r="K174" s="3">
        <v>4907756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4045301</v>
      </c>
      <c r="S174" s="3">
        <v>4045301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489776</v>
      </c>
      <c r="Y174" s="3">
        <v>489776</v>
      </c>
      <c r="Z174" s="4">
        <v>489776</v>
      </c>
      <c r="AA174" s="4">
        <v>489776</v>
      </c>
      <c r="AB174" s="4">
        <v>489776</v>
      </c>
      <c r="AC174" s="4">
        <v>489776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2458876</v>
      </c>
      <c r="AI174" s="4">
        <v>2948652</v>
      </c>
      <c r="AJ174" s="4">
        <v>3438428</v>
      </c>
      <c r="AK174" s="4">
        <v>3928204</v>
      </c>
      <c r="AL174" s="4">
        <v>4417980</v>
      </c>
      <c r="AM174" s="4">
        <v>4907756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12108</v>
      </c>
      <c r="H175" s="1">
        <v>0</v>
      </c>
      <c r="I175" s="3">
        <v>3061511</v>
      </c>
      <c r="J175" s="3">
        <v>3049403</v>
      </c>
      <c r="K175" s="3">
        <v>3049403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2337231</v>
      </c>
      <c r="S175" s="3">
        <v>2337231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304133</v>
      </c>
      <c r="Y175" s="3">
        <v>304133</v>
      </c>
      <c r="Z175" s="4">
        <v>304133</v>
      </c>
      <c r="AA175" s="4">
        <v>304133</v>
      </c>
      <c r="AB175" s="4">
        <v>304133</v>
      </c>
      <c r="AC175" s="4">
        <v>304134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1528737</v>
      </c>
      <c r="AI175" s="4">
        <v>1832870</v>
      </c>
      <c r="AJ175" s="4">
        <v>2137003</v>
      </c>
      <c r="AK175" s="4">
        <v>2441136</v>
      </c>
      <c r="AL175" s="4">
        <v>2745269</v>
      </c>
      <c r="AM175" s="4">
        <v>3049403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14940</v>
      </c>
      <c r="H176" s="1">
        <v>0</v>
      </c>
      <c r="I176" s="3">
        <v>3352575</v>
      </c>
      <c r="J176" s="3">
        <v>3337635</v>
      </c>
      <c r="K176" s="3">
        <v>3337635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2447379</v>
      </c>
      <c r="S176" s="3">
        <v>2447379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332767</v>
      </c>
      <c r="Y176" s="3">
        <v>332767</v>
      </c>
      <c r="Z176" s="4">
        <v>332767</v>
      </c>
      <c r="AA176" s="4">
        <v>332767</v>
      </c>
      <c r="AB176" s="4">
        <v>332767</v>
      </c>
      <c r="AC176" s="4">
        <v>332768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1673799</v>
      </c>
      <c r="AI176" s="4">
        <v>2006566</v>
      </c>
      <c r="AJ176" s="4">
        <v>2339333</v>
      </c>
      <c r="AK176" s="4">
        <v>2672100</v>
      </c>
      <c r="AL176" s="4">
        <v>3004867</v>
      </c>
      <c r="AM176" s="4">
        <v>3337635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14051</v>
      </c>
      <c r="H177" s="1">
        <v>0</v>
      </c>
      <c r="I177" s="3">
        <v>3269877</v>
      </c>
      <c r="J177" s="3">
        <v>3255826</v>
      </c>
      <c r="K177" s="3">
        <v>3255826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2419066</v>
      </c>
      <c r="S177" s="3">
        <v>2419066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324646</v>
      </c>
      <c r="Y177" s="3">
        <v>324646</v>
      </c>
      <c r="Z177" s="4">
        <v>324646</v>
      </c>
      <c r="AA177" s="4">
        <v>324646</v>
      </c>
      <c r="AB177" s="4">
        <v>324646</v>
      </c>
      <c r="AC177" s="4">
        <v>324644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1632598</v>
      </c>
      <c r="AI177" s="4">
        <v>1957244</v>
      </c>
      <c r="AJ177" s="4">
        <v>2281890</v>
      </c>
      <c r="AK177" s="4">
        <v>2606536</v>
      </c>
      <c r="AL177" s="4">
        <v>2931182</v>
      </c>
      <c r="AM177" s="4">
        <v>3255826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28602</v>
      </c>
      <c r="H178" s="1">
        <v>0</v>
      </c>
      <c r="I178" s="3">
        <v>9835468</v>
      </c>
      <c r="J178" s="3">
        <v>9806866</v>
      </c>
      <c r="K178" s="3">
        <v>9806866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8057324</v>
      </c>
      <c r="S178" s="3">
        <v>8057324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978780</v>
      </c>
      <c r="Y178" s="3">
        <v>978780</v>
      </c>
      <c r="Z178" s="4">
        <v>978780</v>
      </c>
      <c r="AA178" s="4">
        <v>978780</v>
      </c>
      <c r="AB178" s="4">
        <v>978780</v>
      </c>
      <c r="AC178" s="4">
        <v>978778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4912968</v>
      </c>
      <c r="AI178" s="4">
        <v>5891748</v>
      </c>
      <c r="AJ178" s="4">
        <v>6870528</v>
      </c>
      <c r="AK178" s="4">
        <v>7849308</v>
      </c>
      <c r="AL178" s="4">
        <v>8828088</v>
      </c>
      <c r="AM178" s="4">
        <v>9806866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15565</v>
      </c>
      <c r="H179" s="3">
        <v>0</v>
      </c>
      <c r="I179" s="3">
        <v>3671660</v>
      </c>
      <c r="J179" s="3">
        <v>3656095</v>
      </c>
      <c r="K179" s="3">
        <v>3656095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2759842</v>
      </c>
      <c r="S179" s="3">
        <v>2759842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364572</v>
      </c>
      <c r="Y179" s="3">
        <v>364572</v>
      </c>
      <c r="Z179" s="4">
        <v>364572</v>
      </c>
      <c r="AA179" s="4">
        <v>364572</v>
      </c>
      <c r="AB179" s="4">
        <v>364572</v>
      </c>
      <c r="AC179" s="4">
        <v>364571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1833236</v>
      </c>
      <c r="AI179" s="4">
        <v>2197808</v>
      </c>
      <c r="AJ179" s="4">
        <v>2562380</v>
      </c>
      <c r="AK179" s="4">
        <v>2926952</v>
      </c>
      <c r="AL179" s="4">
        <v>3291524</v>
      </c>
      <c r="AM179" s="4">
        <v>3656095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10387</v>
      </c>
      <c r="H180" s="1">
        <v>0</v>
      </c>
      <c r="I180" s="3">
        <v>2024177</v>
      </c>
      <c r="J180" s="3">
        <v>2013790</v>
      </c>
      <c r="K180" s="3">
        <v>2013790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1389230</v>
      </c>
      <c r="S180" s="3">
        <v>1389230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200686</v>
      </c>
      <c r="Y180" s="3">
        <v>200686</v>
      </c>
      <c r="Z180" s="4">
        <v>200687</v>
      </c>
      <c r="AA180" s="4">
        <v>200687</v>
      </c>
      <c r="AB180" s="4">
        <v>200687</v>
      </c>
      <c r="AC180" s="4">
        <v>200685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1010358</v>
      </c>
      <c r="AI180" s="4">
        <v>1211044</v>
      </c>
      <c r="AJ180" s="4">
        <v>1411731</v>
      </c>
      <c r="AK180" s="4">
        <v>1612418</v>
      </c>
      <c r="AL180" s="4">
        <v>1813105</v>
      </c>
      <c r="AM180" s="4">
        <v>2013790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42894</v>
      </c>
      <c r="H181" s="1">
        <v>0</v>
      </c>
      <c r="I181" s="3">
        <v>14515397</v>
      </c>
      <c r="J181" s="3">
        <v>14472503</v>
      </c>
      <c r="K181" s="3">
        <v>14472503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11908222</v>
      </c>
      <c r="S181" s="3">
        <v>11908222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1444391</v>
      </c>
      <c r="Y181" s="3">
        <v>1444391</v>
      </c>
      <c r="Z181" s="4">
        <v>1444390</v>
      </c>
      <c r="AA181" s="4">
        <v>1444390</v>
      </c>
      <c r="AB181" s="4">
        <v>1444390</v>
      </c>
      <c r="AC181" s="4">
        <v>1444391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7250551</v>
      </c>
      <c r="AI181" s="4">
        <v>8694942</v>
      </c>
      <c r="AJ181" s="4">
        <v>10139332</v>
      </c>
      <c r="AK181" s="4">
        <v>11583722</v>
      </c>
      <c r="AL181" s="4">
        <v>13028112</v>
      </c>
      <c r="AM181" s="4">
        <v>14472503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121452</v>
      </c>
      <c r="H182" s="1">
        <v>0</v>
      </c>
      <c r="I182" s="3">
        <v>44069573</v>
      </c>
      <c r="J182" s="3">
        <v>43948121</v>
      </c>
      <c r="K182" s="3">
        <v>43948121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36952069</v>
      </c>
      <c r="S182" s="3">
        <v>36952069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4386716</v>
      </c>
      <c r="Y182" s="3">
        <v>4386716</v>
      </c>
      <c r="Z182" s="4">
        <v>4386715</v>
      </c>
      <c r="AA182" s="4">
        <v>4386715</v>
      </c>
      <c r="AB182" s="4">
        <v>4386715</v>
      </c>
      <c r="AC182" s="4">
        <v>4386716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22014544</v>
      </c>
      <c r="AI182" s="4">
        <v>26401260</v>
      </c>
      <c r="AJ182" s="4">
        <v>30787975</v>
      </c>
      <c r="AK182" s="4">
        <v>35174690</v>
      </c>
      <c r="AL182" s="4">
        <v>39561405</v>
      </c>
      <c r="AM182" s="4">
        <v>43948121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11646</v>
      </c>
      <c r="H183" s="1">
        <v>0</v>
      </c>
      <c r="I183" s="3">
        <v>3132579</v>
      </c>
      <c r="J183" s="3">
        <v>3120933</v>
      </c>
      <c r="K183" s="3">
        <v>3120933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2470516</v>
      </c>
      <c r="S183" s="3">
        <v>2470516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311317</v>
      </c>
      <c r="Y183" s="3">
        <v>311317</v>
      </c>
      <c r="Z183" s="4">
        <v>311317</v>
      </c>
      <c r="AA183" s="4">
        <v>311317</v>
      </c>
      <c r="AB183" s="4">
        <v>311317</v>
      </c>
      <c r="AC183" s="4">
        <v>311316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1564349</v>
      </c>
      <c r="AI183" s="4">
        <v>1875666</v>
      </c>
      <c r="AJ183" s="4">
        <v>2186983</v>
      </c>
      <c r="AK183" s="4">
        <v>2498300</v>
      </c>
      <c r="AL183" s="4">
        <v>2809617</v>
      </c>
      <c r="AM183" s="4">
        <v>3120933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78185</v>
      </c>
      <c r="H184" s="1">
        <v>0</v>
      </c>
      <c r="I184" s="3">
        <v>23538829</v>
      </c>
      <c r="J184" s="3">
        <v>23460644</v>
      </c>
      <c r="K184" s="3">
        <v>23460644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18964744</v>
      </c>
      <c r="S184" s="3">
        <v>18964744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2340852</v>
      </c>
      <c r="Y184" s="3">
        <v>2340852</v>
      </c>
      <c r="Z184" s="4">
        <v>2340852</v>
      </c>
      <c r="AA184" s="4">
        <v>2340852</v>
      </c>
      <c r="AB184" s="4">
        <v>2340852</v>
      </c>
      <c r="AC184" s="4">
        <v>2340852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11756384</v>
      </c>
      <c r="AI184" s="4">
        <v>14097236</v>
      </c>
      <c r="AJ184" s="4">
        <v>16438088</v>
      </c>
      <c r="AK184" s="4">
        <v>18778940</v>
      </c>
      <c r="AL184" s="4">
        <v>21119792</v>
      </c>
      <c r="AM184" s="4">
        <v>23460644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35254</v>
      </c>
      <c r="H185" s="1">
        <v>0</v>
      </c>
      <c r="I185" s="3">
        <v>9542120</v>
      </c>
      <c r="J185" s="3">
        <v>9506866</v>
      </c>
      <c r="K185" s="3">
        <v>9506866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7530409</v>
      </c>
      <c r="S185" s="3">
        <v>7530409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948336</v>
      </c>
      <c r="Y185" s="3">
        <v>948336</v>
      </c>
      <c r="Z185" s="4">
        <v>948337</v>
      </c>
      <c r="AA185" s="4">
        <v>948337</v>
      </c>
      <c r="AB185" s="4">
        <v>948337</v>
      </c>
      <c r="AC185" s="4">
        <v>948335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4765184</v>
      </c>
      <c r="AI185" s="4">
        <v>5713520</v>
      </c>
      <c r="AJ185" s="4">
        <v>6661857</v>
      </c>
      <c r="AK185" s="4">
        <v>7610194</v>
      </c>
      <c r="AL185" s="4">
        <v>8558531</v>
      </c>
      <c r="AM185" s="4">
        <v>9506866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19676</v>
      </c>
      <c r="H186" s="3">
        <v>0</v>
      </c>
      <c r="I186" s="3">
        <v>5234143</v>
      </c>
      <c r="J186" s="3">
        <v>5214467</v>
      </c>
      <c r="K186" s="3">
        <v>5214467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4243392</v>
      </c>
      <c r="S186" s="3">
        <v>4243392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520135</v>
      </c>
      <c r="Y186" s="3">
        <v>520135</v>
      </c>
      <c r="Z186" s="4">
        <v>520135</v>
      </c>
      <c r="AA186" s="4">
        <v>520135</v>
      </c>
      <c r="AB186" s="4">
        <v>520135</v>
      </c>
      <c r="AC186" s="4">
        <v>520136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2613791</v>
      </c>
      <c r="AI186" s="4">
        <v>3133926</v>
      </c>
      <c r="AJ186" s="4">
        <v>3654061</v>
      </c>
      <c r="AK186" s="4">
        <v>4174196</v>
      </c>
      <c r="AL186" s="4">
        <v>4694331</v>
      </c>
      <c r="AM186" s="4">
        <v>5214467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7350</v>
      </c>
      <c r="H187" s="3">
        <v>0</v>
      </c>
      <c r="I187" s="3">
        <v>2522260</v>
      </c>
      <c r="J187" s="3">
        <v>2514910</v>
      </c>
      <c r="K187" s="3">
        <v>2514910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2055179</v>
      </c>
      <c r="S187" s="3">
        <v>2055179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251001</v>
      </c>
      <c r="Y187" s="3">
        <v>251001</v>
      </c>
      <c r="Z187" s="4">
        <v>251001</v>
      </c>
      <c r="AA187" s="4">
        <v>251001</v>
      </c>
      <c r="AB187" s="4">
        <v>251001</v>
      </c>
      <c r="AC187" s="4">
        <v>251001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1259905</v>
      </c>
      <c r="AI187" s="4">
        <v>1510906</v>
      </c>
      <c r="AJ187" s="4">
        <v>1761907</v>
      </c>
      <c r="AK187" s="4">
        <v>2012908</v>
      </c>
      <c r="AL187" s="4">
        <v>2263909</v>
      </c>
      <c r="AM187" s="4">
        <v>2514910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11818</v>
      </c>
      <c r="H188" s="3">
        <v>0</v>
      </c>
      <c r="I188" s="3">
        <v>3270965</v>
      </c>
      <c r="J188" s="3">
        <v>3259147</v>
      </c>
      <c r="K188" s="3">
        <v>3259147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2544401</v>
      </c>
      <c r="S188" s="3">
        <v>2544401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325127</v>
      </c>
      <c r="Y188" s="3">
        <v>325127</v>
      </c>
      <c r="Z188" s="4">
        <v>325126</v>
      </c>
      <c r="AA188" s="4">
        <v>325126</v>
      </c>
      <c r="AB188" s="4">
        <v>325126</v>
      </c>
      <c r="AC188" s="4">
        <v>325127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1633515</v>
      </c>
      <c r="AI188" s="4">
        <v>1958642</v>
      </c>
      <c r="AJ188" s="4">
        <v>2283768</v>
      </c>
      <c r="AK188" s="4">
        <v>2608894</v>
      </c>
      <c r="AL188" s="4">
        <v>2934020</v>
      </c>
      <c r="AM188" s="4">
        <v>3259147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28908</v>
      </c>
      <c r="H189" s="1">
        <v>0</v>
      </c>
      <c r="I189" s="3">
        <v>8125425</v>
      </c>
      <c r="J189" s="3">
        <v>8096517</v>
      </c>
      <c r="K189" s="3">
        <v>8096517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6417311</v>
      </c>
      <c r="S189" s="3">
        <v>6417311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807724</v>
      </c>
      <c r="Y189" s="3">
        <v>807724</v>
      </c>
      <c r="Z189" s="4">
        <v>807724</v>
      </c>
      <c r="AA189" s="4">
        <v>807724</v>
      </c>
      <c r="AB189" s="4">
        <v>807724</v>
      </c>
      <c r="AC189" s="4">
        <v>807725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4057896</v>
      </c>
      <c r="AI189" s="4">
        <v>4865620</v>
      </c>
      <c r="AJ189" s="4">
        <v>5673344</v>
      </c>
      <c r="AK189" s="4">
        <v>6481068</v>
      </c>
      <c r="AL189" s="4">
        <v>7288792</v>
      </c>
      <c r="AM189" s="4">
        <v>8096517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17740</v>
      </c>
      <c r="H190" s="1">
        <v>0</v>
      </c>
      <c r="I190" s="3">
        <v>5133376</v>
      </c>
      <c r="J190" s="3">
        <v>5115636</v>
      </c>
      <c r="K190" s="3">
        <v>5115636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4119450</v>
      </c>
      <c r="S190" s="3">
        <v>4119450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510381</v>
      </c>
      <c r="Y190" s="3">
        <v>510381</v>
      </c>
      <c r="Z190" s="4">
        <v>510381</v>
      </c>
      <c r="AA190" s="4">
        <v>510381</v>
      </c>
      <c r="AB190" s="4">
        <v>510381</v>
      </c>
      <c r="AC190" s="4">
        <v>510379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2563733</v>
      </c>
      <c r="AI190" s="4">
        <v>3074114</v>
      </c>
      <c r="AJ190" s="4">
        <v>3584495</v>
      </c>
      <c r="AK190" s="4">
        <v>4094876</v>
      </c>
      <c r="AL190" s="4">
        <v>4605257</v>
      </c>
      <c r="AM190" s="4">
        <v>5115636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18440</v>
      </c>
      <c r="H191" s="1">
        <v>0</v>
      </c>
      <c r="I191" s="3">
        <v>5573908</v>
      </c>
      <c r="J191" s="3">
        <v>5555468</v>
      </c>
      <c r="K191" s="3">
        <v>5555468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4429090</v>
      </c>
      <c r="S191" s="3">
        <v>4429090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554317</v>
      </c>
      <c r="Y191" s="3">
        <v>554317</v>
      </c>
      <c r="Z191" s="4">
        <v>554318</v>
      </c>
      <c r="AA191" s="4">
        <v>554318</v>
      </c>
      <c r="AB191" s="4">
        <v>554318</v>
      </c>
      <c r="AC191" s="4">
        <v>554316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2783881</v>
      </c>
      <c r="AI191" s="4">
        <v>3338198</v>
      </c>
      <c r="AJ191" s="4">
        <v>3892516</v>
      </c>
      <c r="AK191" s="4">
        <v>4446834</v>
      </c>
      <c r="AL191" s="4">
        <v>5001152</v>
      </c>
      <c r="AM191" s="4">
        <v>5555468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11336</v>
      </c>
      <c r="H192" s="3">
        <v>0</v>
      </c>
      <c r="I192" s="3">
        <v>2231793</v>
      </c>
      <c r="J192" s="3">
        <v>2220457</v>
      </c>
      <c r="K192" s="3">
        <v>2220457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1592556</v>
      </c>
      <c r="S192" s="3">
        <v>1592556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221290</v>
      </c>
      <c r="Y192" s="3">
        <v>221290</v>
      </c>
      <c r="Z192" s="4">
        <v>221290</v>
      </c>
      <c r="AA192" s="4">
        <v>221290</v>
      </c>
      <c r="AB192" s="4">
        <v>221290</v>
      </c>
      <c r="AC192" s="4">
        <v>221291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1114006</v>
      </c>
      <c r="AI192" s="4">
        <v>1335296</v>
      </c>
      <c r="AJ192" s="4">
        <v>1556586</v>
      </c>
      <c r="AK192" s="4">
        <v>1777876</v>
      </c>
      <c r="AL192" s="4">
        <v>1999166</v>
      </c>
      <c r="AM192" s="4">
        <v>2220457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21996</v>
      </c>
      <c r="H193" s="3">
        <v>0</v>
      </c>
      <c r="I193" s="3">
        <v>6254340</v>
      </c>
      <c r="J193" s="3">
        <v>6232344</v>
      </c>
      <c r="K193" s="3">
        <v>6232344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4967727</v>
      </c>
      <c r="S193" s="3">
        <v>4967727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621768</v>
      </c>
      <c r="Y193" s="3">
        <v>621768</v>
      </c>
      <c r="Z193" s="4">
        <v>621768</v>
      </c>
      <c r="AA193" s="4">
        <v>621768</v>
      </c>
      <c r="AB193" s="4">
        <v>621768</v>
      </c>
      <c r="AC193" s="4">
        <v>621768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3123504</v>
      </c>
      <c r="AI193" s="4">
        <v>3745272</v>
      </c>
      <c r="AJ193" s="4">
        <v>4367040</v>
      </c>
      <c r="AK193" s="4">
        <v>4988808</v>
      </c>
      <c r="AL193" s="4">
        <v>5610576</v>
      </c>
      <c r="AM193" s="4">
        <v>6232344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7773</v>
      </c>
      <c r="H194" s="3">
        <v>0</v>
      </c>
      <c r="I194" s="3">
        <v>2363645</v>
      </c>
      <c r="J194" s="3">
        <v>2355872</v>
      </c>
      <c r="K194" s="3">
        <v>2355872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1868748</v>
      </c>
      <c r="S194" s="3">
        <v>1868748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235069</v>
      </c>
      <c r="Y194" s="3">
        <v>235069</v>
      </c>
      <c r="Z194" s="4">
        <v>235069</v>
      </c>
      <c r="AA194" s="4">
        <v>235069</v>
      </c>
      <c r="AB194" s="4">
        <v>235069</v>
      </c>
      <c r="AC194" s="4">
        <v>235067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1180529</v>
      </c>
      <c r="AI194" s="4">
        <v>1415598</v>
      </c>
      <c r="AJ194" s="4">
        <v>1650667</v>
      </c>
      <c r="AK194" s="4">
        <v>1885736</v>
      </c>
      <c r="AL194" s="4">
        <v>2120805</v>
      </c>
      <c r="AM194" s="4">
        <v>2355872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5037</v>
      </c>
      <c r="H195" s="3">
        <v>0</v>
      </c>
      <c r="I195" s="3">
        <v>1558314</v>
      </c>
      <c r="J195" s="3">
        <v>1553277</v>
      </c>
      <c r="K195" s="3">
        <v>1553277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1283294</v>
      </c>
      <c r="S195" s="3">
        <v>1283294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154992</v>
      </c>
      <c r="Y195" s="3">
        <v>154992</v>
      </c>
      <c r="Z195" s="4">
        <v>154992</v>
      </c>
      <c r="AA195" s="4">
        <v>154992</v>
      </c>
      <c r="AB195" s="4">
        <v>154992</v>
      </c>
      <c r="AC195" s="4">
        <v>154993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778316</v>
      </c>
      <c r="AI195" s="4">
        <v>933308</v>
      </c>
      <c r="AJ195" s="4">
        <v>1088300</v>
      </c>
      <c r="AK195" s="4">
        <v>1243292</v>
      </c>
      <c r="AL195" s="4">
        <v>1398284</v>
      </c>
      <c r="AM195" s="4">
        <v>1553277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4116</v>
      </c>
      <c r="H196" s="3">
        <v>0</v>
      </c>
      <c r="I196" s="3">
        <v>1331735</v>
      </c>
      <c r="J196" s="3">
        <v>1327619</v>
      </c>
      <c r="K196" s="3">
        <v>1327619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1043009</v>
      </c>
      <c r="S196" s="3">
        <v>1043009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132487</v>
      </c>
      <c r="Y196" s="3">
        <v>132487</v>
      </c>
      <c r="Z196" s="4">
        <v>132487</v>
      </c>
      <c r="AA196" s="4">
        <v>132487</v>
      </c>
      <c r="AB196" s="4">
        <v>132487</v>
      </c>
      <c r="AC196" s="4">
        <v>132488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665183</v>
      </c>
      <c r="AI196" s="4">
        <v>797670</v>
      </c>
      <c r="AJ196" s="4">
        <v>930157</v>
      </c>
      <c r="AK196" s="4">
        <v>1062644</v>
      </c>
      <c r="AL196" s="4">
        <v>1195131</v>
      </c>
      <c r="AM196" s="4">
        <v>1327619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4256</v>
      </c>
      <c r="H197" s="3">
        <v>0</v>
      </c>
      <c r="I197" s="3">
        <v>1204226</v>
      </c>
      <c r="J197" s="3">
        <v>1199970</v>
      </c>
      <c r="K197" s="3">
        <v>1199970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932676</v>
      </c>
      <c r="S197" s="3">
        <v>932676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119713</v>
      </c>
      <c r="Y197" s="3">
        <v>119713</v>
      </c>
      <c r="Z197" s="4">
        <v>119713</v>
      </c>
      <c r="AA197" s="4">
        <v>119713</v>
      </c>
      <c r="AB197" s="4">
        <v>119713</v>
      </c>
      <c r="AC197" s="4">
        <v>119713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601405</v>
      </c>
      <c r="AI197" s="4">
        <v>721118</v>
      </c>
      <c r="AJ197" s="4">
        <v>840831</v>
      </c>
      <c r="AK197" s="4">
        <v>960544</v>
      </c>
      <c r="AL197" s="4">
        <v>1080257</v>
      </c>
      <c r="AM197" s="4">
        <v>1199970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13686</v>
      </c>
      <c r="H198" s="3">
        <v>0</v>
      </c>
      <c r="I198" s="3">
        <v>3594408</v>
      </c>
      <c r="J198" s="3">
        <v>3580722</v>
      </c>
      <c r="K198" s="3">
        <v>3580722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2721446</v>
      </c>
      <c r="S198" s="3">
        <v>2721446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357160</v>
      </c>
      <c r="Y198" s="3">
        <v>357160</v>
      </c>
      <c r="Z198" s="4">
        <v>357160</v>
      </c>
      <c r="AA198" s="4">
        <v>357160</v>
      </c>
      <c r="AB198" s="4">
        <v>357160</v>
      </c>
      <c r="AC198" s="4">
        <v>357158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1794924</v>
      </c>
      <c r="AI198" s="4">
        <v>2152084</v>
      </c>
      <c r="AJ198" s="4">
        <v>2509244</v>
      </c>
      <c r="AK198" s="4">
        <v>2866404</v>
      </c>
      <c r="AL198" s="4">
        <v>3223564</v>
      </c>
      <c r="AM198" s="4">
        <v>3580722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42035</v>
      </c>
      <c r="H199" s="1">
        <v>0</v>
      </c>
      <c r="I199" s="3">
        <v>12854551</v>
      </c>
      <c r="J199" s="3">
        <v>12812516</v>
      </c>
      <c r="K199" s="3">
        <v>12812516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10466009</v>
      </c>
      <c r="S199" s="3">
        <v>10466009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1278449</v>
      </c>
      <c r="Y199" s="3">
        <v>1278449</v>
      </c>
      <c r="Z199" s="4">
        <v>1278450</v>
      </c>
      <c r="AA199" s="4">
        <v>1278450</v>
      </c>
      <c r="AB199" s="4">
        <v>1278450</v>
      </c>
      <c r="AC199" s="4">
        <v>1278448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6420269</v>
      </c>
      <c r="AI199" s="4">
        <v>7698718</v>
      </c>
      <c r="AJ199" s="4">
        <v>8977168</v>
      </c>
      <c r="AK199" s="4">
        <v>10255618</v>
      </c>
      <c r="AL199" s="4">
        <v>11534068</v>
      </c>
      <c r="AM199" s="4">
        <v>12812516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25715</v>
      </c>
      <c r="H200" s="3">
        <v>0</v>
      </c>
      <c r="I200" s="3">
        <v>7721047</v>
      </c>
      <c r="J200" s="3">
        <v>7695332</v>
      </c>
      <c r="K200" s="3">
        <v>7695332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6197010</v>
      </c>
      <c r="S200" s="3">
        <v>6197010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767819</v>
      </c>
      <c r="Y200" s="3">
        <v>767819</v>
      </c>
      <c r="Z200" s="4">
        <v>767819</v>
      </c>
      <c r="AA200" s="4">
        <v>767819</v>
      </c>
      <c r="AB200" s="4">
        <v>767819</v>
      </c>
      <c r="AC200" s="4">
        <v>767817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3856239</v>
      </c>
      <c r="AI200" s="4">
        <v>4624058</v>
      </c>
      <c r="AJ200" s="4">
        <v>5391877</v>
      </c>
      <c r="AK200" s="4">
        <v>6159696</v>
      </c>
      <c r="AL200" s="4">
        <v>6927515</v>
      </c>
      <c r="AM200" s="4">
        <v>7695332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5166</v>
      </c>
      <c r="H201" s="3">
        <v>0</v>
      </c>
      <c r="I201" s="3">
        <v>1701032</v>
      </c>
      <c r="J201" s="3">
        <v>1695866</v>
      </c>
      <c r="K201" s="3">
        <v>1695866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1330414</v>
      </c>
      <c r="S201" s="3">
        <v>1330414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169242</v>
      </c>
      <c r="Y201" s="3">
        <v>169242</v>
      </c>
      <c r="Z201" s="4">
        <v>169243</v>
      </c>
      <c r="AA201" s="4">
        <v>169243</v>
      </c>
      <c r="AB201" s="4">
        <v>169243</v>
      </c>
      <c r="AC201" s="4">
        <v>169241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849654</v>
      </c>
      <c r="AI201" s="4">
        <v>1018896</v>
      </c>
      <c r="AJ201" s="4">
        <v>1188139</v>
      </c>
      <c r="AK201" s="4">
        <v>1357382</v>
      </c>
      <c r="AL201" s="4">
        <v>1526625</v>
      </c>
      <c r="AM201" s="4">
        <v>1695866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105766</v>
      </c>
      <c r="H202" s="1">
        <v>0</v>
      </c>
      <c r="I202" s="3">
        <v>34427778</v>
      </c>
      <c r="J202" s="3">
        <v>34322012</v>
      </c>
      <c r="K202" s="3">
        <v>34322012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28196973</v>
      </c>
      <c r="S202" s="3">
        <v>28196973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3425150</v>
      </c>
      <c r="Y202" s="3">
        <v>3425150</v>
      </c>
      <c r="Z202" s="4">
        <v>3425150</v>
      </c>
      <c r="AA202" s="4">
        <v>3425150</v>
      </c>
      <c r="AB202" s="4">
        <v>3425150</v>
      </c>
      <c r="AC202" s="4">
        <v>3425150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17196262</v>
      </c>
      <c r="AI202" s="4">
        <v>20621412</v>
      </c>
      <c r="AJ202" s="4">
        <v>24046562</v>
      </c>
      <c r="AK202" s="4">
        <v>27471712</v>
      </c>
      <c r="AL202" s="4">
        <v>30896862</v>
      </c>
      <c r="AM202" s="4">
        <v>34322012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13683</v>
      </c>
      <c r="H203" s="3">
        <v>0</v>
      </c>
      <c r="I203" s="3">
        <v>3875002</v>
      </c>
      <c r="J203" s="3">
        <v>3861319</v>
      </c>
      <c r="K203" s="3">
        <v>3861319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3060760</v>
      </c>
      <c r="S203" s="3">
        <v>3060760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385220</v>
      </c>
      <c r="Y203" s="3">
        <v>385220</v>
      </c>
      <c r="Z203" s="4">
        <v>385220</v>
      </c>
      <c r="AA203" s="4">
        <v>385220</v>
      </c>
      <c r="AB203" s="4">
        <v>385220</v>
      </c>
      <c r="AC203" s="4">
        <v>385219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1935220</v>
      </c>
      <c r="AI203" s="4">
        <v>2320440</v>
      </c>
      <c r="AJ203" s="4">
        <v>2705660</v>
      </c>
      <c r="AK203" s="4">
        <v>3090880</v>
      </c>
      <c r="AL203" s="4">
        <v>3476100</v>
      </c>
      <c r="AM203" s="4">
        <v>3861319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32257</v>
      </c>
      <c r="H204" s="1">
        <v>0</v>
      </c>
      <c r="I204" s="3">
        <v>9671062</v>
      </c>
      <c r="J204" s="3">
        <v>9638805</v>
      </c>
      <c r="K204" s="3">
        <v>9638805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7675531</v>
      </c>
      <c r="S204" s="3">
        <v>7675531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961730</v>
      </c>
      <c r="Y204" s="3">
        <v>961730</v>
      </c>
      <c r="Z204" s="4">
        <v>961730</v>
      </c>
      <c r="AA204" s="4">
        <v>961730</v>
      </c>
      <c r="AB204" s="4">
        <v>961730</v>
      </c>
      <c r="AC204" s="4">
        <v>961731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4830154</v>
      </c>
      <c r="AI204" s="4">
        <v>5791884</v>
      </c>
      <c r="AJ204" s="4">
        <v>6753614</v>
      </c>
      <c r="AK204" s="4">
        <v>7715344</v>
      </c>
      <c r="AL204" s="4">
        <v>8677074</v>
      </c>
      <c r="AM204" s="4">
        <v>9638805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10938</v>
      </c>
      <c r="H205" s="3">
        <v>0</v>
      </c>
      <c r="I205" s="3">
        <v>2572028</v>
      </c>
      <c r="J205" s="3">
        <v>2561090</v>
      </c>
      <c r="K205" s="3">
        <v>2561090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1907423</v>
      </c>
      <c r="S205" s="3">
        <v>1907423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255380</v>
      </c>
      <c r="Y205" s="3">
        <v>255380</v>
      </c>
      <c r="Z205" s="4">
        <v>255380</v>
      </c>
      <c r="AA205" s="4">
        <v>255380</v>
      </c>
      <c r="AB205" s="4">
        <v>255380</v>
      </c>
      <c r="AC205" s="4">
        <v>255378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1284192</v>
      </c>
      <c r="AI205" s="4">
        <v>1539572</v>
      </c>
      <c r="AJ205" s="4">
        <v>1794952</v>
      </c>
      <c r="AK205" s="4">
        <v>2050332</v>
      </c>
      <c r="AL205" s="4">
        <v>2305712</v>
      </c>
      <c r="AM205" s="4">
        <v>2561090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21183</v>
      </c>
      <c r="H206" s="1">
        <v>0</v>
      </c>
      <c r="I206" s="3">
        <v>5260644</v>
      </c>
      <c r="J206" s="3">
        <v>5239461</v>
      </c>
      <c r="K206" s="3">
        <v>5239461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3961635</v>
      </c>
      <c r="S206" s="3">
        <v>3961635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522534</v>
      </c>
      <c r="Y206" s="3">
        <v>522534</v>
      </c>
      <c r="Z206" s="4">
        <v>522534</v>
      </c>
      <c r="AA206" s="4">
        <v>522534</v>
      </c>
      <c r="AB206" s="4">
        <v>522534</v>
      </c>
      <c r="AC206" s="4">
        <v>522535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2626790</v>
      </c>
      <c r="AI206" s="4">
        <v>3149324</v>
      </c>
      <c r="AJ206" s="4">
        <v>3671858</v>
      </c>
      <c r="AK206" s="4">
        <v>4194392</v>
      </c>
      <c r="AL206" s="4">
        <v>4716926</v>
      </c>
      <c r="AM206" s="4">
        <v>5239461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12243</v>
      </c>
      <c r="H207" s="1">
        <v>0</v>
      </c>
      <c r="I207" s="3">
        <v>4075470</v>
      </c>
      <c r="J207" s="3">
        <v>4063227</v>
      </c>
      <c r="K207" s="3">
        <v>4063227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3366084</v>
      </c>
      <c r="S207" s="3">
        <v>3366084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405507</v>
      </c>
      <c r="Y207" s="3">
        <v>405507</v>
      </c>
      <c r="Z207" s="4">
        <v>405506</v>
      </c>
      <c r="AA207" s="4">
        <v>405506</v>
      </c>
      <c r="AB207" s="4">
        <v>405506</v>
      </c>
      <c r="AC207" s="4">
        <v>405507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2035695</v>
      </c>
      <c r="AI207" s="4">
        <v>2441202</v>
      </c>
      <c r="AJ207" s="4">
        <v>2846708</v>
      </c>
      <c r="AK207" s="4">
        <v>3252214</v>
      </c>
      <c r="AL207" s="4">
        <v>3657720</v>
      </c>
      <c r="AM207" s="4">
        <v>4063227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67530</v>
      </c>
      <c r="H208" s="3">
        <v>0</v>
      </c>
      <c r="I208" s="3">
        <v>22280228</v>
      </c>
      <c r="J208" s="3">
        <v>22212698</v>
      </c>
      <c r="K208" s="3">
        <v>22212698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18582231</v>
      </c>
      <c r="S208" s="3">
        <v>18582231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2216768</v>
      </c>
      <c r="Y208" s="3">
        <v>2216768</v>
      </c>
      <c r="Z208" s="4">
        <v>2216768</v>
      </c>
      <c r="AA208" s="4">
        <v>2216768</v>
      </c>
      <c r="AB208" s="4">
        <v>2216768</v>
      </c>
      <c r="AC208" s="4">
        <v>2216766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11128860</v>
      </c>
      <c r="AI208" s="4">
        <v>13345628</v>
      </c>
      <c r="AJ208" s="4">
        <v>15562396</v>
      </c>
      <c r="AK208" s="4">
        <v>17779164</v>
      </c>
      <c r="AL208" s="4">
        <v>19995932</v>
      </c>
      <c r="AM208" s="4">
        <v>22212698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18326</v>
      </c>
      <c r="H209" s="1">
        <v>0</v>
      </c>
      <c r="I209" s="3">
        <v>5000969</v>
      </c>
      <c r="J209" s="3">
        <v>4982643</v>
      </c>
      <c r="K209" s="3">
        <v>4982643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3902825</v>
      </c>
      <c r="S209" s="3">
        <v>3902825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497043</v>
      </c>
      <c r="Y209" s="3">
        <v>497043</v>
      </c>
      <c r="Z209" s="4">
        <v>497042</v>
      </c>
      <c r="AA209" s="4">
        <v>497042</v>
      </c>
      <c r="AB209" s="4">
        <v>497042</v>
      </c>
      <c r="AC209" s="4">
        <v>497043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2497431</v>
      </c>
      <c r="AI209" s="4">
        <v>2994474</v>
      </c>
      <c r="AJ209" s="4">
        <v>3491516</v>
      </c>
      <c r="AK209" s="4">
        <v>3988558</v>
      </c>
      <c r="AL209" s="4">
        <v>4485600</v>
      </c>
      <c r="AM209" s="4">
        <v>4982643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11816</v>
      </c>
      <c r="H210" s="3">
        <v>0</v>
      </c>
      <c r="I210" s="3">
        <v>3453083</v>
      </c>
      <c r="J210" s="3">
        <v>3441267</v>
      </c>
      <c r="K210" s="3">
        <v>3441267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2656876</v>
      </c>
      <c r="S210" s="3">
        <v>2656876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343339</v>
      </c>
      <c r="Y210" s="3">
        <v>343339</v>
      </c>
      <c r="Z210" s="4">
        <v>343339</v>
      </c>
      <c r="AA210" s="4">
        <v>343339</v>
      </c>
      <c r="AB210" s="4">
        <v>343339</v>
      </c>
      <c r="AC210" s="4">
        <v>343340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1724571</v>
      </c>
      <c r="AI210" s="4">
        <v>2067910</v>
      </c>
      <c r="AJ210" s="4">
        <v>2411249</v>
      </c>
      <c r="AK210" s="4">
        <v>2754588</v>
      </c>
      <c r="AL210" s="4">
        <v>3097927</v>
      </c>
      <c r="AM210" s="4">
        <v>3441267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25570</v>
      </c>
      <c r="H211" s="1">
        <v>0</v>
      </c>
      <c r="I211" s="3">
        <v>7500790</v>
      </c>
      <c r="J211" s="3">
        <v>7475220</v>
      </c>
      <c r="K211" s="3">
        <v>7475220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6003927</v>
      </c>
      <c r="S211" s="3">
        <v>6003927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745817</v>
      </c>
      <c r="Y211" s="3">
        <v>745817</v>
      </c>
      <c r="Z211" s="4">
        <v>745818</v>
      </c>
      <c r="AA211" s="4">
        <v>745818</v>
      </c>
      <c r="AB211" s="4">
        <v>745818</v>
      </c>
      <c r="AC211" s="4">
        <v>745816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3746133</v>
      </c>
      <c r="AI211" s="4">
        <v>4491950</v>
      </c>
      <c r="AJ211" s="4">
        <v>5237768</v>
      </c>
      <c r="AK211" s="4">
        <v>5983586</v>
      </c>
      <c r="AL211" s="4">
        <v>6729404</v>
      </c>
      <c r="AM211" s="4">
        <v>7475220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11444</v>
      </c>
      <c r="H212" s="1">
        <v>0</v>
      </c>
      <c r="I212" s="3">
        <v>3072508</v>
      </c>
      <c r="J212" s="3">
        <v>3061064</v>
      </c>
      <c r="K212" s="3">
        <v>3061064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2374531</v>
      </c>
      <c r="S212" s="3">
        <v>2374531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305343</v>
      </c>
      <c r="Y212" s="3">
        <v>305343</v>
      </c>
      <c r="Z212" s="4">
        <v>305344</v>
      </c>
      <c r="AA212" s="4">
        <v>305344</v>
      </c>
      <c r="AB212" s="4">
        <v>305344</v>
      </c>
      <c r="AC212" s="4">
        <v>305342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1534347</v>
      </c>
      <c r="AI212" s="4">
        <v>1839690</v>
      </c>
      <c r="AJ212" s="4">
        <v>2145034</v>
      </c>
      <c r="AK212" s="4">
        <v>2450378</v>
      </c>
      <c r="AL212" s="4">
        <v>2755722</v>
      </c>
      <c r="AM212" s="4">
        <v>3061064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12601</v>
      </c>
      <c r="H213" s="1">
        <v>0</v>
      </c>
      <c r="I213" s="3">
        <v>3359529</v>
      </c>
      <c r="J213" s="3">
        <v>3346928</v>
      </c>
      <c r="K213" s="3">
        <v>3346928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2584342</v>
      </c>
      <c r="S213" s="3">
        <v>2584342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333853</v>
      </c>
      <c r="Y213" s="3">
        <v>333853</v>
      </c>
      <c r="Z213" s="4">
        <v>333853</v>
      </c>
      <c r="AA213" s="4">
        <v>333853</v>
      </c>
      <c r="AB213" s="4">
        <v>333853</v>
      </c>
      <c r="AC213" s="4">
        <v>333851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1677665</v>
      </c>
      <c r="AI213" s="4">
        <v>2011518</v>
      </c>
      <c r="AJ213" s="4">
        <v>2345371</v>
      </c>
      <c r="AK213" s="4">
        <v>2679224</v>
      </c>
      <c r="AL213" s="4">
        <v>3013077</v>
      </c>
      <c r="AM213" s="4">
        <v>3346928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5876</v>
      </c>
      <c r="H214" s="1">
        <v>0</v>
      </c>
      <c r="I214" s="3">
        <v>994063</v>
      </c>
      <c r="J214" s="3">
        <v>988187</v>
      </c>
      <c r="K214" s="3">
        <v>988187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615818</v>
      </c>
      <c r="S214" s="3">
        <v>615818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98427</v>
      </c>
      <c r="Y214" s="3">
        <v>98427</v>
      </c>
      <c r="Z214" s="4">
        <v>98427</v>
      </c>
      <c r="AA214" s="4">
        <v>98427</v>
      </c>
      <c r="AB214" s="4">
        <v>98427</v>
      </c>
      <c r="AC214" s="4">
        <v>98428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496051</v>
      </c>
      <c r="AI214" s="4">
        <v>594478</v>
      </c>
      <c r="AJ214" s="4">
        <v>692905</v>
      </c>
      <c r="AK214" s="4">
        <v>791332</v>
      </c>
      <c r="AL214" s="4">
        <v>889759</v>
      </c>
      <c r="AM214" s="4">
        <v>988187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44700</v>
      </c>
      <c r="H215" s="1">
        <v>0</v>
      </c>
      <c r="I215" s="3">
        <v>13508543</v>
      </c>
      <c r="J215" s="3">
        <v>13463843</v>
      </c>
      <c r="K215" s="3">
        <v>13463843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10927208</v>
      </c>
      <c r="S215" s="3">
        <v>10927208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1343405</v>
      </c>
      <c r="Y215" s="3">
        <v>1343405</v>
      </c>
      <c r="Z215" s="4">
        <v>1343404</v>
      </c>
      <c r="AA215" s="4">
        <v>1343404</v>
      </c>
      <c r="AB215" s="4">
        <v>1343404</v>
      </c>
      <c r="AC215" s="4">
        <v>1343405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6746821</v>
      </c>
      <c r="AI215" s="4">
        <v>8090226</v>
      </c>
      <c r="AJ215" s="4">
        <v>9433630</v>
      </c>
      <c r="AK215" s="4">
        <v>10777034</v>
      </c>
      <c r="AL215" s="4">
        <v>12120438</v>
      </c>
      <c r="AM215" s="4">
        <v>13463843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71494</v>
      </c>
      <c r="H216" s="1">
        <v>0</v>
      </c>
      <c r="I216" s="3">
        <v>19982597</v>
      </c>
      <c r="J216" s="3">
        <v>19911103</v>
      </c>
      <c r="K216" s="3">
        <v>19911103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15862387</v>
      </c>
      <c r="S216" s="3">
        <v>15862387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1986344</v>
      </c>
      <c r="Y216" s="3">
        <v>1986344</v>
      </c>
      <c r="Z216" s="4">
        <v>1986344</v>
      </c>
      <c r="AA216" s="4">
        <v>1986344</v>
      </c>
      <c r="AB216" s="4">
        <v>1986344</v>
      </c>
      <c r="AC216" s="4">
        <v>1986343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9979384</v>
      </c>
      <c r="AI216" s="4">
        <v>11965728</v>
      </c>
      <c r="AJ216" s="4">
        <v>13952072</v>
      </c>
      <c r="AK216" s="4">
        <v>15938416</v>
      </c>
      <c r="AL216" s="4">
        <v>17924760</v>
      </c>
      <c r="AM216" s="4">
        <v>19911103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10451</v>
      </c>
      <c r="H217" s="1">
        <v>0</v>
      </c>
      <c r="I217" s="3">
        <v>2743472</v>
      </c>
      <c r="J217" s="3">
        <v>2733021</v>
      </c>
      <c r="K217" s="3">
        <v>2733021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2075081</v>
      </c>
      <c r="S217" s="3">
        <v>2075081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272606</v>
      </c>
      <c r="Y217" s="3">
        <v>272606</v>
      </c>
      <c r="Z217" s="4">
        <v>272605</v>
      </c>
      <c r="AA217" s="4">
        <v>272605</v>
      </c>
      <c r="AB217" s="4">
        <v>272605</v>
      </c>
      <c r="AC217" s="4">
        <v>272606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1369994</v>
      </c>
      <c r="AI217" s="4">
        <v>1642600</v>
      </c>
      <c r="AJ217" s="4">
        <v>1915205</v>
      </c>
      <c r="AK217" s="4">
        <v>2187810</v>
      </c>
      <c r="AL217" s="4">
        <v>2460415</v>
      </c>
      <c r="AM217" s="4">
        <v>2733021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11554</v>
      </c>
      <c r="H218" s="3">
        <v>0</v>
      </c>
      <c r="I218" s="3">
        <v>3067982</v>
      </c>
      <c r="J218" s="3">
        <v>3056428</v>
      </c>
      <c r="K218" s="3">
        <v>3056428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2361809</v>
      </c>
      <c r="S218" s="3">
        <v>2361809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304873</v>
      </c>
      <c r="Y218" s="3">
        <v>304873</v>
      </c>
      <c r="Z218" s="4">
        <v>304873</v>
      </c>
      <c r="AA218" s="4">
        <v>304873</v>
      </c>
      <c r="AB218" s="4">
        <v>304873</v>
      </c>
      <c r="AC218" s="4">
        <v>304871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1532065</v>
      </c>
      <c r="AI218" s="4">
        <v>1836938</v>
      </c>
      <c r="AJ218" s="4">
        <v>2141811</v>
      </c>
      <c r="AK218" s="4">
        <v>2446684</v>
      </c>
      <c r="AL218" s="4">
        <v>2751557</v>
      </c>
      <c r="AM218" s="4">
        <v>3056428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76961</v>
      </c>
      <c r="H219" s="1">
        <v>0</v>
      </c>
      <c r="I219" s="3">
        <v>26590331</v>
      </c>
      <c r="J219" s="3">
        <v>26513370</v>
      </c>
      <c r="K219" s="3">
        <v>26513370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22110134</v>
      </c>
      <c r="S219" s="3">
        <v>22110134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2646206</v>
      </c>
      <c r="Y219" s="3">
        <v>2646206</v>
      </c>
      <c r="Z219" s="4">
        <v>2646207</v>
      </c>
      <c r="AA219" s="4">
        <v>2646207</v>
      </c>
      <c r="AB219" s="4">
        <v>2646207</v>
      </c>
      <c r="AC219" s="4">
        <v>2646205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13282338</v>
      </c>
      <c r="AI219" s="4">
        <v>15928544</v>
      </c>
      <c r="AJ219" s="4">
        <v>18574751</v>
      </c>
      <c r="AK219" s="4">
        <v>21220958</v>
      </c>
      <c r="AL219" s="4">
        <v>23867165</v>
      </c>
      <c r="AM219" s="4">
        <v>26513370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15946</v>
      </c>
      <c r="H220" s="1">
        <v>0</v>
      </c>
      <c r="I220" s="3">
        <v>4166069</v>
      </c>
      <c r="J220" s="3">
        <v>4150123</v>
      </c>
      <c r="K220" s="3">
        <v>4150123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3206329</v>
      </c>
      <c r="S220" s="3">
        <v>3206329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413949</v>
      </c>
      <c r="Y220" s="3">
        <v>413949</v>
      </c>
      <c r="Z220" s="4">
        <v>413949</v>
      </c>
      <c r="AA220" s="4">
        <v>413949</v>
      </c>
      <c r="AB220" s="4">
        <v>413949</v>
      </c>
      <c r="AC220" s="4">
        <v>413950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2080377</v>
      </c>
      <c r="AI220" s="4">
        <v>2494326</v>
      </c>
      <c r="AJ220" s="4">
        <v>2908275</v>
      </c>
      <c r="AK220" s="4">
        <v>3322224</v>
      </c>
      <c r="AL220" s="4">
        <v>3736173</v>
      </c>
      <c r="AM220" s="4">
        <v>4150123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21245</v>
      </c>
      <c r="H221" s="1">
        <v>0</v>
      </c>
      <c r="I221" s="3">
        <v>5408002</v>
      </c>
      <c r="J221" s="3">
        <v>5386757</v>
      </c>
      <c r="K221" s="3">
        <v>5386757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4043209</v>
      </c>
      <c r="S221" s="3">
        <v>4043209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537260</v>
      </c>
      <c r="Y221" s="3">
        <v>537260</v>
      </c>
      <c r="Z221" s="4">
        <v>537259</v>
      </c>
      <c r="AA221" s="4">
        <v>537259</v>
      </c>
      <c r="AB221" s="4">
        <v>537259</v>
      </c>
      <c r="AC221" s="4">
        <v>537260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2700460</v>
      </c>
      <c r="AI221" s="4">
        <v>3237720</v>
      </c>
      <c r="AJ221" s="4">
        <v>3774979</v>
      </c>
      <c r="AK221" s="4">
        <v>4312238</v>
      </c>
      <c r="AL221" s="4">
        <v>4849497</v>
      </c>
      <c r="AM221" s="4">
        <v>5386757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30784</v>
      </c>
      <c r="H222" s="1">
        <v>0</v>
      </c>
      <c r="I222" s="3">
        <v>10806254</v>
      </c>
      <c r="J222" s="3">
        <v>10775470</v>
      </c>
      <c r="K222" s="3">
        <v>10775470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9103416</v>
      </c>
      <c r="S222" s="3">
        <v>9103416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1075495</v>
      </c>
      <c r="Y222" s="3">
        <v>1075495</v>
      </c>
      <c r="Z222" s="4">
        <v>1075495</v>
      </c>
      <c r="AA222" s="4">
        <v>1075495</v>
      </c>
      <c r="AB222" s="4">
        <v>1075495</v>
      </c>
      <c r="AC222" s="4">
        <v>1075495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5397995</v>
      </c>
      <c r="AI222" s="4">
        <v>6473490</v>
      </c>
      <c r="AJ222" s="4">
        <v>7548985</v>
      </c>
      <c r="AK222" s="4">
        <v>8624480</v>
      </c>
      <c r="AL222" s="4">
        <v>9699975</v>
      </c>
      <c r="AM222" s="4">
        <v>10775470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13826</v>
      </c>
      <c r="H223" s="1">
        <v>0</v>
      </c>
      <c r="I223" s="3">
        <v>3358615</v>
      </c>
      <c r="J223" s="3">
        <v>3344789</v>
      </c>
      <c r="K223" s="3">
        <v>3344789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2517574</v>
      </c>
      <c r="S223" s="3">
        <v>2517574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333557</v>
      </c>
      <c r="Y223" s="3">
        <v>333557</v>
      </c>
      <c r="Z223" s="4">
        <v>333557</v>
      </c>
      <c r="AA223" s="4">
        <v>333557</v>
      </c>
      <c r="AB223" s="4">
        <v>333557</v>
      </c>
      <c r="AC223" s="4">
        <v>333556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1677005</v>
      </c>
      <c r="AI223" s="4">
        <v>2010562</v>
      </c>
      <c r="AJ223" s="4">
        <v>2344119</v>
      </c>
      <c r="AK223" s="4">
        <v>2677676</v>
      </c>
      <c r="AL223" s="4">
        <v>3011233</v>
      </c>
      <c r="AM223" s="4">
        <v>3344789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23962</v>
      </c>
      <c r="H224" s="1">
        <v>0</v>
      </c>
      <c r="I224" s="3">
        <v>584346</v>
      </c>
      <c r="J224" s="3">
        <v>560384</v>
      </c>
      <c r="K224" s="3">
        <v>560384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-886772</v>
      </c>
      <c r="S224" s="3">
        <v>-886772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54441</v>
      </c>
      <c r="Y224" s="3">
        <v>54441</v>
      </c>
      <c r="Z224" s="4">
        <v>54441</v>
      </c>
      <c r="AA224" s="4">
        <v>54441</v>
      </c>
      <c r="AB224" s="4">
        <v>54441</v>
      </c>
      <c r="AC224" s="4">
        <v>54439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288181</v>
      </c>
      <c r="AI224" s="4">
        <v>342622</v>
      </c>
      <c r="AJ224" s="4">
        <v>397063</v>
      </c>
      <c r="AK224" s="4">
        <v>451504</v>
      </c>
      <c r="AL224" s="4">
        <v>505945</v>
      </c>
      <c r="AM224" s="4">
        <v>560384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4916</v>
      </c>
      <c r="H225" s="1">
        <v>0</v>
      </c>
      <c r="I225" s="3">
        <v>1414170</v>
      </c>
      <c r="J225" s="3">
        <v>1409254</v>
      </c>
      <c r="K225" s="3">
        <v>1409254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1100648</v>
      </c>
      <c r="S225" s="3">
        <v>1100648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140598</v>
      </c>
      <c r="Y225" s="3">
        <v>140598</v>
      </c>
      <c r="Z225" s="4">
        <v>140598</v>
      </c>
      <c r="AA225" s="4">
        <v>140598</v>
      </c>
      <c r="AB225" s="4">
        <v>140598</v>
      </c>
      <c r="AC225" s="4">
        <v>140596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706266</v>
      </c>
      <c r="AI225" s="4">
        <v>846864</v>
      </c>
      <c r="AJ225" s="4">
        <v>987462</v>
      </c>
      <c r="AK225" s="4">
        <v>1128060</v>
      </c>
      <c r="AL225" s="4">
        <v>1268658</v>
      </c>
      <c r="AM225" s="4">
        <v>1409254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4063</v>
      </c>
      <c r="H226" s="3">
        <v>0</v>
      </c>
      <c r="I226" s="3">
        <v>847081</v>
      </c>
      <c r="J226" s="3">
        <v>843018</v>
      </c>
      <c r="K226" s="3">
        <v>843018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574086</v>
      </c>
      <c r="S226" s="3">
        <v>574086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84031</v>
      </c>
      <c r="Y226" s="3">
        <v>84031</v>
      </c>
      <c r="Z226" s="4">
        <v>84031</v>
      </c>
      <c r="AA226" s="4">
        <v>84031</v>
      </c>
      <c r="AB226" s="4">
        <v>84031</v>
      </c>
      <c r="AC226" s="4">
        <v>84031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422863</v>
      </c>
      <c r="AI226" s="4">
        <v>506894</v>
      </c>
      <c r="AJ226" s="4">
        <v>590925</v>
      </c>
      <c r="AK226" s="4">
        <v>674956</v>
      </c>
      <c r="AL226" s="4">
        <v>758987</v>
      </c>
      <c r="AM226" s="4">
        <v>843018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20724</v>
      </c>
      <c r="H227" s="1">
        <v>0</v>
      </c>
      <c r="I227" s="3">
        <v>5774025</v>
      </c>
      <c r="J227" s="3">
        <v>5753301</v>
      </c>
      <c r="K227" s="3">
        <v>5753301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4537600</v>
      </c>
      <c r="S227" s="3">
        <v>4537600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573948</v>
      </c>
      <c r="Y227" s="3">
        <v>573948</v>
      </c>
      <c r="Z227" s="4">
        <v>573948</v>
      </c>
      <c r="AA227" s="4">
        <v>573948</v>
      </c>
      <c r="AB227" s="4">
        <v>573948</v>
      </c>
      <c r="AC227" s="4">
        <v>573949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2883560</v>
      </c>
      <c r="AI227" s="4">
        <v>3457508</v>
      </c>
      <c r="AJ227" s="4">
        <v>4031456</v>
      </c>
      <c r="AK227" s="4">
        <v>4605404</v>
      </c>
      <c r="AL227" s="4">
        <v>5179352</v>
      </c>
      <c r="AM227" s="4">
        <v>5753301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50732</v>
      </c>
      <c r="H228" s="1">
        <v>0</v>
      </c>
      <c r="I228" s="3">
        <v>16009646</v>
      </c>
      <c r="J228" s="3">
        <v>15958914</v>
      </c>
      <c r="K228" s="3">
        <v>15958914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12870493</v>
      </c>
      <c r="S228" s="3">
        <v>12870493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1592509</v>
      </c>
      <c r="Y228" s="3">
        <v>1592509</v>
      </c>
      <c r="Z228" s="4">
        <v>1592509</v>
      </c>
      <c r="AA228" s="4">
        <v>1592509</v>
      </c>
      <c r="AB228" s="4">
        <v>1592509</v>
      </c>
      <c r="AC228" s="4">
        <v>1592509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7996369</v>
      </c>
      <c r="AI228" s="4">
        <v>9588878</v>
      </c>
      <c r="AJ228" s="4">
        <v>11181387</v>
      </c>
      <c r="AK228" s="4">
        <v>12773896</v>
      </c>
      <c r="AL228" s="4">
        <v>14366405</v>
      </c>
      <c r="AM228" s="4">
        <v>15958914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111905</v>
      </c>
      <c r="H229" s="3">
        <v>0</v>
      </c>
      <c r="I229" s="3">
        <v>41301506</v>
      </c>
      <c r="J229" s="3">
        <v>41189601</v>
      </c>
      <c r="K229" s="3">
        <v>41189601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34659681</v>
      </c>
      <c r="S229" s="3">
        <v>34659681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4111500</v>
      </c>
      <c r="Y229" s="3">
        <v>4111500</v>
      </c>
      <c r="Z229" s="4">
        <v>4111499</v>
      </c>
      <c r="AA229" s="4">
        <v>4111499</v>
      </c>
      <c r="AB229" s="4">
        <v>4111499</v>
      </c>
      <c r="AC229" s="4">
        <v>4111500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20632104</v>
      </c>
      <c r="AI229" s="4">
        <v>24743604</v>
      </c>
      <c r="AJ229" s="4">
        <v>28855103</v>
      </c>
      <c r="AK229" s="4">
        <v>32966602</v>
      </c>
      <c r="AL229" s="4">
        <v>37078101</v>
      </c>
      <c r="AM229" s="4">
        <v>41189601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15771</v>
      </c>
      <c r="H230" s="1">
        <v>0</v>
      </c>
      <c r="I230" s="3">
        <v>3667768</v>
      </c>
      <c r="J230" s="3">
        <v>3651997</v>
      </c>
      <c r="K230" s="3">
        <v>3651997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2761664</v>
      </c>
      <c r="S230" s="3">
        <v>2761664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364148</v>
      </c>
      <c r="Y230" s="3">
        <v>364148</v>
      </c>
      <c r="Z230" s="4">
        <v>364148</v>
      </c>
      <c r="AA230" s="4">
        <v>364148</v>
      </c>
      <c r="AB230" s="4">
        <v>364148</v>
      </c>
      <c r="AC230" s="4">
        <v>364149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1831256</v>
      </c>
      <c r="AI230" s="4">
        <v>2195404</v>
      </c>
      <c r="AJ230" s="4">
        <v>2559552</v>
      </c>
      <c r="AK230" s="4">
        <v>2923700</v>
      </c>
      <c r="AL230" s="4">
        <v>3287848</v>
      </c>
      <c r="AM230" s="4">
        <v>3651997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4204</v>
      </c>
      <c r="H231" s="3">
        <v>0</v>
      </c>
      <c r="I231" s="3">
        <v>941005</v>
      </c>
      <c r="J231" s="3">
        <v>936801</v>
      </c>
      <c r="K231" s="3">
        <v>936801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674712</v>
      </c>
      <c r="S231" s="3">
        <v>674712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93400</v>
      </c>
      <c r="Y231" s="3">
        <v>93400</v>
      </c>
      <c r="Z231" s="4">
        <v>93399</v>
      </c>
      <c r="AA231" s="4">
        <v>93399</v>
      </c>
      <c r="AB231" s="4">
        <v>93399</v>
      </c>
      <c r="AC231" s="4">
        <v>93400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469804</v>
      </c>
      <c r="AI231" s="4">
        <v>563204</v>
      </c>
      <c r="AJ231" s="4">
        <v>656603</v>
      </c>
      <c r="AK231" s="4">
        <v>750002</v>
      </c>
      <c r="AL231" s="4">
        <v>843401</v>
      </c>
      <c r="AM231" s="4">
        <v>936801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12562</v>
      </c>
      <c r="H232" s="1">
        <v>0</v>
      </c>
      <c r="I232" s="3">
        <v>1768478</v>
      </c>
      <c r="J232" s="3">
        <v>1755916</v>
      </c>
      <c r="K232" s="3">
        <v>1755916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998521</v>
      </c>
      <c r="S232" s="3">
        <v>998521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174754</v>
      </c>
      <c r="Y232" s="3">
        <v>174754</v>
      </c>
      <c r="Z232" s="4">
        <v>174754</v>
      </c>
      <c r="AA232" s="4">
        <v>174754</v>
      </c>
      <c r="AB232" s="4">
        <v>174754</v>
      </c>
      <c r="AC232" s="4">
        <v>174754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882146</v>
      </c>
      <c r="AI232" s="4">
        <v>1056900</v>
      </c>
      <c r="AJ232" s="4">
        <v>1231654</v>
      </c>
      <c r="AK232" s="4">
        <v>1406408</v>
      </c>
      <c r="AL232" s="4">
        <v>1581162</v>
      </c>
      <c r="AM232" s="4">
        <v>1755916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13215</v>
      </c>
      <c r="H233" s="1">
        <v>0</v>
      </c>
      <c r="I233" s="3">
        <v>3396292</v>
      </c>
      <c r="J233" s="3">
        <v>3383077</v>
      </c>
      <c r="K233" s="3">
        <v>3383077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2599591</v>
      </c>
      <c r="S233" s="3">
        <v>2599591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337427</v>
      </c>
      <c r="Y233" s="3">
        <v>337427</v>
      </c>
      <c r="Z233" s="4">
        <v>337427</v>
      </c>
      <c r="AA233" s="4">
        <v>337427</v>
      </c>
      <c r="AB233" s="4">
        <v>337427</v>
      </c>
      <c r="AC233" s="4">
        <v>337426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1695943</v>
      </c>
      <c r="AI233" s="4">
        <v>2033370</v>
      </c>
      <c r="AJ233" s="4">
        <v>2370797</v>
      </c>
      <c r="AK233" s="4">
        <v>2708224</v>
      </c>
      <c r="AL233" s="4">
        <v>3045651</v>
      </c>
      <c r="AM233" s="4">
        <v>3383077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49941</v>
      </c>
      <c r="H234" s="1">
        <v>0</v>
      </c>
      <c r="I234" s="3">
        <v>13289346</v>
      </c>
      <c r="J234" s="3">
        <v>13239405</v>
      </c>
      <c r="K234" s="3">
        <v>13239405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10387823</v>
      </c>
      <c r="S234" s="3">
        <v>10387823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1320611</v>
      </c>
      <c r="Y234" s="3">
        <v>1320611</v>
      </c>
      <c r="Z234" s="4">
        <v>1320611</v>
      </c>
      <c r="AA234" s="4">
        <v>1320611</v>
      </c>
      <c r="AB234" s="4">
        <v>1320611</v>
      </c>
      <c r="AC234" s="4">
        <v>1320610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6636351</v>
      </c>
      <c r="AI234" s="4">
        <v>7956962</v>
      </c>
      <c r="AJ234" s="4">
        <v>9277573</v>
      </c>
      <c r="AK234" s="4">
        <v>10598184</v>
      </c>
      <c r="AL234" s="4">
        <v>11918795</v>
      </c>
      <c r="AM234" s="4">
        <v>13239405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42056</v>
      </c>
      <c r="H235" s="1">
        <v>0</v>
      </c>
      <c r="I235" s="3">
        <v>15183385</v>
      </c>
      <c r="J235" s="3">
        <v>15141329</v>
      </c>
      <c r="K235" s="3">
        <v>15141329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12640100</v>
      </c>
      <c r="S235" s="3">
        <v>12640100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1511329</v>
      </c>
      <c r="Y235" s="3">
        <v>1511329</v>
      </c>
      <c r="Z235" s="4">
        <v>1511329</v>
      </c>
      <c r="AA235" s="4">
        <v>1511329</v>
      </c>
      <c r="AB235" s="4">
        <v>1511329</v>
      </c>
      <c r="AC235" s="4">
        <v>1511328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7584685</v>
      </c>
      <c r="AI235" s="4">
        <v>9096014</v>
      </c>
      <c r="AJ235" s="4">
        <v>10607343</v>
      </c>
      <c r="AK235" s="4">
        <v>12118672</v>
      </c>
      <c r="AL235" s="4">
        <v>13630001</v>
      </c>
      <c r="AM235" s="4">
        <v>15141329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124580</v>
      </c>
      <c r="H236" s="1">
        <v>0</v>
      </c>
      <c r="I236" s="3">
        <v>34628726</v>
      </c>
      <c r="J236" s="3">
        <v>34504146</v>
      </c>
      <c r="K236" s="3">
        <v>34504146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27930505</v>
      </c>
      <c r="S236" s="3">
        <v>27930505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3442109</v>
      </c>
      <c r="Y236" s="3">
        <v>3442109</v>
      </c>
      <c r="Z236" s="4">
        <v>3442109</v>
      </c>
      <c r="AA236" s="4">
        <v>3442109</v>
      </c>
      <c r="AB236" s="4">
        <v>3442109</v>
      </c>
      <c r="AC236" s="4">
        <v>3442109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17293601</v>
      </c>
      <c r="AI236" s="4">
        <v>20735710</v>
      </c>
      <c r="AJ236" s="4">
        <v>24177819</v>
      </c>
      <c r="AK236" s="4">
        <v>27619928</v>
      </c>
      <c r="AL236" s="4">
        <v>31062037</v>
      </c>
      <c r="AM236" s="4">
        <v>34504146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15514</v>
      </c>
      <c r="H237" s="1">
        <v>0</v>
      </c>
      <c r="I237" s="3">
        <v>5100878</v>
      </c>
      <c r="J237" s="3">
        <v>5085364</v>
      </c>
      <c r="K237" s="3">
        <v>5085364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4132387</v>
      </c>
      <c r="S237" s="3">
        <v>4132387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507502</v>
      </c>
      <c r="Y237" s="3">
        <v>507502</v>
      </c>
      <c r="Z237" s="4">
        <v>507502</v>
      </c>
      <c r="AA237" s="4">
        <v>507502</v>
      </c>
      <c r="AB237" s="4">
        <v>507502</v>
      </c>
      <c r="AC237" s="4">
        <v>507502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2547854</v>
      </c>
      <c r="AI237" s="4">
        <v>3055356</v>
      </c>
      <c r="AJ237" s="4">
        <v>3562858</v>
      </c>
      <c r="AK237" s="4">
        <v>4070360</v>
      </c>
      <c r="AL237" s="4">
        <v>4577862</v>
      </c>
      <c r="AM237" s="4">
        <v>5085364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15427</v>
      </c>
      <c r="H238" s="1">
        <v>0</v>
      </c>
      <c r="I238" s="3">
        <v>2606254</v>
      </c>
      <c r="J238" s="3">
        <v>2590827</v>
      </c>
      <c r="K238" s="3">
        <v>2590827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1602740</v>
      </c>
      <c r="S238" s="3">
        <v>1602740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258055</v>
      </c>
      <c r="Y238" s="3">
        <v>258055</v>
      </c>
      <c r="Z238" s="4">
        <v>258054</v>
      </c>
      <c r="AA238" s="4">
        <v>258054</v>
      </c>
      <c r="AB238" s="4">
        <v>258054</v>
      </c>
      <c r="AC238" s="4">
        <v>258055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1300555</v>
      </c>
      <c r="AI238" s="4">
        <v>1558610</v>
      </c>
      <c r="AJ238" s="4">
        <v>1816664</v>
      </c>
      <c r="AK238" s="4">
        <v>2074718</v>
      </c>
      <c r="AL238" s="4">
        <v>2332772</v>
      </c>
      <c r="AM238" s="4">
        <v>2590827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15519</v>
      </c>
      <c r="H239" s="1">
        <v>0</v>
      </c>
      <c r="I239" s="3">
        <v>5389830</v>
      </c>
      <c r="J239" s="3">
        <v>5374311</v>
      </c>
      <c r="K239" s="3">
        <v>5374311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4449904</v>
      </c>
      <c r="S239" s="3">
        <v>4449904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536397</v>
      </c>
      <c r="Y239" s="3">
        <v>536397</v>
      </c>
      <c r="Z239" s="4">
        <v>536396</v>
      </c>
      <c r="AA239" s="4">
        <v>536396</v>
      </c>
      <c r="AB239" s="4">
        <v>536396</v>
      </c>
      <c r="AC239" s="4">
        <v>536397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2692329</v>
      </c>
      <c r="AI239" s="4">
        <v>3228726</v>
      </c>
      <c r="AJ239" s="4">
        <v>3765122</v>
      </c>
      <c r="AK239" s="4">
        <v>4301518</v>
      </c>
      <c r="AL239" s="4">
        <v>4837914</v>
      </c>
      <c r="AM239" s="4">
        <v>5374311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23496</v>
      </c>
      <c r="H240" s="1">
        <v>0</v>
      </c>
      <c r="I240" s="3">
        <v>7017195</v>
      </c>
      <c r="J240" s="3">
        <v>6993699</v>
      </c>
      <c r="K240" s="3">
        <v>6993699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5642450</v>
      </c>
      <c r="S240" s="3">
        <v>5642450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697803</v>
      </c>
      <c r="Y240" s="3">
        <v>697803</v>
      </c>
      <c r="Z240" s="4">
        <v>697803</v>
      </c>
      <c r="AA240" s="4">
        <v>697803</v>
      </c>
      <c r="AB240" s="4">
        <v>697803</v>
      </c>
      <c r="AC240" s="4">
        <v>697804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3504683</v>
      </c>
      <c r="AI240" s="4">
        <v>4202486</v>
      </c>
      <c r="AJ240" s="4">
        <v>4900289</v>
      </c>
      <c r="AK240" s="4">
        <v>5598092</v>
      </c>
      <c r="AL240" s="4">
        <v>6295895</v>
      </c>
      <c r="AM240" s="4">
        <v>6993699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13176</v>
      </c>
      <c r="H241" s="1">
        <v>0</v>
      </c>
      <c r="I241" s="3">
        <v>2622868</v>
      </c>
      <c r="J241" s="3">
        <v>2609692</v>
      </c>
      <c r="K241" s="3">
        <v>2609692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1821844</v>
      </c>
      <c r="S241" s="3">
        <v>1821844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260091</v>
      </c>
      <c r="Y241" s="3">
        <v>260091</v>
      </c>
      <c r="Z241" s="4">
        <v>260091</v>
      </c>
      <c r="AA241" s="4">
        <v>260091</v>
      </c>
      <c r="AB241" s="4">
        <v>260091</v>
      </c>
      <c r="AC241" s="4">
        <v>260089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1309239</v>
      </c>
      <c r="AI241" s="4">
        <v>1569330</v>
      </c>
      <c r="AJ241" s="4">
        <v>1829421</v>
      </c>
      <c r="AK241" s="4">
        <v>2089512</v>
      </c>
      <c r="AL241" s="4">
        <v>2349603</v>
      </c>
      <c r="AM241" s="4">
        <v>2609692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24649</v>
      </c>
      <c r="H242" s="3">
        <v>0</v>
      </c>
      <c r="I242" s="3">
        <v>7603332</v>
      </c>
      <c r="J242" s="3">
        <v>7578683</v>
      </c>
      <c r="K242" s="3">
        <v>7578683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6080706</v>
      </c>
      <c r="S242" s="3">
        <v>6080706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756225</v>
      </c>
      <c r="Y242" s="3">
        <v>756225</v>
      </c>
      <c r="Z242" s="4">
        <v>756225</v>
      </c>
      <c r="AA242" s="4">
        <v>756225</v>
      </c>
      <c r="AB242" s="4">
        <v>756225</v>
      </c>
      <c r="AC242" s="4">
        <v>756226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3797557</v>
      </c>
      <c r="AI242" s="4">
        <v>4553782</v>
      </c>
      <c r="AJ242" s="4">
        <v>5310007</v>
      </c>
      <c r="AK242" s="4">
        <v>6066232</v>
      </c>
      <c r="AL242" s="4">
        <v>6822457</v>
      </c>
      <c r="AM242" s="4">
        <v>7578683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7580</v>
      </c>
      <c r="H243" s="1">
        <v>0</v>
      </c>
      <c r="I243" s="3">
        <v>1406626</v>
      </c>
      <c r="J243" s="3">
        <v>1399046</v>
      </c>
      <c r="K243" s="3">
        <v>1399046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967597</v>
      </c>
      <c r="S243" s="3">
        <v>967597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139399</v>
      </c>
      <c r="Y243" s="3">
        <v>139399</v>
      </c>
      <c r="Z243" s="4">
        <v>139399</v>
      </c>
      <c r="AA243" s="4">
        <v>139399</v>
      </c>
      <c r="AB243" s="4">
        <v>139399</v>
      </c>
      <c r="AC243" s="4">
        <v>139399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702051</v>
      </c>
      <c r="AI243" s="4">
        <v>841450</v>
      </c>
      <c r="AJ243" s="4">
        <v>980849</v>
      </c>
      <c r="AK243" s="4">
        <v>1120248</v>
      </c>
      <c r="AL243" s="4">
        <v>1259647</v>
      </c>
      <c r="AM243" s="4">
        <v>1399046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7638</v>
      </c>
      <c r="H244" s="1">
        <v>0</v>
      </c>
      <c r="I244" s="3">
        <v>1483314</v>
      </c>
      <c r="J244" s="3">
        <v>1475676</v>
      </c>
      <c r="K244" s="3">
        <v>1475676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912806</v>
      </c>
      <c r="S244" s="3">
        <v>912806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147059</v>
      </c>
      <c r="Y244" s="3">
        <v>147059</v>
      </c>
      <c r="Z244" s="4">
        <v>147059</v>
      </c>
      <c r="AA244" s="4">
        <v>147059</v>
      </c>
      <c r="AB244" s="4">
        <v>147059</v>
      </c>
      <c r="AC244" s="4">
        <v>147057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740383</v>
      </c>
      <c r="AI244" s="4">
        <v>887442</v>
      </c>
      <c r="AJ244" s="4">
        <v>1034501</v>
      </c>
      <c r="AK244" s="4">
        <v>1181560</v>
      </c>
      <c r="AL244" s="4">
        <v>1328619</v>
      </c>
      <c r="AM244" s="4">
        <v>1475676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19614</v>
      </c>
      <c r="H245" s="1">
        <v>0</v>
      </c>
      <c r="I245" s="3">
        <v>5958758</v>
      </c>
      <c r="J245" s="3">
        <v>5939144</v>
      </c>
      <c r="K245" s="3">
        <v>5939144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4681778</v>
      </c>
      <c r="S245" s="3">
        <v>4681778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592607</v>
      </c>
      <c r="Y245" s="3">
        <v>592607</v>
      </c>
      <c r="Z245" s="4">
        <v>592607</v>
      </c>
      <c r="AA245" s="4">
        <v>592607</v>
      </c>
      <c r="AB245" s="4">
        <v>592607</v>
      </c>
      <c r="AC245" s="4">
        <v>592605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2976111</v>
      </c>
      <c r="AI245" s="4">
        <v>3568718</v>
      </c>
      <c r="AJ245" s="4">
        <v>4161325</v>
      </c>
      <c r="AK245" s="4">
        <v>4753932</v>
      </c>
      <c r="AL245" s="4">
        <v>5346539</v>
      </c>
      <c r="AM245" s="4">
        <v>5939144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22669</v>
      </c>
      <c r="H246" s="3">
        <v>0</v>
      </c>
      <c r="I246" s="3">
        <v>6478742</v>
      </c>
      <c r="J246" s="3">
        <v>6456073</v>
      </c>
      <c r="K246" s="3">
        <v>6456073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5110099</v>
      </c>
      <c r="S246" s="3">
        <v>5110099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644096</v>
      </c>
      <c r="Y246" s="3">
        <v>644096</v>
      </c>
      <c r="Z246" s="4">
        <v>644096</v>
      </c>
      <c r="AA246" s="4">
        <v>644096</v>
      </c>
      <c r="AB246" s="4">
        <v>644096</v>
      </c>
      <c r="AC246" s="4">
        <v>644097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3235592</v>
      </c>
      <c r="AI246" s="4">
        <v>3879688</v>
      </c>
      <c r="AJ246" s="4">
        <v>4523784</v>
      </c>
      <c r="AK246" s="4">
        <v>5167880</v>
      </c>
      <c r="AL246" s="4">
        <v>5811976</v>
      </c>
      <c r="AM246" s="4">
        <v>6456073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9050</v>
      </c>
      <c r="H247" s="1">
        <v>0</v>
      </c>
      <c r="I247" s="3">
        <v>2419214</v>
      </c>
      <c r="J247" s="3">
        <v>2410164</v>
      </c>
      <c r="K247" s="3">
        <v>2410164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1836801</v>
      </c>
      <c r="S247" s="3">
        <v>1836801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240413</v>
      </c>
      <c r="Y247" s="3">
        <v>240413</v>
      </c>
      <c r="Z247" s="4">
        <v>240414</v>
      </c>
      <c r="AA247" s="4">
        <v>240414</v>
      </c>
      <c r="AB247" s="4">
        <v>240414</v>
      </c>
      <c r="AC247" s="4">
        <v>240412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1208097</v>
      </c>
      <c r="AI247" s="4">
        <v>1448510</v>
      </c>
      <c r="AJ247" s="4">
        <v>1688924</v>
      </c>
      <c r="AK247" s="4">
        <v>1929338</v>
      </c>
      <c r="AL247" s="4">
        <v>2169752</v>
      </c>
      <c r="AM247" s="4">
        <v>2410164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4594</v>
      </c>
      <c r="H248" s="3">
        <v>0</v>
      </c>
      <c r="I248" s="3">
        <v>1255643</v>
      </c>
      <c r="J248" s="3">
        <v>1251049</v>
      </c>
      <c r="K248" s="3">
        <v>1251049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965804</v>
      </c>
      <c r="S248" s="3">
        <v>965804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124799</v>
      </c>
      <c r="Y248" s="3">
        <v>124799</v>
      </c>
      <c r="Z248" s="4">
        <v>124799</v>
      </c>
      <c r="AA248" s="4">
        <v>124799</v>
      </c>
      <c r="AB248" s="4">
        <v>124799</v>
      </c>
      <c r="AC248" s="4">
        <v>124798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627055</v>
      </c>
      <c r="AI248" s="4">
        <v>751854</v>
      </c>
      <c r="AJ248" s="4">
        <v>876653</v>
      </c>
      <c r="AK248" s="4">
        <v>1001452</v>
      </c>
      <c r="AL248" s="4">
        <v>1126251</v>
      </c>
      <c r="AM248" s="4">
        <v>1251049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12888</v>
      </c>
      <c r="H249" s="1">
        <v>0</v>
      </c>
      <c r="I249" s="3">
        <v>3007256</v>
      </c>
      <c r="J249" s="3">
        <v>2994368</v>
      </c>
      <c r="K249" s="3">
        <v>2994368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2225951</v>
      </c>
      <c r="S249" s="3">
        <v>2225951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298577</v>
      </c>
      <c r="Y249" s="3">
        <v>298577</v>
      </c>
      <c r="Z249" s="4">
        <v>298578</v>
      </c>
      <c r="AA249" s="4">
        <v>298578</v>
      </c>
      <c r="AB249" s="4">
        <v>298578</v>
      </c>
      <c r="AC249" s="4">
        <v>298576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1501481</v>
      </c>
      <c r="AI249" s="4">
        <v>1800058</v>
      </c>
      <c r="AJ249" s="4">
        <v>2098636</v>
      </c>
      <c r="AK249" s="4">
        <v>2397214</v>
      </c>
      <c r="AL249" s="4">
        <v>2695792</v>
      </c>
      <c r="AM249" s="4">
        <v>2994368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24516</v>
      </c>
      <c r="H250" s="1">
        <v>0</v>
      </c>
      <c r="I250" s="3">
        <v>3342561</v>
      </c>
      <c r="J250" s="3">
        <v>3318045</v>
      </c>
      <c r="K250" s="3">
        <v>3318045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1819946</v>
      </c>
      <c r="S250" s="3">
        <v>1819946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330170</v>
      </c>
      <c r="Y250" s="3">
        <v>330170</v>
      </c>
      <c r="Z250" s="4">
        <v>330170</v>
      </c>
      <c r="AA250" s="4">
        <v>330170</v>
      </c>
      <c r="AB250" s="4">
        <v>330170</v>
      </c>
      <c r="AC250" s="4">
        <v>330171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1667194</v>
      </c>
      <c r="AI250" s="4">
        <v>1997364</v>
      </c>
      <c r="AJ250" s="4">
        <v>2327534</v>
      </c>
      <c r="AK250" s="4">
        <v>2657704</v>
      </c>
      <c r="AL250" s="4">
        <v>2987874</v>
      </c>
      <c r="AM250" s="4">
        <v>3318045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8545</v>
      </c>
      <c r="H251" s="1">
        <v>0</v>
      </c>
      <c r="I251" s="3">
        <v>2041890</v>
      </c>
      <c r="J251" s="3">
        <v>2033345</v>
      </c>
      <c r="K251" s="3">
        <v>2033345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1507251</v>
      </c>
      <c r="S251" s="3">
        <v>1507251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202765</v>
      </c>
      <c r="Y251" s="3">
        <v>202765</v>
      </c>
      <c r="Z251" s="4">
        <v>202765</v>
      </c>
      <c r="AA251" s="4">
        <v>202765</v>
      </c>
      <c r="AB251" s="4">
        <v>202765</v>
      </c>
      <c r="AC251" s="4">
        <v>202764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1019521</v>
      </c>
      <c r="AI251" s="4">
        <v>1222286</v>
      </c>
      <c r="AJ251" s="4">
        <v>1425051</v>
      </c>
      <c r="AK251" s="4">
        <v>1627816</v>
      </c>
      <c r="AL251" s="4">
        <v>1830581</v>
      </c>
      <c r="AM251" s="4">
        <v>2033345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5191</v>
      </c>
      <c r="H252" s="1">
        <v>0</v>
      </c>
      <c r="I252" s="3">
        <v>1028417</v>
      </c>
      <c r="J252" s="3">
        <v>1023226</v>
      </c>
      <c r="K252" s="3">
        <v>1023226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740131</v>
      </c>
      <c r="S252" s="3">
        <v>740131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101976</v>
      </c>
      <c r="Y252" s="3">
        <v>101976</v>
      </c>
      <c r="Z252" s="4">
        <v>101977</v>
      </c>
      <c r="AA252" s="4">
        <v>101977</v>
      </c>
      <c r="AB252" s="4">
        <v>101977</v>
      </c>
      <c r="AC252" s="4">
        <v>101975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513344</v>
      </c>
      <c r="AI252" s="4">
        <v>615320</v>
      </c>
      <c r="AJ252" s="4">
        <v>717297</v>
      </c>
      <c r="AK252" s="4">
        <v>819274</v>
      </c>
      <c r="AL252" s="4">
        <v>921251</v>
      </c>
      <c r="AM252" s="4">
        <v>1023226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32335</v>
      </c>
      <c r="H253" s="1">
        <v>0</v>
      </c>
      <c r="I253" s="3">
        <v>8392180</v>
      </c>
      <c r="J253" s="3">
        <v>8359845</v>
      </c>
      <c r="K253" s="3">
        <v>8359845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6475813</v>
      </c>
      <c r="S253" s="3">
        <v>6475813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833829</v>
      </c>
      <c r="Y253" s="3">
        <v>833829</v>
      </c>
      <c r="Z253" s="4">
        <v>833829</v>
      </c>
      <c r="AA253" s="4">
        <v>833829</v>
      </c>
      <c r="AB253" s="4">
        <v>833829</v>
      </c>
      <c r="AC253" s="4">
        <v>833828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4190701</v>
      </c>
      <c r="AI253" s="4">
        <v>5024530</v>
      </c>
      <c r="AJ253" s="4">
        <v>5858359</v>
      </c>
      <c r="AK253" s="4">
        <v>6692188</v>
      </c>
      <c r="AL253" s="4">
        <v>7526017</v>
      </c>
      <c r="AM253" s="4">
        <v>8359845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5848</v>
      </c>
      <c r="H254" s="1">
        <v>0</v>
      </c>
      <c r="I254" s="3">
        <v>1605862</v>
      </c>
      <c r="J254" s="3">
        <v>1600014</v>
      </c>
      <c r="K254" s="3">
        <v>1600014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1224363</v>
      </c>
      <c r="S254" s="3">
        <v>1224363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159612</v>
      </c>
      <c r="Y254" s="3">
        <v>159612</v>
      </c>
      <c r="Z254" s="4">
        <v>159612</v>
      </c>
      <c r="AA254" s="4">
        <v>159612</v>
      </c>
      <c r="AB254" s="4">
        <v>159612</v>
      </c>
      <c r="AC254" s="4">
        <v>159610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801956</v>
      </c>
      <c r="AI254" s="4">
        <v>961568</v>
      </c>
      <c r="AJ254" s="4">
        <v>1121180</v>
      </c>
      <c r="AK254" s="4">
        <v>1280792</v>
      </c>
      <c r="AL254" s="4">
        <v>1440404</v>
      </c>
      <c r="AM254" s="4">
        <v>1600014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17225</v>
      </c>
      <c r="H255" s="1">
        <v>0</v>
      </c>
      <c r="I255" s="3">
        <v>4488268</v>
      </c>
      <c r="J255" s="3">
        <v>4471043</v>
      </c>
      <c r="K255" s="3">
        <v>4471043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3397414</v>
      </c>
      <c r="S255" s="3">
        <v>3397414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445956</v>
      </c>
      <c r="Y255" s="3">
        <v>445956</v>
      </c>
      <c r="Z255" s="4">
        <v>445956</v>
      </c>
      <c r="AA255" s="4">
        <v>445956</v>
      </c>
      <c r="AB255" s="4">
        <v>445956</v>
      </c>
      <c r="AC255" s="4">
        <v>445955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2241264</v>
      </c>
      <c r="AI255" s="4">
        <v>2687220</v>
      </c>
      <c r="AJ255" s="4">
        <v>3133176</v>
      </c>
      <c r="AK255" s="4">
        <v>3579132</v>
      </c>
      <c r="AL255" s="4">
        <v>4025088</v>
      </c>
      <c r="AM255" s="4">
        <v>4471043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25644</v>
      </c>
      <c r="H256" s="1">
        <v>0</v>
      </c>
      <c r="I256" s="3">
        <v>7748439</v>
      </c>
      <c r="J256" s="3">
        <v>7722795</v>
      </c>
      <c r="K256" s="3">
        <v>7722795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6212569</v>
      </c>
      <c r="S256" s="3">
        <v>6212569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770570</v>
      </c>
      <c r="Y256" s="3">
        <v>770570</v>
      </c>
      <c r="Z256" s="4">
        <v>770570</v>
      </c>
      <c r="AA256" s="4">
        <v>770570</v>
      </c>
      <c r="AB256" s="4">
        <v>770570</v>
      </c>
      <c r="AC256" s="4">
        <v>770569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3869946</v>
      </c>
      <c r="AI256" s="4">
        <v>4640516</v>
      </c>
      <c r="AJ256" s="4">
        <v>5411086</v>
      </c>
      <c r="AK256" s="4">
        <v>6181656</v>
      </c>
      <c r="AL256" s="4">
        <v>6952226</v>
      </c>
      <c r="AM256" s="4">
        <v>7722795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23822</v>
      </c>
      <c r="H257" s="1">
        <v>0</v>
      </c>
      <c r="I257" s="3">
        <v>7054653</v>
      </c>
      <c r="J257" s="3">
        <v>7030831</v>
      </c>
      <c r="K257" s="3">
        <v>7030831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5606045</v>
      </c>
      <c r="S257" s="3">
        <v>5606045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701495</v>
      </c>
      <c r="Y257" s="3">
        <v>701495</v>
      </c>
      <c r="Z257" s="4">
        <v>701495</v>
      </c>
      <c r="AA257" s="4">
        <v>701495</v>
      </c>
      <c r="AB257" s="4">
        <v>701495</v>
      </c>
      <c r="AC257" s="4">
        <v>701496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3523355</v>
      </c>
      <c r="AI257" s="4">
        <v>4224850</v>
      </c>
      <c r="AJ257" s="4">
        <v>4926345</v>
      </c>
      <c r="AK257" s="4">
        <v>5627840</v>
      </c>
      <c r="AL257" s="4">
        <v>6329335</v>
      </c>
      <c r="AM257" s="4">
        <v>7030831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16309</v>
      </c>
      <c r="H258" s="1">
        <v>0</v>
      </c>
      <c r="I258" s="3">
        <v>4457607</v>
      </c>
      <c r="J258" s="3">
        <v>4441298</v>
      </c>
      <c r="K258" s="3">
        <v>4441298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3494566</v>
      </c>
      <c r="S258" s="3">
        <v>3494566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443042</v>
      </c>
      <c r="Y258" s="3">
        <v>443042</v>
      </c>
      <c r="Z258" s="4">
        <v>443043</v>
      </c>
      <c r="AA258" s="4">
        <v>443043</v>
      </c>
      <c r="AB258" s="4">
        <v>443043</v>
      </c>
      <c r="AC258" s="4">
        <v>443041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2226086</v>
      </c>
      <c r="AI258" s="4">
        <v>2669128</v>
      </c>
      <c r="AJ258" s="4">
        <v>3112171</v>
      </c>
      <c r="AK258" s="4">
        <v>3555214</v>
      </c>
      <c r="AL258" s="4">
        <v>3998257</v>
      </c>
      <c r="AM258" s="4">
        <v>4441298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8517</v>
      </c>
      <c r="H259" s="1">
        <v>0</v>
      </c>
      <c r="I259" s="3">
        <v>2474379</v>
      </c>
      <c r="J259" s="3">
        <v>2465862</v>
      </c>
      <c r="K259" s="3">
        <v>2465862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1914044</v>
      </c>
      <c r="S259" s="3">
        <v>1914044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246018</v>
      </c>
      <c r="Y259" s="3">
        <v>246018</v>
      </c>
      <c r="Z259" s="4">
        <v>246019</v>
      </c>
      <c r="AA259" s="4">
        <v>246019</v>
      </c>
      <c r="AB259" s="4">
        <v>246019</v>
      </c>
      <c r="AC259" s="4">
        <v>246017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1235770</v>
      </c>
      <c r="AI259" s="4">
        <v>1481788</v>
      </c>
      <c r="AJ259" s="4">
        <v>1727807</v>
      </c>
      <c r="AK259" s="4">
        <v>1973826</v>
      </c>
      <c r="AL259" s="4">
        <v>2219845</v>
      </c>
      <c r="AM259" s="4">
        <v>2465862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12372</v>
      </c>
      <c r="H260" s="3">
        <v>0</v>
      </c>
      <c r="I260" s="3">
        <v>3733728</v>
      </c>
      <c r="J260" s="3">
        <v>3721356</v>
      </c>
      <c r="K260" s="3">
        <v>3721356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2981262</v>
      </c>
      <c r="S260" s="3">
        <v>2981262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371311</v>
      </c>
      <c r="Y260" s="3">
        <v>371311</v>
      </c>
      <c r="Z260" s="4">
        <v>371311</v>
      </c>
      <c r="AA260" s="4">
        <v>371311</v>
      </c>
      <c r="AB260" s="4">
        <v>371311</v>
      </c>
      <c r="AC260" s="4">
        <v>371309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1864803</v>
      </c>
      <c r="AI260" s="4">
        <v>2236114</v>
      </c>
      <c r="AJ260" s="4">
        <v>2607425</v>
      </c>
      <c r="AK260" s="4">
        <v>2978736</v>
      </c>
      <c r="AL260" s="4">
        <v>3350047</v>
      </c>
      <c r="AM260" s="4">
        <v>3721356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33961</v>
      </c>
      <c r="H261" s="1">
        <v>0</v>
      </c>
      <c r="I261" s="3">
        <v>10434191</v>
      </c>
      <c r="J261" s="3">
        <v>10400230</v>
      </c>
      <c r="K261" s="3">
        <v>10400230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8155193</v>
      </c>
      <c r="S261" s="3">
        <v>8155193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1037759</v>
      </c>
      <c r="Y261" s="3">
        <v>1037759</v>
      </c>
      <c r="Z261" s="4">
        <v>1037759</v>
      </c>
      <c r="AA261" s="4">
        <v>1037759</v>
      </c>
      <c r="AB261" s="4">
        <v>1037759</v>
      </c>
      <c r="AC261" s="4">
        <v>1037759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5211435</v>
      </c>
      <c r="AI261" s="4">
        <v>6249194</v>
      </c>
      <c r="AJ261" s="4">
        <v>7286953</v>
      </c>
      <c r="AK261" s="4">
        <v>8324712</v>
      </c>
      <c r="AL261" s="4">
        <v>9362471</v>
      </c>
      <c r="AM261" s="4">
        <v>10400230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341532</v>
      </c>
      <c r="H262" s="1">
        <v>0</v>
      </c>
      <c r="I262" s="3">
        <v>126157087</v>
      </c>
      <c r="J262" s="3">
        <v>125815555</v>
      </c>
      <c r="K262" s="3">
        <v>125815555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106407731</v>
      </c>
      <c r="S262" s="3">
        <v>106407731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12558787</v>
      </c>
      <c r="Y262" s="3">
        <v>12558787</v>
      </c>
      <c r="Z262" s="4">
        <v>12558786</v>
      </c>
      <c r="AA262" s="4">
        <v>12558786</v>
      </c>
      <c r="AB262" s="4">
        <v>12558786</v>
      </c>
      <c r="AC262" s="4">
        <v>12558787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63021623</v>
      </c>
      <c r="AI262" s="4">
        <v>75580410</v>
      </c>
      <c r="AJ262" s="4">
        <v>88139196</v>
      </c>
      <c r="AK262" s="4">
        <v>100697982</v>
      </c>
      <c r="AL262" s="4">
        <v>113256768</v>
      </c>
      <c r="AM262" s="4">
        <v>125815555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9877</v>
      </c>
      <c r="H263" s="3">
        <v>0</v>
      </c>
      <c r="I263" s="3">
        <v>2487063</v>
      </c>
      <c r="J263" s="3">
        <v>2477186</v>
      </c>
      <c r="K263" s="3">
        <v>2477186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1808721</v>
      </c>
      <c r="S263" s="3">
        <v>1808721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247060</v>
      </c>
      <c r="Y263" s="3">
        <v>247060</v>
      </c>
      <c r="Z263" s="4">
        <v>247061</v>
      </c>
      <c r="AA263" s="4">
        <v>247061</v>
      </c>
      <c r="AB263" s="4">
        <v>247061</v>
      </c>
      <c r="AC263" s="4">
        <v>247059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1241884</v>
      </c>
      <c r="AI263" s="4">
        <v>1488944</v>
      </c>
      <c r="AJ263" s="4">
        <v>1736005</v>
      </c>
      <c r="AK263" s="4">
        <v>1983066</v>
      </c>
      <c r="AL263" s="4">
        <v>2230127</v>
      </c>
      <c r="AM263" s="4">
        <v>2477186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20572</v>
      </c>
      <c r="H264" s="1">
        <v>0</v>
      </c>
      <c r="I264" s="3">
        <v>4759383</v>
      </c>
      <c r="J264" s="3">
        <v>4738811</v>
      </c>
      <c r="K264" s="3">
        <v>4738811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3468989</v>
      </c>
      <c r="S264" s="3">
        <v>3468989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472510</v>
      </c>
      <c r="Y264" s="3">
        <v>472510</v>
      </c>
      <c r="Z264" s="4">
        <v>472510</v>
      </c>
      <c r="AA264" s="4">
        <v>472510</v>
      </c>
      <c r="AB264" s="4">
        <v>472510</v>
      </c>
      <c r="AC264" s="4">
        <v>472509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2376262</v>
      </c>
      <c r="AI264" s="4">
        <v>2848772</v>
      </c>
      <c r="AJ264" s="4">
        <v>3321282</v>
      </c>
      <c r="AK264" s="4">
        <v>3793792</v>
      </c>
      <c r="AL264" s="4">
        <v>4266302</v>
      </c>
      <c r="AM264" s="4">
        <v>4738811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32843</v>
      </c>
      <c r="H265" s="1">
        <v>0</v>
      </c>
      <c r="I265" s="3">
        <v>8895997</v>
      </c>
      <c r="J265" s="3">
        <v>8863154</v>
      </c>
      <c r="K265" s="3">
        <v>8863154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7114771</v>
      </c>
      <c r="S265" s="3">
        <v>7114771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884126</v>
      </c>
      <c r="Y265" s="3">
        <v>884126</v>
      </c>
      <c r="Z265" s="4">
        <v>884126</v>
      </c>
      <c r="AA265" s="4">
        <v>884126</v>
      </c>
      <c r="AB265" s="4">
        <v>884126</v>
      </c>
      <c r="AC265" s="4">
        <v>884124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4442526</v>
      </c>
      <c r="AI265" s="4">
        <v>5326652</v>
      </c>
      <c r="AJ265" s="4">
        <v>6210778</v>
      </c>
      <c r="AK265" s="4">
        <v>7094904</v>
      </c>
      <c r="AL265" s="4">
        <v>7979030</v>
      </c>
      <c r="AM265" s="4">
        <v>8863154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12209</v>
      </c>
      <c r="H266" s="3">
        <v>0</v>
      </c>
      <c r="I266" s="3">
        <v>3917846</v>
      </c>
      <c r="J266" s="3">
        <v>3905637</v>
      </c>
      <c r="K266" s="3">
        <v>3905637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3232799</v>
      </c>
      <c r="S266" s="3">
        <v>3232799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389750</v>
      </c>
      <c r="Y266" s="3">
        <v>389750</v>
      </c>
      <c r="Z266" s="4">
        <v>389749</v>
      </c>
      <c r="AA266" s="4">
        <v>389749</v>
      </c>
      <c r="AB266" s="4">
        <v>389749</v>
      </c>
      <c r="AC266" s="4">
        <v>389750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1956890</v>
      </c>
      <c r="AI266" s="4">
        <v>2346640</v>
      </c>
      <c r="AJ266" s="4">
        <v>2736389</v>
      </c>
      <c r="AK266" s="4">
        <v>3126138</v>
      </c>
      <c r="AL266" s="4">
        <v>3515887</v>
      </c>
      <c r="AM266" s="4">
        <v>3905637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14501</v>
      </c>
      <c r="H267" s="1">
        <v>0</v>
      </c>
      <c r="I267" s="3">
        <v>3553245</v>
      </c>
      <c r="J267" s="3">
        <v>3538744</v>
      </c>
      <c r="K267" s="3">
        <v>3538744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2642645</v>
      </c>
      <c r="S267" s="3">
        <v>2642645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352907</v>
      </c>
      <c r="Y267" s="3">
        <v>352907</v>
      </c>
      <c r="Z267" s="4">
        <v>352908</v>
      </c>
      <c r="AA267" s="4">
        <v>352908</v>
      </c>
      <c r="AB267" s="4">
        <v>352908</v>
      </c>
      <c r="AC267" s="4">
        <v>352906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1774207</v>
      </c>
      <c r="AI267" s="4">
        <v>2127114</v>
      </c>
      <c r="AJ267" s="4">
        <v>2480022</v>
      </c>
      <c r="AK267" s="4">
        <v>2832930</v>
      </c>
      <c r="AL267" s="4">
        <v>3185838</v>
      </c>
      <c r="AM267" s="4">
        <v>3538744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12064</v>
      </c>
      <c r="H268" s="3">
        <v>0</v>
      </c>
      <c r="I268" s="3">
        <v>2873089</v>
      </c>
      <c r="J268" s="3">
        <v>2861025</v>
      </c>
      <c r="K268" s="3">
        <v>2861025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2138746</v>
      </c>
      <c r="S268" s="3">
        <v>2138746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285298</v>
      </c>
      <c r="Y268" s="3">
        <v>285298</v>
      </c>
      <c r="Z268" s="4">
        <v>285298</v>
      </c>
      <c r="AA268" s="4">
        <v>285298</v>
      </c>
      <c r="AB268" s="4">
        <v>285298</v>
      </c>
      <c r="AC268" s="4">
        <v>285299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1434534</v>
      </c>
      <c r="AI268" s="4">
        <v>1719832</v>
      </c>
      <c r="AJ268" s="4">
        <v>2005130</v>
      </c>
      <c r="AK268" s="4">
        <v>2290428</v>
      </c>
      <c r="AL268" s="4">
        <v>2575726</v>
      </c>
      <c r="AM268" s="4">
        <v>2861025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4665</v>
      </c>
      <c r="H269" s="1">
        <v>0</v>
      </c>
      <c r="I269" s="3">
        <v>1310409</v>
      </c>
      <c r="J269" s="3">
        <v>1305744</v>
      </c>
      <c r="K269" s="3">
        <v>1305744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1030763</v>
      </c>
      <c r="S269" s="3">
        <v>1030763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130263</v>
      </c>
      <c r="Y269" s="3">
        <v>130263</v>
      </c>
      <c r="Z269" s="4">
        <v>130264</v>
      </c>
      <c r="AA269" s="4">
        <v>130264</v>
      </c>
      <c r="AB269" s="4">
        <v>130264</v>
      </c>
      <c r="AC269" s="4">
        <v>130262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654427</v>
      </c>
      <c r="AI269" s="4">
        <v>784690</v>
      </c>
      <c r="AJ269" s="4">
        <v>914954</v>
      </c>
      <c r="AK269" s="4">
        <v>1045218</v>
      </c>
      <c r="AL269" s="4">
        <v>1175482</v>
      </c>
      <c r="AM269" s="4">
        <v>1305744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33385</v>
      </c>
      <c r="H270" s="1">
        <v>0</v>
      </c>
      <c r="I270" s="3">
        <v>11660105</v>
      </c>
      <c r="J270" s="3">
        <v>11626720</v>
      </c>
      <c r="K270" s="3">
        <v>11626720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9613787</v>
      </c>
      <c r="S270" s="3">
        <v>9613787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1160446</v>
      </c>
      <c r="Y270" s="3">
        <v>1160446</v>
      </c>
      <c r="Z270" s="4">
        <v>1160446</v>
      </c>
      <c r="AA270" s="4">
        <v>1160446</v>
      </c>
      <c r="AB270" s="4">
        <v>1160446</v>
      </c>
      <c r="AC270" s="4">
        <v>1160446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5824490</v>
      </c>
      <c r="AI270" s="4">
        <v>6984936</v>
      </c>
      <c r="AJ270" s="4">
        <v>8145382</v>
      </c>
      <c r="AK270" s="4">
        <v>9305828</v>
      </c>
      <c r="AL270" s="4">
        <v>10466274</v>
      </c>
      <c r="AM270" s="4">
        <v>11626720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11650</v>
      </c>
      <c r="H271" s="1">
        <v>0</v>
      </c>
      <c r="I271" s="3">
        <v>3448588</v>
      </c>
      <c r="J271" s="3">
        <v>3436938</v>
      </c>
      <c r="K271" s="3">
        <v>3436938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2636937</v>
      </c>
      <c r="S271" s="3">
        <v>2636937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342917</v>
      </c>
      <c r="Y271" s="3">
        <v>342917</v>
      </c>
      <c r="Z271" s="4">
        <v>342917</v>
      </c>
      <c r="AA271" s="4">
        <v>342917</v>
      </c>
      <c r="AB271" s="4">
        <v>342917</v>
      </c>
      <c r="AC271" s="4">
        <v>342917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1722353</v>
      </c>
      <c r="AI271" s="4">
        <v>2065270</v>
      </c>
      <c r="AJ271" s="4">
        <v>2408187</v>
      </c>
      <c r="AK271" s="4">
        <v>2751104</v>
      </c>
      <c r="AL271" s="4">
        <v>3094021</v>
      </c>
      <c r="AM271" s="4">
        <v>3436938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161344</v>
      </c>
      <c r="H272" s="1">
        <v>0</v>
      </c>
      <c r="I272" s="3">
        <v>50990497</v>
      </c>
      <c r="J272" s="3">
        <v>50829153</v>
      </c>
      <c r="K272" s="3">
        <v>50829153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42059123</v>
      </c>
      <c r="S272" s="3">
        <v>42059123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5072159</v>
      </c>
      <c r="Y272" s="3">
        <v>5072159</v>
      </c>
      <c r="Z272" s="4">
        <v>5072159</v>
      </c>
      <c r="AA272" s="4">
        <v>5072159</v>
      </c>
      <c r="AB272" s="4">
        <v>5072159</v>
      </c>
      <c r="AC272" s="4">
        <v>5072158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25468359</v>
      </c>
      <c r="AI272" s="4">
        <v>30540518</v>
      </c>
      <c r="AJ272" s="4">
        <v>35612677</v>
      </c>
      <c r="AK272" s="4">
        <v>40684836</v>
      </c>
      <c r="AL272" s="4">
        <v>45756995</v>
      </c>
      <c r="AM272" s="4">
        <v>50829153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45995</v>
      </c>
      <c r="H273" s="1">
        <v>0</v>
      </c>
      <c r="I273" s="3">
        <v>14865626</v>
      </c>
      <c r="J273" s="3">
        <v>14819631</v>
      </c>
      <c r="K273" s="3">
        <v>14819631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11937670</v>
      </c>
      <c r="S273" s="3">
        <v>11937670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1478897</v>
      </c>
      <c r="Y273" s="3">
        <v>1478897</v>
      </c>
      <c r="Z273" s="4">
        <v>1478896</v>
      </c>
      <c r="AA273" s="4">
        <v>1478896</v>
      </c>
      <c r="AB273" s="4">
        <v>1478896</v>
      </c>
      <c r="AC273" s="4">
        <v>1478897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7425149</v>
      </c>
      <c r="AI273" s="4">
        <v>8904046</v>
      </c>
      <c r="AJ273" s="4">
        <v>10382942</v>
      </c>
      <c r="AK273" s="4">
        <v>11861838</v>
      </c>
      <c r="AL273" s="4">
        <v>13340734</v>
      </c>
      <c r="AM273" s="4">
        <v>14819631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26321</v>
      </c>
      <c r="H274" s="1">
        <v>0</v>
      </c>
      <c r="I274" s="3">
        <v>2695921</v>
      </c>
      <c r="J274" s="3">
        <v>2669600</v>
      </c>
      <c r="K274" s="3">
        <v>2669600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1106974</v>
      </c>
      <c r="S274" s="3">
        <v>1106974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265205</v>
      </c>
      <c r="Y274" s="3">
        <v>265205</v>
      </c>
      <c r="Z274" s="4">
        <v>265206</v>
      </c>
      <c r="AA274" s="4">
        <v>265206</v>
      </c>
      <c r="AB274" s="4">
        <v>265206</v>
      </c>
      <c r="AC274" s="4">
        <v>265204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1343573</v>
      </c>
      <c r="AI274" s="4">
        <v>1608778</v>
      </c>
      <c r="AJ274" s="4">
        <v>1873984</v>
      </c>
      <c r="AK274" s="4">
        <v>2139190</v>
      </c>
      <c r="AL274" s="4">
        <v>2404396</v>
      </c>
      <c r="AM274" s="4">
        <v>2669600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9213</v>
      </c>
      <c r="H275" s="1">
        <v>0</v>
      </c>
      <c r="I275" s="3">
        <v>2733443</v>
      </c>
      <c r="J275" s="3">
        <v>2724230</v>
      </c>
      <c r="K275" s="3">
        <v>2724230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2144615</v>
      </c>
      <c r="S275" s="3">
        <v>2144615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271809</v>
      </c>
      <c r="Y275" s="3">
        <v>271809</v>
      </c>
      <c r="Z275" s="4">
        <v>271809</v>
      </c>
      <c r="AA275" s="4">
        <v>271809</v>
      </c>
      <c r="AB275" s="4">
        <v>271809</v>
      </c>
      <c r="AC275" s="4">
        <v>271809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1365185</v>
      </c>
      <c r="AI275" s="4">
        <v>1636994</v>
      </c>
      <c r="AJ275" s="4">
        <v>1908803</v>
      </c>
      <c r="AK275" s="4">
        <v>2180612</v>
      </c>
      <c r="AL275" s="4">
        <v>2452421</v>
      </c>
      <c r="AM275" s="4">
        <v>2724230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4468</v>
      </c>
      <c r="H276" s="1">
        <v>0</v>
      </c>
      <c r="I276" s="3">
        <v>1453194</v>
      </c>
      <c r="J276" s="3">
        <v>1448726</v>
      </c>
      <c r="K276" s="3">
        <v>1448726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1154301</v>
      </c>
      <c r="S276" s="3">
        <v>1154301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144575</v>
      </c>
      <c r="Y276" s="3">
        <v>144575</v>
      </c>
      <c r="Z276" s="4">
        <v>144575</v>
      </c>
      <c r="AA276" s="4">
        <v>144575</v>
      </c>
      <c r="AB276" s="4">
        <v>144575</v>
      </c>
      <c r="AC276" s="4">
        <v>144575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725851</v>
      </c>
      <c r="AI276" s="4">
        <v>870426</v>
      </c>
      <c r="AJ276" s="4">
        <v>1015001</v>
      </c>
      <c r="AK276" s="4">
        <v>1159576</v>
      </c>
      <c r="AL276" s="4">
        <v>1304151</v>
      </c>
      <c r="AM276" s="4">
        <v>1448726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13888</v>
      </c>
      <c r="H277" s="3">
        <v>0</v>
      </c>
      <c r="I277" s="3">
        <v>4108665</v>
      </c>
      <c r="J277" s="3">
        <v>4094777</v>
      </c>
      <c r="K277" s="3">
        <v>4094777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3244548</v>
      </c>
      <c r="S277" s="3">
        <v>3244548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408552</v>
      </c>
      <c r="Y277" s="3">
        <v>408552</v>
      </c>
      <c r="Z277" s="4">
        <v>408551</v>
      </c>
      <c r="AA277" s="4">
        <v>408551</v>
      </c>
      <c r="AB277" s="4">
        <v>408551</v>
      </c>
      <c r="AC277" s="4">
        <v>408552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2052020</v>
      </c>
      <c r="AI277" s="4">
        <v>2460572</v>
      </c>
      <c r="AJ277" s="4">
        <v>2869123</v>
      </c>
      <c r="AK277" s="4">
        <v>3277674</v>
      </c>
      <c r="AL277" s="4">
        <v>3686225</v>
      </c>
      <c r="AM277" s="4">
        <v>4094777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59038</v>
      </c>
      <c r="H278" s="1">
        <v>0</v>
      </c>
      <c r="I278" s="3">
        <v>21864860</v>
      </c>
      <c r="J278" s="3">
        <v>21805822</v>
      </c>
      <c r="K278" s="3">
        <v>21805822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18283956</v>
      </c>
      <c r="S278" s="3">
        <v>18283956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2176646</v>
      </c>
      <c r="Y278" s="3">
        <v>2176646</v>
      </c>
      <c r="Z278" s="4">
        <v>2176647</v>
      </c>
      <c r="AA278" s="4">
        <v>2176647</v>
      </c>
      <c r="AB278" s="4">
        <v>2176647</v>
      </c>
      <c r="AC278" s="4">
        <v>2176645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10922590</v>
      </c>
      <c r="AI278" s="4">
        <v>13099236</v>
      </c>
      <c r="AJ278" s="4">
        <v>15275883</v>
      </c>
      <c r="AK278" s="4">
        <v>17452530</v>
      </c>
      <c r="AL278" s="4">
        <v>19629177</v>
      </c>
      <c r="AM278" s="4">
        <v>21805822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2903</v>
      </c>
      <c r="H279" s="1">
        <v>0</v>
      </c>
      <c r="I279" s="3">
        <v>792092</v>
      </c>
      <c r="J279" s="3">
        <v>789189</v>
      </c>
      <c r="K279" s="3">
        <v>789189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605616</v>
      </c>
      <c r="S279" s="3">
        <v>605616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78726</v>
      </c>
      <c r="Y279" s="3">
        <v>78726</v>
      </c>
      <c r="Z279" s="4">
        <v>78725</v>
      </c>
      <c r="AA279" s="4">
        <v>78725</v>
      </c>
      <c r="AB279" s="4">
        <v>78725</v>
      </c>
      <c r="AC279" s="4">
        <v>78726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395562</v>
      </c>
      <c r="AI279" s="4">
        <v>474288</v>
      </c>
      <c r="AJ279" s="4">
        <v>553013</v>
      </c>
      <c r="AK279" s="4">
        <v>631738</v>
      </c>
      <c r="AL279" s="4">
        <v>710463</v>
      </c>
      <c r="AM279" s="4">
        <v>789189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21470</v>
      </c>
      <c r="H280" s="1">
        <v>0</v>
      </c>
      <c r="I280" s="3">
        <v>5349616</v>
      </c>
      <c r="J280" s="3">
        <v>5328146</v>
      </c>
      <c r="K280" s="3">
        <v>5328146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4111401</v>
      </c>
      <c r="S280" s="3">
        <v>4111401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531383</v>
      </c>
      <c r="Y280" s="3">
        <v>531383</v>
      </c>
      <c r="Z280" s="4">
        <v>531383</v>
      </c>
      <c r="AA280" s="4">
        <v>531383</v>
      </c>
      <c r="AB280" s="4">
        <v>531383</v>
      </c>
      <c r="AC280" s="4">
        <v>531383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2671231</v>
      </c>
      <c r="AI280" s="4">
        <v>3202614</v>
      </c>
      <c r="AJ280" s="4">
        <v>3733997</v>
      </c>
      <c r="AK280" s="4">
        <v>4265380</v>
      </c>
      <c r="AL280" s="4">
        <v>4796763</v>
      </c>
      <c r="AM280" s="4">
        <v>5328146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18167</v>
      </c>
      <c r="H281" s="3">
        <v>0</v>
      </c>
      <c r="I281" s="3">
        <v>5065930</v>
      </c>
      <c r="J281" s="3">
        <v>5047763</v>
      </c>
      <c r="K281" s="3">
        <v>5047763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3993957</v>
      </c>
      <c r="S281" s="3">
        <v>3993957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503565</v>
      </c>
      <c r="Y281" s="3">
        <v>503565</v>
      </c>
      <c r="Z281" s="4">
        <v>503565</v>
      </c>
      <c r="AA281" s="4">
        <v>503565</v>
      </c>
      <c r="AB281" s="4">
        <v>503565</v>
      </c>
      <c r="AC281" s="4">
        <v>503566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2529937</v>
      </c>
      <c r="AI281" s="4">
        <v>3033502</v>
      </c>
      <c r="AJ281" s="4">
        <v>3537067</v>
      </c>
      <c r="AK281" s="4">
        <v>4040632</v>
      </c>
      <c r="AL281" s="4">
        <v>4544197</v>
      </c>
      <c r="AM281" s="4">
        <v>5047763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19490</v>
      </c>
      <c r="H282" s="1">
        <v>0</v>
      </c>
      <c r="I282" s="3">
        <v>5729800</v>
      </c>
      <c r="J282" s="3">
        <v>5710310</v>
      </c>
      <c r="K282" s="3">
        <v>5710310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4598797</v>
      </c>
      <c r="S282" s="3">
        <v>4598797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569732</v>
      </c>
      <c r="Y282" s="3">
        <v>569732</v>
      </c>
      <c r="Z282" s="4">
        <v>569732</v>
      </c>
      <c r="AA282" s="4">
        <v>569732</v>
      </c>
      <c r="AB282" s="4">
        <v>569732</v>
      </c>
      <c r="AC282" s="4">
        <v>569730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2861652</v>
      </c>
      <c r="AI282" s="4">
        <v>3431384</v>
      </c>
      <c r="AJ282" s="4">
        <v>4001116</v>
      </c>
      <c r="AK282" s="4">
        <v>4570848</v>
      </c>
      <c r="AL282" s="4">
        <v>5140580</v>
      </c>
      <c r="AM282" s="4">
        <v>5710310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13580</v>
      </c>
      <c r="H283" s="1">
        <v>0</v>
      </c>
      <c r="I283" s="3">
        <v>3449680</v>
      </c>
      <c r="J283" s="3">
        <v>3436100</v>
      </c>
      <c r="K283" s="3">
        <v>3436100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2762192</v>
      </c>
      <c r="S283" s="3">
        <v>2762192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342705</v>
      </c>
      <c r="Y283" s="3">
        <v>342705</v>
      </c>
      <c r="Z283" s="4">
        <v>342705</v>
      </c>
      <c r="AA283" s="4">
        <v>342705</v>
      </c>
      <c r="AB283" s="4">
        <v>342705</v>
      </c>
      <c r="AC283" s="4">
        <v>342703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1722577</v>
      </c>
      <c r="AI283" s="4">
        <v>2065282</v>
      </c>
      <c r="AJ283" s="4">
        <v>2407987</v>
      </c>
      <c r="AK283" s="4">
        <v>2750692</v>
      </c>
      <c r="AL283" s="4">
        <v>3093397</v>
      </c>
      <c r="AM283" s="4">
        <v>3436100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15323</v>
      </c>
      <c r="H284" s="1">
        <v>0</v>
      </c>
      <c r="I284" s="3">
        <v>4510199</v>
      </c>
      <c r="J284" s="3">
        <v>4494876</v>
      </c>
      <c r="K284" s="3">
        <v>4494876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3571880</v>
      </c>
      <c r="S284" s="3">
        <v>3571880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448466</v>
      </c>
      <c r="Y284" s="3">
        <v>448466</v>
      </c>
      <c r="Z284" s="4">
        <v>448466</v>
      </c>
      <c r="AA284" s="4">
        <v>448466</v>
      </c>
      <c r="AB284" s="4">
        <v>448466</v>
      </c>
      <c r="AC284" s="4">
        <v>448466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2252546</v>
      </c>
      <c r="AI284" s="4">
        <v>2701012</v>
      </c>
      <c r="AJ284" s="4">
        <v>3149478</v>
      </c>
      <c r="AK284" s="4">
        <v>3597944</v>
      </c>
      <c r="AL284" s="4">
        <v>4046410</v>
      </c>
      <c r="AM284" s="4">
        <v>4494876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6165</v>
      </c>
      <c r="H285" s="3">
        <v>0</v>
      </c>
      <c r="I285" s="3">
        <v>1804845</v>
      </c>
      <c r="J285" s="3">
        <v>1798680</v>
      </c>
      <c r="K285" s="3">
        <v>1798680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1424622</v>
      </c>
      <c r="S285" s="3">
        <v>1424622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179457</v>
      </c>
      <c r="Y285" s="3">
        <v>179457</v>
      </c>
      <c r="Z285" s="4">
        <v>179457</v>
      </c>
      <c r="AA285" s="4">
        <v>179457</v>
      </c>
      <c r="AB285" s="4">
        <v>179457</v>
      </c>
      <c r="AC285" s="4">
        <v>179455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901397</v>
      </c>
      <c r="AI285" s="4">
        <v>1080854</v>
      </c>
      <c r="AJ285" s="4">
        <v>1260311</v>
      </c>
      <c r="AK285" s="4">
        <v>1439768</v>
      </c>
      <c r="AL285" s="4">
        <v>1619225</v>
      </c>
      <c r="AM285" s="4">
        <v>1798680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8784</v>
      </c>
      <c r="H286" s="1">
        <v>0</v>
      </c>
      <c r="I286" s="3">
        <v>2779974</v>
      </c>
      <c r="J286" s="3">
        <v>2771190</v>
      </c>
      <c r="K286" s="3">
        <v>2771190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2237671</v>
      </c>
      <c r="S286" s="3">
        <v>2237671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276534</v>
      </c>
      <c r="Y286" s="3">
        <v>276534</v>
      </c>
      <c r="Z286" s="4">
        <v>276534</v>
      </c>
      <c r="AA286" s="4">
        <v>276534</v>
      </c>
      <c r="AB286" s="4">
        <v>276534</v>
      </c>
      <c r="AC286" s="4">
        <v>276532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1388522</v>
      </c>
      <c r="AI286" s="4">
        <v>1665056</v>
      </c>
      <c r="AJ286" s="4">
        <v>1941590</v>
      </c>
      <c r="AK286" s="4">
        <v>2218124</v>
      </c>
      <c r="AL286" s="4">
        <v>2494658</v>
      </c>
      <c r="AM286" s="4">
        <v>2771190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8182</v>
      </c>
      <c r="H287" s="1">
        <v>0</v>
      </c>
      <c r="I287" s="3">
        <v>2130220</v>
      </c>
      <c r="J287" s="3">
        <v>2122038</v>
      </c>
      <c r="K287" s="3">
        <v>2122038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1592115</v>
      </c>
      <c r="S287" s="3">
        <v>1592115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211658</v>
      </c>
      <c r="Y287" s="3">
        <v>211658</v>
      </c>
      <c r="Z287" s="4">
        <v>211659</v>
      </c>
      <c r="AA287" s="4">
        <v>211659</v>
      </c>
      <c r="AB287" s="4">
        <v>211659</v>
      </c>
      <c r="AC287" s="4">
        <v>211657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1063746</v>
      </c>
      <c r="AI287" s="4">
        <v>1275404</v>
      </c>
      <c r="AJ287" s="4">
        <v>1487063</v>
      </c>
      <c r="AK287" s="4">
        <v>1698722</v>
      </c>
      <c r="AL287" s="4">
        <v>1910381</v>
      </c>
      <c r="AM287" s="4">
        <v>2122038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7300</v>
      </c>
      <c r="H288" s="1">
        <v>0</v>
      </c>
      <c r="I288" s="3">
        <v>2416154</v>
      </c>
      <c r="J288" s="3">
        <v>2408854</v>
      </c>
      <c r="K288" s="3">
        <v>2408854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1959153</v>
      </c>
      <c r="S288" s="3">
        <v>1959153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240399</v>
      </c>
      <c r="Y288" s="3">
        <v>240399</v>
      </c>
      <c r="Z288" s="4">
        <v>240399</v>
      </c>
      <c r="AA288" s="4">
        <v>240399</v>
      </c>
      <c r="AB288" s="4">
        <v>240399</v>
      </c>
      <c r="AC288" s="4">
        <v>240399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1206859</v>
      </c>
      <c r="AI288" s="4">
        <v>1447258</v>
      </c>
      <c r="AJ288" s="4">
        <v>1687657</v>
      </c>
      <c r="AK288" s="4">
        <v>1928056</v>
      </c>
      <c r="AL288" s="4">
        <v>2168455</v>
      </c>
      <c r="AM288" s="4">
        <v>2408854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3698</v>
      </c>
      <c r="H289" s="1">
        <v>0</v>
      </c>
      <c r="I289" s="3">
        <v>767276</v>
      </c>
      <c r="J289" s="3">
        <v>763578</v>
      </c>
      <c r="K289" s="3">
        <v>763578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539017</v>
      </c>
      <c r="S289" s="3">
        <v>539017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76111</v>
      </c>
      <c r="Y289" s="3">
        <v>76111</v>
      </c>
      <c r="Z289" s="4">
        <v>76111</v>
      </c>
      <c r="AA289" s="4">
        <v>76111</v>
      </c>
      <c r="AB289" s="4">
        <v>76111</v>
      </c>
      <c r="AC289" s="4">
        <v>76111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383023</v>
      </c>
      <c r="AI289" s="4">
        <v>459134</v>
      </c>
      <c r="AJ289" s="4">
        <v>535245</v>
      </c>
      <c r="AK289" s="4">
        <v>611356</v>
      </c>
      <c r="AL289" s="4">
        <v>687467</v>
      </c>
      <c r="AM289" s="4">
        <v>763578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17577</v>
      </c>
      <c r="H290" s="1">
        <v>0</v>
      </c>
      <c r="I290" s="3">
        <v>5000615</v>
      </c>
      <c r="J290" s="3">
        <v>4983038</v>
      </c>
      <c r="K290" s="3">
        <v>4983038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3968748</v>
      </c>
      <c r="S290" s="3">
        <v>3968748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497132</v>
      </c>
      <c r="Y290" s="3">
        <v>497132</v>
      </c>
      <c r="Z290" s="4">
        <v>497132</v>
      </c>
      <c r="AA290" s="4">
        <v>497132</v>
      </c>
      <c r="AB290" s="4">
        <v>497132</v>
      </c>
      <c r="AC290" s="4">
        <v>497130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2497380</v>
      </c>
      <c r="AI290" s="4">
        <v>2994512</v>
      </c>
      <c r="AJ290" s="4">
        <v>3491644</v>
      </c>
      <c r="AK290" s="4">
        <v>3988776</v>
      </c>
      <c r="AL290" s="4">
        <v>4485908</v>
      </c>
      <c r="AM290" s="4">
        <v>4983038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8575</v>
      </c>
      <c r="H291" s="3">
        <v>0</v>
      </c>
      <c r="I291" s="3">
        <v>1500544</v>
      </c>
      <c r="J291" s="3">
        <v>1491969</v>
      </c>
      <c r="K291" s="3">
        <v>1491969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911457</v>
      </c>
      <c r="S291" s="3">
        <v>911457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148626</v>
      </c>
      <c r="Y291" s="3">
        <v>148626</v>
      </c>
      <c r="Z291" s="4">
        <v>148625</v>
      </c>
      <c r="AA291" s="4">
        <v>148625</v>
      </c>
      <c r="AB291" s="4">
        <v>148625</v>
      </c>
      <c r="AC291" s="4">
        <v>148626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748842</v>
      </c>
      <c r="AI291" s="4">
        <v>897468</v>
      </c>
      <c r="AJ291" s="4">
        <v>1046093</v>
      </c>
      <c r="AK291" s="4">
        <v>1194718</v>
      </c>
      <c r="AL291" s="4">
        <v>1343343</v>
      </c>
      <c r="AM291" s="4">
        <v>1491969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78661</v>
      </c>
      <c r="H292" s="1">
        <v>0</v>
      </c>
      <c r="I292" s="3">
        <v>22606950</v>
      </c>
      <c r="J292" s="3">
        <v>22528289</v>
      </c>
      <c r="K292" s="3">
        <v>22528289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17843450</v>
      </c>
      <c r="S292" s="3">
        <v>17843450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2247585</v>
      </c>
      <c r="Y292" s="3">
        <v>2247585</v>
      </c>
      <c r="Z292" s="4">
        <v>2247585</v>
      </c>
      <c r="AA292" s="4">
        <v>2247585</v>
      </c>
      <c r="AB292" s="4">
        <v>2247585</v>
      </c>
      <c r="AC292" s="4">
        <v>2247584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11290365</v>
      </c>
      <c r="AI292" s="4">
        <v>13537950</v>
      </c>
      <c r="AJ292" s="4">
        <v>15785535</v>
      </c>
      <c r="AK292" s="4">
        <v>18033120</v>
      </c>
      <c r="AL292" s="4">
        <v>20280705</v>
      </c>
      <c r="AM292" s="4">
        <v>22528289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22122</v>
      </c>
      <c r="H293" s="1">
        <v>0</v>
      </c>
      <c r="I293" s="3">
        <v>6427487</v>
      </c>
      <c r="J293" s="3">
        <v>6405365</v>
      </c>
      <c r="K293" s="3">
        <v>6405365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5129195</v>
      </c>
      <c r="S293" s="3">
        <v>5129195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639062</v>
      </c>
      <c r="Y293" s="3">
        <v>639062</v>
      </c>
      <c r="Z293" s="4">
        <v>639061</v>
      </c>
      <c r="AA293" s="4">
        <v>639061</v>
      </c>
      <c r="AB293" s="4">
        <v>639061</v>
      </c>
      <c r="AC293" s="4">
        <v>639062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3210058</v>
      </c>
      <c r="AI293" s="4">
        <v>3849120</v>
      </c>
      <c r="AJ293" s="4">
        <v>4488181</v>
      </c>
      <c r="AK293" s="4">
        <v>5127242</v>
      </c>
      <c r="AL293" s="4">
        <v>5766303</v>
      </c>
      <c r="AM293" s="4">
        <v>6405365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19720</v>
      </c>
      <c r="H294" s="1">
        <v>0</v>
      </c>
      <c r="I294" s="3">
        <v>5778321</v>
      </c>
      <c r="J294" s="3">
        <v>5758601</v>
      </c>
      <c r="K294" s="3">
        <v>5758601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4578360</v>
      </c>
      <c r="S294" s="3">
        <v>4578360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574546</v>
      </c>
      <c r="Y294" s="3">
        <v>574546</v>
      </c>
      <c r="Z294" s="4">
        <v>574545</v>
      </c>
      <c r="AA294" s="4">
        <v>574545</v>
      </c>
      <c r="AB294" s="4">
        <v>574545</v>
      </c>
      <c r="AC294" s="4">
        <v>574546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2885874</v>
      </c>
      <c r="AI294" s="4">
        <v>3460420</v>
      </c>
      <c r="AJ294" s="4">
        <v>4034965</v>
      </c>
      <c r="AK294" s="4">
        <v>4609510</v>
      </c>
      <c r="AL294" s="4">
        <v>5184055</v>
      </c>
      <c r="AM294" s="4">
        <v>5758601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6455</v>
      </c>
      <c r="H295" s="1">
        <v>0</v>
      </c>
      <c r="I295" s="3">
        <v>1723700</v>
      </c>
      <c r="J295" s="3">
        <v>1717245</v>
      </c>
      <c r="K295" s="3">
        <v>1717245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1336773</v>
      </c>
      <c r="S295" s="3">
        <v>1336773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171294</v>
      </c>
      <c r="Y295" s="3">
        <v>171294</v>
      </c>
      <c r="Z295" s="4">
        <v>171294</v>
      </c>
      <c r="AA295" s="4">
        <v>171294</v>
      </c>
      <c r="AB295" s="4">
        <v>171294</v>
      </c>
      <c r="AC295" s="4">
        <v>171295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860774</v>
      </c>
      <c r="AI295" s="4">
        <v>1032068</v>
      </c>
      <c r="AJ295" s="4">
        <v>1203362</v>
      </c>
      <c r="AK295" s="4">
        <v>1374656</v>
      </c>
      <c r="AL295" s="4">
        <v>1545950</v>
      </c>
      <c r="AM295" s="4">
        <v>1717245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37147</v>
      </c>
      <c r="H296" s="1">
        <v>0</v>
      </c>
      <c r="I296" s="3">
        <v>11221265</v>
      </c>
      <c r="J296" s="3">
        <v>11184118</v>
      </c>
      <c r="K296" s="3">
        <v>11184118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8984830</v>
      </c>
      <c r="S296" s="3">
        <v>8984830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1115935</v>
      </c>
      <c r="Y296" s="3">
        <v>1115935</v>
      </c>
      <c r="Z296" s="4">
        <v>1115935</v>
      </c>
      <c r="AA296" s="4">
        <v>1115935</v>
      </c>
      <c r="AB296" s="4">
        <v>1115935</v>
      </c>
      <c r="AC296" s="4">
        <v>1115935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5604443</v>
      </c>
      <c r="AI296" s="4">
        <v>6720378</v>
      </c>
      <c r="AJ296" s="4">
        <v>7836313</v>
      </c>
      <c r="AK296" s="4">
        <v>8952248</v>
      </c>
      <c r="AL296" s="4">
        <v>10068183</v>
      </c>
      <c r="AM296" s="4">
        <v>11184118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10957</v>
      </c>
      <c r="H297" s="1">
        <v>0</v>
      </c>
      <c r="I297" s="3">
        <v>3550776</v>
      </c>
      <c r="J297" s="3">
        <v>3539819</v>
      </c>
      <c r="K297" s="3">
        <v>3539819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2821557</v>
      </c>
      <c r="S297" s="3">
        <v>2821557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353251</v>
      </c>
      <c r="Y297" s="3">
        <v>353251</v>
      </c>
      <c r="Z297" s="4">
        <v>353251</v>
      </c>
      <c r="AA297" s="4">
        <v>353251</v>
      </c>
      <c r="AB297" s="4">
        <v>353251</v>
      </c>
      <c r="AC297" s="4">
        <v>353252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1773563</v>
      </c>
      <c r="AI297" s="4">
        <v>2126814</v>
      </c>
      <c r="AJ297" s="4">
        <v>2480065</v>
      </c>
      <c r="AK297" s="4">
        <v>2833316</v>
      </c>
      <c r="AL297" s="4">
        <v>3186567</v>
      </c>
      <c r="AM297" s="4">
        <v>3539819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18592</v>
      </c>
      <c r="H298" s="3">
        <v>0</v>
      </c>
      <c r="I298" s="3">
        <v>4622658</v>
      </c>
      <c r="J298" s="3">
        <v>4604066</v>
      </c>
      <c r="K298" s="3">
        <v>4604066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3481390</v>
      </c>
      <c r="S298" s="3">
        <v>3481390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459167</v>
      </c>
      <c r="Y298" s="3">
        <v>459167</v>
      </c>
      <c r="Z298" s="4">
        <v>459167</v>
      </c>
      <c r="AA298" s="4">
        <v>459167</v>
      </c>
      <c r="AB298" s="4">
        <v>459167</v>
      </c>
      <c r="AC298" s="4">
        <v>459167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2308231</v>
      </c>
      <c r="AI298" s="4">
        <v>2767398</v>
      </c>
      <c r="AJ298" s="4">
        <v>3226565</v>
      </c>
      <c r="AK298" s="4">
        <v>3685732</v>
      </c>
      <c r="AL298" s="4">
        <v>4144899</v>
      </c>
      <c r="AM298" s="4">
        <v>4604066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12498</v>
      </c>
      <c r="H299" s="1">
        <v>0</v>
      </c>
      <c r="I299" s="3">
        <v>3613034</v>
      </c>
      <c r="J299" s="3">
        <v>3600536</v>
      </c>
      <c r="K299" s="3">
        <v>3600536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2857673</v>
      </c>
      <c r="S299" s="3">
        <v>2857673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359221</v>
      </c>
      <c r="Y299" s="3">
        <v>359221</v>
      </c>
      <c r="Z299" s="4">
        <v>359221</v>
      </c>
      <c r="AA299" s="4">
        <v>359221</v>
      </c>
      <c r="AB299" s="4">
        <v>359221</v>
      </c>
      <c r="AC299" s="4">
        <v>359219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1804433</v>
      </c>
      <c r="AI299" s="4">
        <v>2163654</v>
      </c>
      <c r="AJ299" s="4">
        <v>2522875</v>
      </c>
      <c r="AK299" s="4">
        <v>2882096</v>
      </c>
      <c r="AL299" s="4">
        <v>3241317</v>
      </c>
      <c r="AM299" s="4">
        <v>3600536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15473</v>
      </c>
      <c r="H300" s="1">
        <v>0</v>
      </c>
      <c r="I300" s="3">
        <v>4658154</v>
      </c>
      <c r="J300" s="3">
        <v>4642681</v>
      </c>
      <c r="K300" s="3">
        <v>4642681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3703937</v>
      </c>
      <c r="S300" s="3">
        <v>3703937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463237</v>
      </c>
      <c r="Y300" s="3">
        <v>463237</v>
      </c>
      <c r="Z300" s="4">
        <v>463237</v>
      </c>
      <c r="AA300" s="4">
        <v>463237</v>
      </c>
      <c r="AB300" s="4">
        <v>463237</v>
      </c>
      <c r="AC300" s="4">
        <v>463236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2326497</v>
      </c>
      <c r="AI300" s="4">
        <v>2789734</v>
      </c>
      <c r="AJ300" s="4">
        <v>3252971</v>
      </c>
      <c r="AK300" s="4">
        <v>3716208</v>
      </c>
      <c r="AL300" s="4">
        <v>4179445</v>
      </c>
      <c r="AM300" s="4">
        <v>4642681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37147</v>
      </c>
      <c r="H301" s="3">
        <v>0</v>
      </c>
      <c r="I301" s="3">
        <v>11969987</v>
      </c>
      <c r="J301" s="3">
        <v>11932840</v>
      </c>
      <c r="K301" s="3">
        <v>11932840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9745314</v>
      </c>
      <c r="S301" s="3">
        <v>9745314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1190807</v>
      </c>
      <c r="Y301" s="3">
        <v>1190807</v>
      </c>
      <c r="Z301" s="4">
        <v>1190808</v>
      </c>
      <c r="AA301" s="4">
        <v>1190808</v>
      </c>
      <c r="AB301" s="4">
        <v>1190808</v>
      </c>
      <c r="AC301" s="4">
        <v>1190806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5978803</v>
      </c>
      <c r="AI301" s="4">
        <v>7169610</v>
      </c>
      <c r="AJ301" s="4">
        <v>8360418</v>
      </c>
      <c r="AK301" s="4">
        <v>9551226</v>
      </c>
      <c r="AL301" s="4">
        <v>10742034</v>
      </c>
      <c r="AM301" s="4">
        <v>11932840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245318</v>
      </c>
      <c r="H302" s="1">
        <v>0</v>
      </c>
      <c r="I302" s="3">
        <v>88736604</v>
      </c>
      <c r="J302" s="3">
        <v>88491286</v>
      </c>
      <c r="K302" s="3">
        <v>88491286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74627848</v>
      </c>
      <c r="S302" s="3">
        <v>74627848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8832774</v>
      </c>
      <c r="Y302" s="3">
        <v>8832774</v>
      </c>
      <c r="Z302" s="4">
        <v>8832775</v>
      </c>
      <c r="AA302" s="4">
        <v>8832775</v>
      </c>
      <c r="AB302" s="4">
        <v>8832775</v>
      </c>
      <c r="AC302" s="4">
        <v>8832773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44327414</v>
      </c>
      <c r="AI302" s="4">
        <v>53160188</v>
      </c>
      <c r="AJ302" s="4">
        <v>61992963</v>
      </c>
      <c r="AK302" s="4">
        <v>70825738</v>
      </c>
      <c r="AL302" s="4">
        <v>79658513</v>
      </c>
      <c r="AM302" s="4">
        <v>88491286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289785</v>
      </c>
      <c r="H303" s="1">
        <v>0</v>
      </c>
      <c r="I303" s="3">
        <v>77498431</v>
      </c>
      <c r="J303" s="3">
        <v>77208646</v>
      </c>
      <c r="K303" s="3">
        <v>77208646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63513362</v>
      </c>
      <c r="S303" s="3">
        <v>63513362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7701546</v>
      </c>
      <c r="Y303" s="3">
        <v>7701546</v>
      </c>
      <c r="Z303" s="4">
        <v>7701546</v>
      </c>
      <c r="AA303" s="4">
        <v>7701546</v>
      </c>
      <c r="AB303" s="4">
        <v>7701546</v>
      </c>
      <c r="AC303" s="4">
        <v>7701544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38700918</v>
      </c>
      <c r="AI303" s="4">
        <v>46402464</v>
      </c>
      <c r="AJ303" s="4">
        <v>54104010</v>
      </c>
      <c r="AK303" s="4">
        <v>61805556</v>
      </c>
      <c r="AL303" s="4">
        <v>69507102</v>
      </c>
      <c r="AM303" s="4">
        <v>77208646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49804</v>
      </c>
      <c r="H304" s="3">
        <v>0</v>
      </c>
      <c r="I304" s="3">
        <v>14720993</v>
      </c>
      <c r="J304" s="3">
        <v>14671189</v>
      </c>
      <c r="K304" s="3">
        <v>14671189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11779003</v>
      </c>
      <c r="S304" s="3">
        <v>11779003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1463799</v>
      </c>
      <c r="Y304" s="3">
        <v>1463799</v>
      </c>
      <c r="Z304" s="4">
        <v>1463799</v>
      </c>
      <c r="AA304" s="4">
        <v>1463799</v>
      </c>
      <c r="AB304" s="4">
        <v>1463799</v>
      </c>
      <c r="AC304" s="4">
        <v>1463798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7352195</v>
      </c>
      <c r="AI304" s="4">
        <v>8815994</v>
      </c>
      <c r="AJ304" s="4">
        <v>10279793</v>
      </c>
      <c r="AK304" s="4">
        <v>11743592</v>
      </c>
      <c r="AL304" s="4">
        <v>13207391</v>
      </c>
      <c r="AM304" s="4">
        <v>14671189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13240</v>
      </c>
      <c r="H305" s="1">
        <v>0</v>
      </c>
      <c r="I305" s="3">
        <v>3642162</v>
      </c>
      <c r="J305" s="3">
        <v>3628922</v>
      </c>
      <c r="K305" s="3">
        <v>3628922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2783676</v>
      </c>
      <c r="S305" s="3">
        <v>2783676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362010</v>
      </c>
      <c r="Y305" s="3">
        <v>362010</v>
      </c>
      <c r="Z305" s="4">
        <v>362010</v>
      </c>
      <c r="AA305" s="4">
        <v>362010</v>
      </c>
      <c r="AB305" s="4">
        <v>362010</v>
      </c>
      <c r="AC305" s="4">
        <v>362008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1818874</v>
      </c>
      <c r="AI305" s="4">
        <v>2180884</v>
      </c>
      <c r="AJ305" s="4">
        <v>2542894</v>
      </c>
      <c r="AK305" s="4">
        <v>2904904</v>
      </c>
      <c r="AL305" s="4">
        <v>3266914</v>
      </c>
      <c r="AM305" s="4">
        <v>3628922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40505</v>
      </c>
      <c r="H306" s="1">
        <v>0</v>
      </c>
      <c r="I306" s="3">
        <v>12686896</v>
      </c>
      <c r="J306" s="3">
        <v>12646391</v>
      </c>
      <c r="K306" s="3">
        <v>12646391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10195647</v>
      </c>
      <c r="S306" s="3">
        <v>10195647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1261939</v>
      </c>
      <c r="Y306" s="3">
        <v>1261939</v>
      </c>
      <c r="Z306" s="4">
        <v>1261938</v>
      </c>
      <c r="AA306" s="4">
        <v>1261938</v>
      </c>
      <c r="AB306" s="4">
        <v>1261938</v>
      </c>
      <c r="AC306" s="4">
        <v>1261939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6336699</v>
      </c>
      <c r="AI306" s="4">
        <v>7598638</v>
      </c>
      <c r="AJ306" s="4">
        <v>8860576</v>
      </c>
      <c r="AK306" s="4">
        <v>10122514</v>
      </c>
      <c r="AL306" s="4">
        <v>11384452</v>
      </c>
      <c r="AM306" s="4">
        <v>12646391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7304</v>
      </c>
      <c r="H307" s="1">
        <v>0</v>
      </c>
      <c r="I307" s="3">
        <v>1647269</v>
      </c>
      <c r="J307" s="3">
        <v>1639965</v>
      </c>
      <c r="K307" s="3">
        <v>1639965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1157082</v>
      </c>
      <c r="S307" s="3">
        <v>1157082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163510</v>
      </c>
      <c r="Y307" s="3">
        <v>163510</v>
      </c>
      <c r="Z307" s="4">
        <v>163509</v>
      </c>
      <c r="AA307" s="4">
        <v>163509</v>
      </c>
      <c r="AB307" s="4">
        <v>163509</v>
      </c>
      <c r="AC307" s="4">
        <v>163510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822418</v>
      </c>
      <c r="AI307" s="4">
        <v>985928</v>
      </c>
      <c r="AJ307" s="4">
        <v>1149437</v>
      </c>
      <c r="AK307" s="4">
        <v>1312946</v>
      </c>
      <c r="AL307" s="4">
        <v>1476455</v>
      </c>
      <c r="AM307" s="4">
        <v>1639965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17673</v>
      </c>
      <c r="H308" s="1">
        <v>0</v>
      </c>
      <c r="I308" s="3">
        <v>4505855</v>
      </c>
      <c r="J308" s="3">
        <v>4488182</v>
      </c>
      <c r="K308" s="3">
        <v>4488182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3467609</v>
      </c>
      <c r="S308" s="3">
        <v>3467609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447640</v>
      </c>
      <c r="Y308" s="3">
        <v>447640</v>
      </c>
      <c r="Z308" s="4">
        <v>447640</v>
      </c>
      <c r="AA308" s="4">
        <v>447640</v>
      </c>
      <c r="AB308" s="4">
        <v>447640</v>
      </c>
      <c r="AC308" s="4">
        <v>447638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2249984</v>
      </c>
      <c r="AI308" s="4">
        <v>2697624</v>
      </c>
      <c r="AJ308" s="4">
        <v>3145264</v>
      </c>
      <c r="AK308" s="4">
        <v>3592904</v>
      </c>
      <c r="AL308" s="4">
        <v>4040544</v>
      </c>
      <c r="AM308" s="4">
        <v>4488182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9785</v>
      </c>
      <c r="H309" s="1">
        <v>0</v>
      </c>
      <c r="I309" s="3">
        <v>2926334</v>
      </c>
      <c r="J309" s="3">
        <v>2916549</v>
      </c>
      <c r="K309" s="3">
        <v>2916549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2202280</v>
      </c>
      <c r="S309" s="3">
        <v>2202280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291003</v>
      </c>
      <c r="Y309" s="3">
        <v>291003</v>
      </c>
      <c r="Z309" s="4">
        <v>291003</v>
      </c>
      <c r="AA309" s="4">
        <v>291003</v>
      </c>
      <c r="AB309" s="4">
        <v>291003</v>
      </c>
      <c r="AC309" s="4">
        <v>291002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1461535</v>
      </c>
      <c r="AI309" s="4">
        <v>1752538</v>
      </c>
      <c r="AJ309" s="4">
        <v>2043541</v>
      </c>
      <c r="AK309" s="4">
        <v>2334544</v>
      </c>
      <c r="AL309" s="4">
        <v>2625547</v>
      </c>
      <c r="AM309" s="4">
        <v>2916549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5862</v>
      </c>
      <c r="H310" s="3">
        <v>0</v>
      </c>
      <c r="I310" s="3">
        <v>1420965</v>
      </c>
      <c r="J310" s="3">
        <v>1415103</v>
      </c>
      <c r="K310" s="3">
        <v>1415103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1037755</v>
      </c>
      <c r="S310" s="3">
        <v>1037755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141119</v>
      </c>
      <c r="Y310" s="3">
        <v>141119</v>
      </c>
      <c r="Z310" s="4">
        <v>141119</v>
      </c>
      <c r="AA310" s="4">
        <v>141119</v>
      </c>
      <c r="AB310" s="4">
        <v>141119</v>
      </c>
      <c r="AC310" s="4">
        <v>141120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709507</v>
      </c>
      <c r="AI310" s="4">
        <v>850626</v>
      </c>
      <c r="AJ310" s="4">
        <v>991745</v>
      </c>
      <c r="AK310" s="4">
        <v>1132864</v>
      </c>
      <c r="AL310" s="4">
        <v>1273983</v>
      </c>
      <c r="AM310" s="4">
        <v>1415103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32020</v>
      </c>
      <c r="H311" s="1">
        <v>0</v>
      </c>
      <c r="I311" s="3">
        <v>8836388</v>
      </c>
      <c r="J311" s="3">
        <v>8804368</v>
      </c>
      <c r="K311" s="3">
        <v>8804368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6990619</v>
      </c>
      <c r="S311" s="3">
        <v>6990619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878302</v>
      </c>
      <c r="Y311" s="3">
        <v>878302</v>
      </c>
      <c r="Z311" s="4">
        <v>878302</v>
      </c>
      <c r="AA311" s="4">
        <v>878302</v>
      </c>
      <c r="AB311" s="4">
        <v>878302</v>
      </c>
      <c r="AC311" s="4">
        <v>878302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4412858</v>
      </c>
      <c r="AI311" s="4">
        <v>5291160</v>
      </c>
      <c r="AJ311" s="4">
        <v>6169462</v>
      </c>
      <c r="AK311" s="4">
        <v>7047764</v>
      </c>
      <c r="AL311" s="4">
        <v>7926066</v>
      </c>
      <c r="AM311" s="4">
        <v>8804368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201551</v>
      </c>
      <c r="H312" s="1">
        <v>0</v>
      </c>
      <c r="I312" s="3">
        <v>49618513</v>
      </c>
      <c r="J312" s="3">
        <v>49416962</v>
      </c>
      <c r="K312" s="3">
        <v>49416962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38281015</v>
      </c>
      <c r="S312" s="3">
        <v>38281015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4928260</v>
      </c>
      <c r="Y312" s="3">
        <v>4928260</v>
      </c>
      <c r="Z312" s="4">
        <v>4928260</v>
      </c>
      <c r="AA312" s="4">
        <v>4928260</v>
      </c>
      <c r="AB312" s="4">
        <v>4928260</v>
      </c>
      <c r="AC312" s="4">
        <v>4928258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24775664</v>
      </c>
      <c r="AI312" s="4">
        <v>29703924</v>
      </c>
      <c r="AJ312" s="4">
        <v>34632184</v>
      </c>
      <c r="AK312" s="4">
        <v>39560444</v>
      </c>
      <c r="AL312" s="4">
        <v>44488704</v>
      </c>
      <c r="AM312" s="4">
        <v>49416962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73424</v>
      </c>
      <c r="H313" s="1">
        <v>0</v>
      </c>
      <c r="I313" s="3">
        <v>19711646</v>
      </c>
      <c r="J313" s="3">
        <v>19638222</v>
      </c>
      <c r="K313" s="3">
        <v>19638222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14987663</v>
      </c>
      <c r="S313" s="3">
        <v>14987663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1958927</v>
      </c>
      <c r="Y313" s="3">
        <v>1958927</v>
      </c>
      <c r="Z313" s="4">
        <v>1958927</v>
      </c>
      <c r="AA313" s="4">
        <v>1958927</v>
      </c>
      <c r="AB313" s="4">
        <v>1958927</v>
      </c>
      <c r="AC313" s="4">
        <v>1958927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9843587</v>
      </c>
      <c r="AI313" s="4">
        <v>11802514</v>
      </c>
      <c r="AJ313" s="4">
        <v>13761441</v>
      </c>
      <c r="AK313" s="4">
        <v>15720368</v>
      </c>
      <c r="AL313" s="4">
        <v>17679295</v>
      </c>
      <c r="AM313" s="4">
        <v>19638222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8053</v>
      </c>
      <c r="H314" s="3">
        <v>0</v>
      </c>
      <c r="I314" s="3">
        <v>1878155</v>
      </c>
      <c r="J314" s="3">
        <v>1870102</v>
      </c>
      <c r="K314" s="3">
        <v>1870102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1406497</v>
      </c>
      <c r="S314" s="3">
        <v>1406497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186473</v>
      </c>
      <c r="Y314" s="3">
        <v>186473</v>
      </c>
      <c r="Z314" s="4">
        <v>186473</v>
      </c>
      <c r="AA314" s="4">
        <v>186473</v>
      </c>
      <c r="AB314" s="4">
        <v>186473</v>
      </c>
      <c r="AC314" s="4">
        <v>186473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937737</v>
      </c>
      <c r="AI314" s="4">
        <v>1124210</v>
      </c>
      <c r="AJ314" s="4">
        <v>1310683</v>
      </c>
      <c r="AK314" s="4">
        <v>1497156</v>
      </c>
      <c r="AL314" s="4">
        <v>1683629</v>
      </c>
      <c r="AM314" s="4">
        <v>1870102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28370</v>
      </c>
      <c r="H315" s="3">
        <v>0</v>
      </c>
      <c r="I315" s="3">
        <v>9656299</v>
      </c>
      <c r="J315" s="3">
        <v>9627929</v>
      </c>
      <c r="K315" s="3">
        <v>9627929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7964813</v>
      </c>
      <c r="S315" s="3">
        <v>7964813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960902</v>
      </c>
      <c r="Y315" s="3">
        <v>960902</v>
      </c>
      <c r="Z315" s="4">
        <v>960901</v>
      </c>
      <c r="AA315" s="4">
        <v>960901</v>
      </c>
      <c r="AB315" s="4">
        <v>960901</v>
      </c>
      <c r="AC315" s="4">
        <v>960902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4823422</v>
      </c>
      <c r="AI315" s="4">
        <v>5784324</v>
      </c>
      <c r="AJ315" s="4">
        <v>6745225</v>
      </c>
      <c r="AK315" s="4">
        <v>7706126</v>
      </c>
      <c r="AL315" s="4">
        <v>8667027</v>
      </c>
      <c r="AM315" s="4">
        <v>9627929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21463</v>
      </c>
      <c r="H316" s="1">
        <v>0</v>
      </c>
      <c r="I316" s="3">
        <v>5304894</v>
      </c>
      <c r="J316" s="3">
        <v>5283431</v>
      </c>
      <c r="K316" s="3">
        <v>5283431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4063034</v>
      </c>
      <c r="S316" s="3">
        <v>4063034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526913</v>
      </c>
      <c r="Y316" s="3">
        <v>526913</v>
      </c>
      <c r="Z316" s="4">
        <v>526912</v>
      </c>
      <c r="AA316" s="4">
        <v>526912</v>
      </c>
      <c r="AB316" s="4">
        <v>526912</v>
      </c>
      <c r="AC316" s="4">
        <v>526913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2648869</v>
      </c>
      <c r="AI316" s="4">
        <v>3175782</v>
      </c>
      <c r="AJ316" s="4">
        <v>3702694</v>
      </c>
      <c r="AK316" s="4">
        <v>4229606</v>
      </c>
      <c r="AL316" s="4">
        <v>4756518</v>
      </c>
      <c r="AM316" s="4">
        <v>5283431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18688</v>
      </c>
      <c r="H317" s="3">
        <v>0</v>
      </c>
      <c r="I317" s="3">
        <v>5261231</v>
      </c>
      <c r="J317" s="3">
        <v>5242543</v>
      </c>
      <c r="K317" s="3">
        <v>5242543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4153996</v>
      </c>
      <c r="S317" s="3">
        <v>4153996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523009</v>
      </c>
      <c r="Y317" s="3">
        <v>523009</v>
      </c>
      <c r="Z317" s="4">
        <v>523008</v>
      </c>
      <c r="AA317" s="4">
        <v>523008</v>
      </c>
      <c r="AB317" s="4">
        <v>523008</v>
      </c>
      <c r="AC317" s="4">
        <v>523009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2627501</v>
      </c>
      <c r="AI317" s="4">
        <v>3150510</v>
      </c>
      <c r="AJ317" s="4">
        <v>3673518</v>
      </c>
      <c r="AK317" s="4">
        <v>4196526</v>
      </c>
      <c r="AL317" s="4">
        <v>4719534</v>
      </c>
      <c r="AM317" s="4">
        <v>5242543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14122</v>
      </c>
      <c r="H318" s="3">
        <v>0</v>
      </c>
      <c r="I318" s="3">
        <v>4020856</v>
      </c>
      <c r="J318" s="3">
        <v>4006734</v>
      </c>
      <c r="K318" s="3">
        <v>4006734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3189715</v>
      </c>
      <c r="S318" s="3">
        <v>3189715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399732</v>
      </c>
      <c r="Y318" s="3">
        <v>399732</v>
      </c>
      <c r="Z318" s="4">
        <v>399732</v>
      </c>
      <c r="AA318" s="4">
        <v>399732</v>
      </c>
      <c r="AB318" s="4">
        <v>399732</v>
      </c>
      <c r="AC318" s="4">
        <v>399730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2008076</v>
      </c>
      <c r="AI318" s="4">
        <v>2407808</v>
      </c>
      <c r="AJ318" s="4">
        <v>2807540</v>
      </c>
      <c r="AK318" s="4">
        <v>3207272</v>
      </c>
      <c r="AL318" s="4">
        <v>3607004</v>
      </c>
      <c r="AM318" s="4">
        <v>4006734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18601</v>
      </c>
      <c r="H319" s="1">
        <v>0</v>
      </c>
      <c r="I319" s="3">
        <v>6432352</v>
      </c>
      <c r="J319" s="3">
        <v>6413751</v>
      </c>
      <c r="K319" s="3">
        <v>6413751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5327058</v>
      </c>
      <c r="S319" s="3">
        <v>5327058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640135</v>
      </c>
      <c r="Y319" s="3">
        <v>640135</v>
      </c>
      <c r="Z319" s="4">
        <v>640135</v>
      </c>
      <c r="AA319" s="4">
        <v>640135</v>
      </c>
      <c r="AB319" s="4">
        <v>640135</v>
      </c>
      <c r="AC319" s="4">
        <v>640136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3213075</v>
      </c>
      <c r="AI319" s="4">
        <v>3853210</v>
      </c>
      <c r="AJ319" s="4">
        <v>4493345</v>
      </c>
      <c r="AK319" s="4">
        <v>5133480</v>
      </c>
      <c r="AL319" s="4">
        <v>5773615</v>
      </c>
      <c r="AM319" s="4">
        <v>6413751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11979</v>
      </c>
      <c r="H320" s="1">
        <v>0</v>
      </c>
      <c r="I320" s="3">
        <v>2543361</v>
      </c>
      <c r="J320" s="3">
        <v>2531382</v>
      </c>
      <c r="K320" s="3">
        <v>2531382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1811150</v>
      </c>
      <c r="S320" s="3">
        <v>1811150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252340</v>
      </c>
      <c r="Y320" s="3">
        <v>252340</v>
      </c>
      <c r="Z320" s="4">
        <v>252340</v>
      </c>
      <c r="AA320" s="4">
        <v>252340</v>
      </c>
      <c r="AB320" s="4">
        <v>252340</v>
      </c>
      <c r="AC320" s="4">
        <v>252338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1269684</v>
      </c>
      <c r="AI320" s="4">
        <v>1522024</v>
      </c>
      <c r="AJ320" s="4">
        <v>1774364</v>
      </c>
      <c r="AK320" s="4">
        <v>2026704</v>
      </c>
      <c r="AL320" s="4">
        <v>2279044</v>
      </c>
      <c r="AM320" s="4">
        <v>2531382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4433</v>
      </c>
      <c r="H321" s="3">
        <v>0</v>
      </c>
      <c r="I321" s="3">
        <v>1098567</v>
      </c>
      <c r="J321" s="3">
        <v>1094134</v>
      </c>
      <c r="K321" s="3">
        <v>1094134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818770</v>
      </c>
      <c r="S321" s="3">
        <v>818770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109118</v>
      </c>
      <c r="Y321" s="3">
        <v>109118</v>
      </c>
      <c r="Z321" s="4">
        <v>109118</v>
      </c>
      <c r="AA321" s="4">
        <v>109118</v>
      </c>
      <c r="AB321" s="4">
        <v>109118</v>
      </c>
      <c r="AC321" s="4">
        <v>109116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548546</v>
      </c>
      <c r="AI321" s="4">
        <v>657664</v>
      </c>
      <c r="AJ321" s="4">
        <v>766782</v>
      </c>
      <c r="AK321" s="4">
        <v>875900</v>
      </c>
      <c r="AL321" s="4">
        <v>985018</v>
      </c>
      <c r="AM321" s="4">
        <v>1094134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26032</v>
      </c>
      <c r="H322" s="1">
        <v>0</v>
      </c>
      <c r="I322" s="3">
        <v>7265643</v>
      </c>
      <c r="J322" s="3">
        <v>7239611</v>
      </c>
      <c r="K322" s="3">
        <v>7239611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5719303</v>
      </c>
      <c r="S322" s="3">
        <v>5719303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722226</v>
      </c>
      <c r="Y322" s="3">
        <v>722226</v>
      </c>
      <c r="Z322" s="4">
        <v>722226</v>
      </c>
      <c r="AA322" s="4">
        <v>722226</v>
      </c>
      <c r="AB322" s="4">
        <v>722226</v>
      </c>
      <c r="AC322" s="4">
        <v>722225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3628482</v>
      </c>
      <c r="AI322" s="4">
        <v>4350708</v>
      </c>
      <c r="AJ322" s="4">
        <v>5072934</v>
      </c>
      <c r="AK322" s="4">
        <v>5795160</v>
      </c>
      <c r="AL322" s="4">
        <v>6517386</v>
      </c>
      <c r="AM322" s="4">
        <v>7239611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19371</v>
      </c>
      <c r="H323" s="1">
        <v>0</v>
      </c>
      <c r="I323" s="3">
        <v>6025585</v>
      </c>
      <c r="J323" s="3">
        <v>6006214</v>
      </c>
      <c r="K323" s="3">
        <v>6006214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4847090</v>
      </c>
      <c r="S323" s="3">
        <v>4847090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599330</v>
      </c>
      <c r="Y323" s="3">
        <v>599330</v>
      </c>
      <c r="Z323" s="4">
        <v>599330</v>
      </c>
      <c r="AA323" s="4">
        <v>599330</v>
      </c>
      <c r="AB323" s="4">
        <v>599330</v>
      </c>
      <c r="AC323" s="4">
        <v>599328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3009566</v>
      </c>
      <c r="AI323" s="4">
        <v>3608896</v>
      </c>
      <c r="AJ323" s="4">
        <v>4208226</v>
      </c>
      <c r="AK323" s="4">
        <v>4807556</v>
      </c>
      <c r="AL323" s="4">
        <v>5406886</v>
      </c>
      <c r="AM323" s="4">
        <v>6006214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7238</v>
      </c>
      <c r="H324" s="3">
        <v>0</v>
      </c>
      <c r="I324" s="3">
        <v>2125639</v>
      </c>
      <c r="J324" s="3">
        <v>2118401</v>
      </c>
      <c r="K324" s="3">
        <v>2118401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1692581</v>
      </c>
      <c r="S324" s="3">
        <v>1692581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211358</v>
      </c>
      <c r="Y324" s="3">
        <v>211358</v>
      </c>
      <c r="Z324" s="4">
        <v>211357</v>
      </c>
      <c r="AA324" s="4">
        <v>211357</v>
      </c>
      <c r="AB324" s="4">
        <v>211357</v>
      </c>
      <c r="AC324" s="4">
        <v>211358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1061614</v>
      </c>
      <c r="AI324" s="4">
        <v>1272972</v>
      </c>
      <c r="AJ324" s="4">
        <v>1484329</v>
      </c>
      <c r="AK324" s="4">
        <v>1695686</v>
      </c>
      <c r="AL324" s="4">
        <v>1907043</v>
      </c>
      <c r="AM324" s="4">
        <v>2118401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39104</v>
      </c>
      <c r="H325" s="1">
        <v>0</v>
      </c>
      <c r="I325" s="3">
        <v>11590863</v>
      </c>
      <c r="J325" s="3">
        <v>11551759</v>
      </c>
      <c r="K325" s="3">
        <v>11551759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9375311</v>
      </c>
      <c r="S325" s="3">
        <v>9375311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1152569</v>
      </c>
      <c r="Y325" s="3">
        <v>1152569</v>
      </c>
      <c r="Z325" s="4">
        <v>1152569</v>
      </c>
      <c r="AA325" s="4">
        <v>1152569</v>
      </c>
      <c r="AB325" s="4">
        <v>1152569</v>
      </c>
      <c r="AC325" s="4">
        <v>1152570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5788913</v>
      </c>
      <c r="AI325" s="4">
        <v>6941482</v>
      </c>
      <c r="AJ325" s="4">
        <v>8094051</v>
      </c>
      <c r="AK325" s="4">
        <v>9246620</v>
      </c>
      <c r="AL325" s="4">
        <v>10399189</v>
      </c>
      <c r="AM325" s="4">
        <v>11551759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10989</v>
      </c>
      <c r="H326" s="1">
        <v>0</v>
      </c>
      <c r="I326" s="3">
        <v>3182366</v>
      </c>
      <c r="J326" s="3">
        <v>3171377</v>
      </c>
      <c r="K326" s="3">
        <v>3171377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2470509</v>
      </c>
      <c r="S326" s="3">
        <v>2470509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316405</v>
      </c>
      <c r="Y326" s="3">
        <v>316405</v>
      </c>
      <c r="Z326" s="4">
        <v>316405</v>
      </c>
      <c r="AA326" s="4">
        <v>316405</v>
      </c>
      <c r="AB326" s="4">
        <v>316405</v>
      </c>
      <c r="AC326" s="4">
        <v>316404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1589353</v>
      </c>
      <c r="AI326" s="4">
        <v>1905758</v>
      </c>
      <c r="AJ326" s="4">
        <v>2222163</v>
      </c>
      <c r="AK326" s="4">
        <v>2538568</v>
      </c>
      <c r="AL326" s="4">
        <v>2854973</v>
      </c>
      <c r="AM326" s="4">
        <v>3171377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12073</v>
      </c>
      <c r="H327" s="3">
        <v>0</v>
      </c>
      <c r="I327" s="3">
        <v>3628050</v>
      </c>
      <c r="J327" s="3">
        <v>3615977</v>
      </c>
      <c r="K327" s="3">
        <v>3615977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2891504</v>
      </c>
      <c r="S327" s="3">
        <v>2891504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360793</v>
      </c>
      <c r="Y327" s="3">
        <v>360793</v>
      </c>
      <c r="Z327" s="4">
        <v>360793</v>
      </c>
      <c r="AA327" s="4">
        <v>360793</v>
      </c>
      <c r="AB327" s="4">
        <v>360793</v>
      </c>
      <c r="AC327" s="4">
        <v>360792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1812013</v>
      </c>
      <c r="AI327" s="4">
        <v>2172806</v>
      </c>
      <c r="AJ327" s="4">
        <v>2533599</v>
      </c>
      <c r="AK327" s="4">
        <v>2894392</v>
      </c>
      <c r="AL327" s="4">
        <v>3255185</v>
      </c>
      <c r="AM327" s="4">
        <v>3615977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23825</v>
      </c>
      <c r="H328" s="1">
        <v>0</v>
      </c>
      <c r="I328" s="3">
        <v>7043722</v>
      </c>
      <c r="J328" s="3">
        <v>7019897</v>
      </c>
      <c r="K328" s="3">
        <v>7019897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5633496</v>
      </c>
      <c r="S328" s="3">
        <v>5633496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700402</v>
      </c>
      <c r="Y328" s="3">
        <v>700402</v>
      </c>
      <c r="Z328" s="4">
        <v>700401</v>
      </c>
      <c r="AA328" s="4">
        <v>700401</v>
      </c>
      <c r="AB328" s="4">
        <v>700401</v>
      </c>
      <c r="AC328" s="4">
        <v>700402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3517890</v>
      </c>
      <c r="AI328" s="4">
        <v>4218292</v>
      </c>
      <c r="AJ328" s="4">
        <v>4918693</v>
      </c>
      <c r="AK328" s="4">
        <v>5619094</v>
      </c>
      <c r="AL328" s="4">
        <v>6319495</v>
      </c>
      <c r="AM328" s="4">
        <v>7019897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11154954</v>
      </c>
      <c r="H329" s="3">
        <f t="shared" si="0"/>
        <v>0</v>
      </c>
      <c r="I329" s="3">
        <f t="shared" si="0"/>
        <v>3350183279</v>
      </c>
      <c r="J329" s="3">
        <f t="shared" si="0"/>
        <v>3339028325</v>
      </c>
      <c r="K329" s="3">
        <f t="shared" si="0"/>
        <v>3339028325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2696031636</v>
      </c>
      <c r="S329" s="3">
        <f t="shared" si="0"/>
        <v>2696031636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333159183</v>
      </c>
      <c r="Y329" s="3">
        <f t="shared" si="0"/>
        <v>333159183</v>
      </c>
      <c r="Z329" s="3">
        <f t="shared" si="0"/>
        <v>333159177</v>
      </c>
      <c r="AA329" s="3">
        <f t="shared" si="0"/>
        <v>333159177</v>
      </c>
      <c r="AB329" s="3">
        <f t="shared" si="0"/>
        <v>333159177</v>
      </c>
      <c r="AC329" s="3">
        <f t="shared" si="0"/>
        <v>333159024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1673232587</v>
      </c>
      <c r="AI329" s="3">
        <f t="shared" si="0"/>
        <v>2006391770</v>
      </c>
      <c r="AJ329" s="3">
        <f t="shared" si="0"/>
        <v>2339550947</v>
      </c>
      <c r="AK329" s="3">
        <f t="shared" si="0"/>
        <v>2672710124</v>
      </c>
      <c r="AL329" s="3">
        <f t="shared" si="0"/>
        <v>3005869301</v>
      </c>
      <c r="AM329" s="3">
        <f t="shared" si="0"/>
        <v>3339028325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717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2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2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Total'!D334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Total'!D334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-1.8399999979883432</v>
      </c>
      <c r="C26" s="169">
        <v>11154952.160000002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28002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2236152</v>
      </c>
      <c r="C28" s="169">
        <v>2236152</v>
      </c>
      <c r="D28" s="169"/>
    </row>
    <row r="29" spans="1:4" x14ac:dyDescent="0.2">
      <c r="A29" s="6"/>
      <c r="B29" s="169"/>
      <c r="C29" s="169"/>
      <c r="D29" s="16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7" zoomScaleNormal="100" workbookViewId="0">
      <selection activeCell="B36" sqref="B3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25" t="str">
        <f>CONCATENATE("FY ",Notes!$B$1," Summary of State Aid Payments to School Districts")</f>
        <v>FY 2023 Summary of State Aid Payments to School Districts</v>
      </c>
      <c r="B1" s="226"/>
      <c r="C1" s="226"/>
      <c r="D1" s="226"/>
      <c r="E1" s="227"/>
      <c r="F1" s="70"/>
    </row>
    <row r="2" spans="1:25" ht="19.5" customHeight="1" x14ac:dyDescent="0.3">
      <c r="A2" s="72"/>
      <c r="B2" s="73" t="s">
        <v>789</v>
      </c>
      <c r="C2" s="228"/>
      <c r="D2" s="228"/>
      <c r="E2" s="229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-11154954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4"/>
      <c r="H10" s="137"/>
      <c r="I10" s="234" t="str">
        <f>CONCATENATE("FY ",Notes!$B$1," Budget for State Payments to School Districts by Month by Source")</f>
        <v>FY 2023 Budget for State Payments to School Districts by Month by Source</v>
      </c>
      <c r="J10" s="234"/>
      <c r="K10" s="234"/>
      <c r="L10" s="234"/>
      <c r="M10" s="234"/>
      <c r="N10" s="234"/>
      <c r="O10" s="234"/>
      <c r="P10" s="234"/>
      <c r="Q10" s="235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1954278</v>
      </c>
      <c r="D11" s="91">
        <f>SUM(C8:C11)</f>
        <v>-9595463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6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3340982603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30" t="s">
        <v>709</v>
      </c>
      <c r="J13" s="230" t="str">
        <f>Data!$L$1</f>
        <v>Preschool State Aid (Code 3117)</v>
      </c>
      <c r="K13" s="230" t="str">
        <f>Data!M1</f>
        <v>Teacher Salary (Code 3204)</v>
      </c>
      <c r="L13" s="232" t="str">
        <f>Data!N1</f>
        <v>Early Intervention (Code 3216)</v>
      </c>
      <c r="M13" s="230" t="str">
        <f>Data!O1</f>
        <v>Professional Development (Code 3376)</v>
      </c>
      <c r="N13" s="230" t="str">
        <f>Data!P1</f>
        <v>Teacher Leadership (Code 3116)</v>
      </c>
      <c r="O13" s="232" t="s">
        <v>758</v>
      </c>
      <c r="P13" s="232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30"/>
      <c r="J14" s="230"/>
      <c r="K14" s="230"/>
      <c r="L14" s="232"/>
      <c r="M14" s="230"/>
      <c r="N14" s="230"/>
      <c r="O14" s="232"/>
      <c r="P14" s="232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31"/>
      <c r="J15" s="231"/>
      <c r="K15" s="231"/>
      <c r="L15" s="233"/>
      <c r="M15" s="231"/>
      <c r="N15" s="231"/>
      <c r="O15" s="233"/>
      <c r="P15" s="233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333159183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268859514</v>
      </c>
      <c r="P20" s="91">
        <f t="shared" si="1"/>
        <v>333159183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333159183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268859514</v>
      </c>
      <c r="P21" s="91">
        <f t="shared" si="1"/>
        <v>333159183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333159177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268859508</v>
      </c>
      <c r="P22" s="91">
        <f t="shared" si="1"/>
        <v>333159177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333159177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268859508</v>
      </c>
      <c r="P23" s="91">
        <f t="shared" si="1"/>
        <v>333159177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333159177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268859508</v>
      </c>
      <c r="P24" s="91">
        <f t="shared" si="1"/>
        <v>333159177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333159024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8786425</v>
      </c>
      <c r="K25" s="125">
        <f>INDEX('Payment by Source'!$A$6:$I$333,MATCH(PaymentSummary!$B$3,'Payment by Source'!$A$6:$A$333,0),MATCH(S$13,'Payment by Source'!$A$4:$I$4,0))</f>
        <v>30832111</v>
      </c>
      <c r="L25" s="125">
        <f>INDEX('Payment by Source'!$A$6:$I$333,MATCH(PaymentSummary!$B$3,'Payment by Source'!$A$6:$A$333,0),MATCH(T$13,'Payment by Source'!$A$4:$I$4,0))</f>
        <v>3794744</v>
      </c>
      <c r="M25" s="125">
        <f>INDEX('Payment by Source'!$A$6:$I$333,MATCH(PaymentSummary!$B$3,'Payment by Source'!$A$6:$A$333,0),MATCH(U$13,'Payment by Source'!$A$4:$I$4,0))</f>
        <v>3490591</v>
      </c>
      <c r="N25" s="125">
        <f>INDEX('Payment by Source'!$A$6:$I$333,MATCH(PaymentSummary!$B$3,'Payment by Source'!$A$6:$A$333,0),MATCH(V$13,'Payment by Source'!$A$4:$I$4,0))</f>
        <v>17395925</v>
      </c>
      <c r="O25" s="125">
        <f>INDEX('Payment by Source'!$A$6:$I$333,MATCH(PaymentSummary!$B$3,'Payment by Source'!$A$6:$A$333,0),MATCH(W$13,'Payment by Source'!$A$4:$I$4,0))</f>
        <v>268859387</v>
      </c>
      <c r="P25" s="91">
        <f t="shared" si="1"/>
        <v>333159024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1954278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2696031667</v>
      </c>
      <c r="P26" s="95">
        <f>SUM(P16:P25)</f>
        <v>3339028325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3340982603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37" t="s">
        <v>796</v>
      </c>
      <c r="K33" s="237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38"/>
      <c r="K34" s="238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39"/>
      <c r="K35" s="239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13" activePane="bottomLeft" state="frozen"/>
      <selection pane="bottomLeft" activeCell="I317" sqref="I31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2022 Special Education Deficit Payment
Based on FY 2021 Special Education Balances</v>
      </c>
      <c r="E1" s="164"/>
      <c r="F1" s="164"/>
      <c r="H1" s="208" t="s">
        <v>1164</v>
      </c>
    </row>
    <row r="2" spans="1:8" ht="30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2022</v>
      </c>
      <c r="B3" s="203" t="s">
        <v>21</v>
      </c>
      <c r="C3" s="204" t="s">
        <v>21</v>
      </c>
      <c r="D3" s="203" t="s">
        <v>381</v>
      </c>
      <c r="E3" s="205">
        <v>727</v>
      </c>
    </row>
    <row r="4" spans="1:8" x14ac:dyDescent="0.25">
      <c r="A4" s="202">
        <v>2022</v>
      </c>
      <c r="B4" s="203" t="s">
        <v>22</v>
      </c>
      <c r="C4" s="204" t="s">
        <v>22</v>
      </c>
      <c r="D4" s="203" t="s">
        <v>382</v>
      </c>
      <c r="E4" s="205">
        <v>17638</v>
      </c>
    </row>
    <row r="5" spans="1:8" x14ac:dyDescent="0.25">
      <c r="A5" s="202">
        <v>2022</v>
      </c>
      <c r="B5" s="203" t="s">
        <v>20</v>
      </c>
      <c r="C5" s="204" t="s">
        <v>20</v>
      </c>
      <c r="D5" s="203" t="s">
        <v>0</v>
      </c>
      <c r="E5" s="205">
        <v>3259</v>
      </c>
    </row>
    <row r="6" spans="1:8" x14ac:dyDescent="0.25">
      <c r="A6" s="202">
        <v>2022</v>
      </c>
      <c r="B6" s="203" t="s">
        <v>42</v>
      </c>
      <c r="C6" s="204" t="s">
        <v>42</v>
      </c>
      <c r="D6" s="203" t="s">
        <v>19</v>
      </c>
      <c r="E6" s="205">
        <v>7289</v>
      </c>
    </row>
    <row r="7" spans="1:8" x14ac:dyDescent="0.25">
      <c r="A7" s="202">
        <v>2022</v>
      </c>
      <c r="B7" s="203" t="s">
        <v>23</v>
      </c>
      <c r="C7" s="204" t="s">
        <v>23</v>
      </c>
      <c r="D7" s="203" t="s">
        <v>383</v>
      </c>
      <c r="E7" s="205">
        <v>4165</v>
      </c>
    </row>
    <row r="8" spans="1:8" x14ac:dyDescent="0.25">
      <c r="A8" s="202">
        <v>2022</v>
      </c>
      <c r="B8" s="203" t="s">
        <v>24</v>
      </c>
      <c r="C8" s="204" t="s">
        <v>24</v>
      </c>
      <c r="D8" s="203" t="s">
        <v>384</v>
      </c>
      <c r="E8" s="205">
        <v>532</v>
      </c>
    </row>
    <row r="9" spans="1:8" x14ac:dyDescent="0.25">
      <c r="A9" s="202">
        <v>2022</v>
      </c>
      <c r="B9" s="203" t="s">
        <v>25</v>
      </c>
      <c r="C9" s="204" t="s">
        <v>25</v>
      </c>
      <c r="D9" s="203" t="s">
        <v>385</v>
      </c>
      <c r="E9" s="205">
        <v>3056</v>
      </c>
    </row>
    <row r="10" spans="1:8" x14ac:dyDescent="0.25">
      <c r="A10" s="202">
        <v>2022</v>
      </c>
      <c r="B10" s="203" t="s">
        <v>26</v>
      </c>
      <c r="C10" s="204" t="s">
        <v>26</v>
      </c>
      <c r="D10" s="203" t="s">
        <v>386</v>
      </c>
      <c r="E10" s="205">
        <v>1060</v>
      </c>
    </row>
    <row r="11" spans="1:8" x14ac:dyDescent="0.25">
      <c r="A11" s="202">
        <v>2022</v>
      </c>
      <c r="B11" s="203" t="s">
        <v>27</v>
      </c>
      <c r="C11" s="204" t="s">
        <v>27</v>
      </c>
      <c r="D11" s="203" t="s">
        <v>387</v>
      </c>
      <c r="E11" s="205">
        <v>2284</v>
      </c>
    </row>
    <row r="12" spans="1:8" x14ac:dyDescent="0.25">
      <c r="A12" s="202">
        <v>2022</v>
      </c>
      <c r="B12" s="203" t="s">
        <v>28</v>
      </c>
      <c r="C12" s="204" t="s">
        <v>28</v>
      </c>
      <c r="D12" s="203" t="s">
        <v>388</v>
      </c>
      <c r="E12" s="205">
        <v>6676</v>
      </c>
    </row>
    <row r="13" spans="1:8" x14ac:dyDescent="0.25">
      <c r="A13" s="202">
        <v>2022</v>
      </c>
      <c r="B13" s="203" t="s">
        <v>29</v>
      </c>
      <c r="C13" s="204" t="s">
        <v>29</v>
      </c>
      <c r="D13" s="203" t="s">
        <v>389</v>
      </c>
      <c r="E13" s="205">
        <v>1929</v>
      </c>
    </row>
    <row r="14" spans="1:8" x14ac:dyDescent="0.25">
      <c r="A14" s="202">
        <v>2022</v>
      </c>
      <c r="B14" s="203" t="s">
        <v>31</v>
      </c>
      <c r="C14" s="204" t="s">
        <v>31</v>
      </c>
      <c r="D14" s="203" t="s">
        <v>800</v>
      </c>
      <c r="E14" s="205">
        <v>3366</v>
      </c>
    </row>
    <row r="15" spans="1:8" x14ac:dyDescent="0.25">
      <c r="A15" s="202">
        <v>2022</v>
      </c>
      <c r="B15" s="203" t="s">
        <v>32</v>
      </c>
      <c r="C15" s="204" t="s">
        <v>32</v>
      </c>
      <c r="D15" s="203" t="s">
        <v>391</v>
      </c>
      <c r="E15" s="205">
        <v>20511</v>
      </c>
    </row>
    <row r="16" spans="1:8" x14ac:dyDescent="0.25">
      <c r="A16" s="202">
        <v>2022</v>
      </c>
      <c r="B16" s="203" t="s">
        <v>33</v>
      </c>
      <c r="C16" s="204" t="s">
        <v>33</v>
      </c>
      <c r="D16" s="203" t="s">
        <v>392</v>
      </c>
      <c r="E16" s="205">
        <v>3409</v>
      </c>
    </row>
    <row r="17" spans="1:5" x14ac:dyDescent="0.25">
      <c r="A17" s="202">
        <v>2022</v>
      </c>
      <c r="B17" s="203" t="s">
        <v>34</v>
      </c>
      <c r="C17" s="204" t="s">
        <v>34</v>
      </c>
      <c r="D17" s="203" t="s">
        <v>393</v>
      </c>
      <c r="E17" s="205">
        <v>1550</v>
      </c>
    </row>
    <row r="18" spans="1:5" x14ac:dyDescent="0.25">
      <c r="A18" s="202">
        <v>2022</v>
      </c>
      <c r="B18" s="203" t="s">
        <v>35</v>
      </c>
      <c r="C18" s="204" t="s">
        <v>35</v>
      </c>
      <c r="D18" s="203" t="s">
        <v>394</v>
      </c>
      <c r="E18" s="205">
        <v>88199</v>
      </c>
    </row>
    <row r="19" spans="1:5" x14ac:dyDescent="0.25">
      <c r="A19" s="202">
        <v>2022</v>
      </c>
      <c r="B19" s="203" t="s">
        <v>36</v>
      </c>
      <c r="C19" s="204" t="s">
        <v>36</v>
      </c>
      <c r="D19" s="203" t="s">
        <v>395</v>
      </c>
      <c r="E19" s="205">
        <v>703</v>
      </c>
    </row>
    <row r="20" spans="1:5" x14ac:dyDescent="0.25">
      <c r="A20" s="202">
        <v>2022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2022</v>
      </c>
      <c r="B21" s="203" t="s">
        <v>39</v>
      </c>
      <c r="C21" s="204" t="s">
        <v>39</v>
      </c>
      <c r="D21" s="203" t="s">
        <v>398</v>
      </c>
      <c r="E21" s="205">
        <v>6661</v>
      </c>
    </row>
    <row r="22" spans="1:5" x14ac:dyDescent="0.25">
      <c r="A22" s="202">
        <v>2022</v>
      </c>
      <c r="B22" s="203" t="s">
        <v>40</v>
      </c>
      <c r="C22" s="204" t="s">
        <v>40</v>
      </c>
      <c r="D22" s="203" t="s">
        <v>399</v>
      </c>
      <c r="E22" s="205">
        <v>217</v>
      </c>
    </row>
    <row r="23" spans="1:5" x14ac:dyDescent="0.25">
      <c r="A23" s="202">
        <v>2022</v>
      </c>
      <c r="B23" s="203" t="s">
        <v>43</v>
      </c>
      <c r="C23" s="204" t="s">
        <v>43</v>
      </c>
      <c r="D23" s="203" t="s">
        <v>400</v>
      </c>
      <c r="E23" s="205">
        <v>9921</v>
      </c>
    </row>
    <row r="24" spans="1:5" x14ac:dyDescent="0.25">
      <c r="A24" s="202">
        <v>2022</v>
      </c>
      <c r="B24" s="203" t="s">
        <v>45</v>
      </c>
      <c r="C24" s="204" t="s">
        <v>45</v>
      </c>
      <c r="D24" s="203" t="s">
        <v>401</v>
      </c>
      <c r="E24" s="205">
        <v>41</v>
      </c>
    </row>
    <row r="25" spans="1:5" x14ac:dyDescent="0.25">
      <c r="A25" s="202">
        <v>2022</v>
      </c>
      <c r="B25" s="203" t="s">
        <v>46</v>
      </c>
      <c r="C25" s="204" t="s">
        <v>46</v>
      </c>
      <c r="D25" s="203" t="s">
        <v>1</v>
      </c>
      <c r="E25" s="205">
        <v>1434</v>
      </c>
    </row>
    <row r="26" spans="1:5" x14ac:dyDescent="0.25">
      <c r="A26" s="202">
        <v>2022</v>
      </c>
      <c r="B26" s="203" t="s">
        <v>47</v>
      </c>
      <c r="C26" s="204" t="s">
        <v>47</v>
      </c>
      <c r="D26" s="203" t="s">
        <v>402</v>
      </c>
      <c r="E26" s="205">
        <v>905</v>
      </c>
    </row>
    <row r="27" spans="1:5" x14ac:dyDescent="0.25">
      <c r="A27" s="202">
        <v>2022</v>
      </c>
      <c r="B27" s="203" t="s">
        <v>48</v>
      </c>
      <c r="C27" s="204" t="s">
        <v>48</v>
      </c>
      <c r="D27" s="203" t="s">
        <v>403</v>
      </c>
      <c r="E27" s="205">
        <v>3039</v>
      </c>
    </row>
    <row r="28" spans="1:5" x14ac:dyDescent="0.25">
      <c r="A28" s="202">
        <v>2022</v>
      </c>
      <c r="B28" s="203" t="s">
        <v>49</v>
      </c>
      <c r="C28" s="204" t="s">
        <v>49</v>
      </c>
      <c r="D28" s="203" t="s">
        <v>404</v>
      </c>
      <c r="E28" s="205">
        <v>0</v>
      </c>
    </row>
    <row r="29" spans="1:5" x14ac:dyDescent="0.25">
      <c r="A29" s="202">
        <v>2022</v>
      </c>
      <c r="B29" s="203" t="s">
        <v>50</v>
      </c>
      <c r="C29" s="204" t="s">
        <v>50</v>
      </c>
      <c r="D29" s="203" t="s">
        <v>405</v>
      </c>
      <c r="E29" s="205">
        <v>10081</v>
      </c>
    </row>
    <row r="30" spans="1:5" x14ac:dyDescent="0.25">
      <c r="A30" s="202">
        <v>2022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2022</v>
      </c>
      <c r="B31" s="203" t="s">
        <v>52</v>
      </c>
      <c r="C31" s="204" t="s">
        <v>52</v>
      </c>
      <c r="D31" s="203" t="s">
        <v>407</v>
      </c>
      <c r="E31" s="205">
        <v>3379</v>
      </c>
    </row>
    <row r="32" spans="1:5" x14ac:dyDescent="0.25">
      <c r="A32" s="202">
        <v>2022</v>
      </c>
      <c r="B32" s="203" t="s">
        <v>53</v>
      </c>
      <c r="C32" s="204" t="s">
        <v>53</v>
      </c>
      <c r="D32" s="203" t="s">
        <v>408</v>
      </c>
      <c r="E32" s="205">
        <v>8003</v>
      </c>
    </row>
    <row r="33" spans="1:5" x14ac:dyDescent="0.25">
      <c r="A33" s="202">
        <v>2022</v>
      </c>
      <c r="B33" s="203" t="s">
        <v>55</v>
      </c>
      <c r="C33" s="204" t="s">
        <v>55</v>
      </c>
      <c r="D33" s="203" t="s">
        <v>410</v>
      </c>
      <c r="E33" s="205">
        <v>3618</v>
      </c>
    </row>
    <row r="34" spans="1:5" x14ac:dyDescent="0.25">
      <c r="A34" s="202">
        <v>2022</v>
      </c>
      <c r="B34" s="203" t="s">
        <v>56</v>
      </c>
      <c r="C34" s="204" t="s">
        <v>56</v>
      </c>
      <c r="D34" s="203" t="s">
        <v>411</v>
      </c>
      <c r="E34" s="205">
        <v>9026</v>
      </c>
    </row>
    <row r="35" spans="1:5" x14ac:dyDescent="0.25">
      <c r="A35" s="202">
        <v>2022</v>
      </c>
      <c r="B35" s="203" t="s">
        <v>57</v>
      </c>
      <c r="C35" s="204" t="s">
        <v>57</v>
      </c>
      <c r="D35" s="203" t="s">
        <v>412</v>
      </c>
      <c r="E35" s="205">
        <v>2927</v>
      </c>
    </row>
    <row r="36" spans="1:5" x14ac:dyDescent="0.25">
      <c r="A36" s="202">
        <v>2022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2022</v>
      </c>
      <c r="B37" s="203" t="s">
        <v>59</v>
      </c>
      <c r="C37" s="204" t="s">
        <v>59</v>
      </c>
      <c r="D37" s="203" t="s">
        <v>414</v>
      </c>
      <c r="E37" s="205">
        <v>0</v>
      </c>
    </row>
    <row r="38" spans="1:5" x14ac:dyDescent="0.25">
      <c r="A38" s="202">
        <v>2022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2022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2022</v>
      </c>
      <c r="B40" s="203" t="s">
        <v>64</v>
      </c>
      <c r="C40" s="204" t="s">
        <v>64</v>
      </c>
      <c r="D40" s="203" t="s">
        <v>417</v>
      </c>
      <c r="E40" s="205">
        <v>2160</v>
      </c>
    </row>
    <row r="41" spans="1:5" x14ac:dyDescent="0.25">
      <c r="A41" s="202">
        <v>2022</v>
      </c>
      <c r="B41" s="203" t="s">
        <v>62</v>
      </c>
      <c r="C41" s="204" t="s">
        <v>62</v>
      </c>
      <c r="D41" s="203" t="s">
        <v>2</v>
      </c>
      <c r="E41" s="205">
        <v>2455</v>
      </c>
    </row>
    <row r="42" spans="1:5" x14ac:dyDescent="0.25">
      <c r="A42" s="202">
        <v>2022</v>
      </c>
      <c r="B42" s="203" t="s">
        <v>65</v>
      </c>
      <c r="C42" s="204" t="s">
        <v>65</v>
      </c>
      <c r="D42" s="203" t="s">
        <v>418</v>
      </c>
      <c r="E42" s="205">
        <v>1032</v>
      </c>
    </row>
    <row r="43" spans="1:5" x14ac:dyDescent="0.25">
      <c r="A43" s="202">
        <v>2022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2022</v>
      </c>
      <c r="B44" s="203" t="s">
        <v>67</v>
      </c>
      <c r="C44" s="204" t="s">
        <v>67</v>
      </c>
      <c r="D44" s="203" t="s">
        <v>420</v>
      </c>
      <c r="E44" s="205">
        <v>5032</v>
      </c>
    </row>
    <row r="45" spans="1:5" x14ac:dyDescent="0.25">
      <c r="A45" s="202">
        <v>2022</v>
      </c>
      <c r="B45" s="203" t="s">
        <v>68</v>
      </c>
      <c r="C45" s="204" t="s">
        <v>68</v>
      </c>
      <c r="D45" s="203" t="s">
        <v>421</v>
      </c>
      <c r="E45" s="205">
        <v>7204</v>
      </c>
    </row>
    <row r="46" spans="1:5" x14ac:dyDescent="0.25">
      <c r="A46" s="202">
        <v>2022</v>
      </c>
      <c r="B46" s="203" t="s">
        <v>69</v>
      </c>
      <c r="C46" s="204" t="s">
        <v>69</v>
      </c>
      <c r="D46" s="203" t="s">
        <v>422</v>
      </c>
      <c r="E46" s="205">
        <v>15819</v>
      </c>
    </row>
    <row r="47" spans="1:5" x14ac:dyDescent="0.25">
      <c r="A47" s="202">
        <v>2022</v>
      </c>
      <c r="B47" s="203" t="s">
        <v>70</v>
      </c>
      <c r="C47" s="204" t="s">
        <v>70</v>
      </c>
      <c r="D47" s="203" t="s">
        <v>423</v>
      </c>
      <c r="E47" s="205">
        <v>185405</v>
      </c>
    </row>
    <row r="48" spans="1:5" x14ac:dyDescent="0.25">
      <c r="A48" s="202">
        <v>2022</v>
      </c>
      <c r="B48" s="203" t="s">
        <v>71</v>
      </c>
      <c r="C48" s="204" t="s">
        <v>71</v>
      </c>
      <c r="D48" s="203" t="s">
        <v>424</v>
      </c>
      <c r="E48" s="205">
        <v>1554</v>
      </c>
    </row>
    <row r="49" spans="1:5" x14ac:dyDescent="0.25">
      <c r="A49" s="202">
        <v>2022</v>
      </c>
      <c r="B49" s="203" t="s">
        <v>72</v>
      </c>
      <c r="C49" s="204" t="s">
        <v>72</v>
      </c>
      <c r="D49" s="203" t="s">
        <v>425</v>
      </c>
      <c r="E49" s="205">
        <v>0</v>
      </c>
    </row>
    <row r="50" spans="1:5" x14ac:dyDescent="0.25">
      <c r="A50" s="202">
        <v>2022</v>
      </c>
      <c r="B50" s="203" t="s">
        <v>76</v>
      </c>
      <c r="C50" s="204" t="s">
        <v>76</v>
      </c>
      <c r="D50" s="203" t="s">
        <v>429</v>
      </c>
      <c r="E50" s="205">
        <v>825</v>
      </c>
    </row>
    <row r="51" spans="1:5" x14ac:dyDescent="0.25">
      <c r="A51" s="202">
        <v>2022</v>
      </c>
      <c r="B51" s="203" t="s">
        <v>74</v>
      </c>
      <c r="C51" s="204" t="s">
        <v>74</v>
      </c>
      <c r="D51" s="203" t="s">
        <v>427</v>
      </c>
      <c r="E51" s="205">
        <v>3188</v>
      </c>
    </row>
    <row r="52" spans="1:5" x14ac:dyDescent="0.25">
      <c r="A52" s="202">
        <v>2022</v>
      </c>
      <c r="B52" s="203" t="s">
        <v>75</v>
      </c>
      <c r="C52" s="204" t="s">
        <v>75</v>
      </c>
      <c r="D52" s="203" t="s">
        <v>428</v>
      </c>
      <c r="E52" s="205">
        <v>5931</v>
      </c>
    </row>
    <row r="53" spans="1:5" x14ac:dyDescent="0.25">
      <c r="A53" s="202">
        <v>2022</v>
      </c>
      <c r="B53" s="203" t="s">
        <v>77</v>
      </c>
      <c r="C53" s="204" t="s">
        <v>77</v>
      </c>
      <c r="D53" s="203" t="s">
        <v>430</v>
      </c>
      <c r="E53" s="205">
        <v>1652</v>
      </c>
    </row>
    <row r="54" spans="1:5" x14ac:dyDescent="0.25">
      <c r="A54" s="202">
        <v>2022</v>
      </c>
      <c r="B54" s="203" t="s">
        <v>73</v>
      </c>
      <c r="C54" s="204" t="s">
        <v>73</v>
      </c>
      <c r="D54" s="203" t="s">
        <v>426</v>
      </c>
      <c r="E54" s="205">
        <v>4113</v>
      </c>
    </row>
    <row r="55" spans="1:5" x14ac:dyDescent="0.25">
      <c r="A55" s="202">
        <v>2022</v>
      </c>
      <c r="B55" s="203" t="s">
        <v>78</v>
      </c>
      <c r="C55" s="204" t="s">
        <v>78</v>
      </c>
      <c r="D55" s="203" t="s">
        <v>431</v>
      </c>
      <c r="E55" s="205">
        <v>3853</v>
      </c>
    </row>
    <row r="56" spans="1:5" x14ac:dyDescent="0.25">
      <c r="A56" s="202">
        <v>2022</v>
      </c>
      <c r="B56" s="203" t="s">
        <v>230</v>
      </c>
      <c r="C56" s="204" t="s">
        <v>230</v>
      </c>
      <c r="D56" s="203" t="s">
        <v>580</v>
      </c>
      <c r="E56" s="205">
        <v>6784</v>
      </c>
    </row>
    <row r="57" spans="1:5" x14ac:dyDescent="0.25">
      <c r="A57" s="202">
        <v>2022</v>
      </c>
      <c r="B57" s="203" t="s">
        <v>79</v>
      </c>
      <c r="C57" s="204" t="s">
        <v>79</v>
      </c>
      <c r="D57" s="203" t="s">
        <v>432</v>
      </c>
      <c r="E57" s="205">
        <v>0</v>
      </c>
    </row>
    <row r="58" spans="1:5" x14ac:dyDescent="0.25">
      <c r="A58" s="202">
        <v>2022</v>
      </c>
      <c r="B58" s="203" t="s">
        <v>80</v>
      </c>
      <c r="C58" s="204" t="s">
        <v>80</v>
      </c>
      <c r="D58" s="203" t="s">
        <v>433</v>
      </c>
      <c r="E58" s="205">
        <v>4128</v>
      </c>
    </row>
    <row r="59" spans="1:5" x14ac:dyDescent="0.25">
      <c r="A59" s="202">
        <v>2022</v>
      </c>
      <c r="B59" s="203" t="s">
        <v>81</v>
      </c>
      <c r="C59" s="204" t="s">
        <v>81</v>
      </c>
      <c r="D59" s="203" t="s">
        <v>434</v>
      </c>
      <c r="E59" s="205">
        <v>850</v>
      </c>
    </row>
    <row r="60" spans="1:5" x14ac:dyDescent="0.25">
      <c r="A60" s="202">
        <v>2022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2022</v>
      </c>
      <c r="B61" s="203" t="s">
        <v>83</v>
      </c>
      <c r="C61" s="204" t="s">
        <v>83</v>
      </c>
      <c r="D61" s="203" t="s">
        <v>436</v>
      </c>
      <c r="E61" s="205">
        <v>3312</v>
      </c>
    </row>
    <row r="62" spans="1:5" x14ac:dyDescent="0.25">
      <c r="A62" s="202">
        <v>2022</v>
      </c>
      <c r="B62" s="203" t="s">
        <v>84</v>
      </c>
      <c r="C62" s="204" t="s">
        <v>84</v>
      </c>
      <c r="D62" s="203" t="s">
        <v>437</v>
      </c>
      <c r="E62" s="205">
        <v>6313</v>
      </c>
    </row>
    <row r="63" spans="1:5" x14ac:dyDescent="0.25">
      <c r="A63" s="202">
        <v>2022</v>
      </c>
      <c r="B63" s="203" t="s">
        <v>85</v>
      </c>
      <c r="C63" s="204" t="s">
        <v>85</v>
      </c>
      <c r="D63" s="203" t="s">
        <v>438</v>
      </c>
      <c r="E63" s="205">
        <v>6098</v>
      </c>
    </row>
    <row r="64" spans="1:5" x14ac:dyDescent="0.25">
      <c r="A64" s="202">
        <v>2022</v>
      </c>
      <c r="B64" s="203" t="s">
        <v>86</v>
      </c>
      <c r="C64" s="204" t="s">
        <v>86</v>
      </c>
      <c r="D64" s="203" t="s">
        <v>439</v>
      </c>
      <c r="E64" s="205">
        <v>3399</v>
      </c>
    </row>
    <row r="65" spans="1:5" x14ac:dyDescent="0.25">
      <c r="A65" s="202">
        <v>2022</v>
      </c>
      <c r="B65" s="203" t="s">
        <v>87</v>
      </c>
      <c r="C65" s="204" t="s">
        <v>87</v>
      </c>
      <c r="D65" s="203" t="s">
        <v>440</v>
      </c>
      <c r="E65" s="205">
        <v>3070</v>
      </c>
    </row>
    <row r="66" spans="1:5" x14ac:dyDescent="0.25">
      <c r="A66" s="202">
        <v>2022</v>
      </c>
      <c r="B66" s="203" t="s">
        <v>150</v>
      </c>
      <c r="C66" s="204" t="s">
        <v>150</v>
      </c>
      <c r="D66" s="203" t="s">
        <v>502</v>
      </c>
      <c r="E66" s="205">
        <v>1364</v>
      </c>
    </row>
    <row r="67" spans="1:5" x14ac:dyDescent="0.25">
      <c r="A67" s="202">
        <v>2022</v>
      </c>
      <c r="B67" s="203" t="s">
        <v>88</v>
      </c>
      <c r="C67" s="204" t="s">
        <v>88</v>
      </c>
      <c r="D67" s="203" t="s">
        <v>441</v>
      </c>
      <c r="E67" s="205">
        <v>16752</v>
      </c>
    </row>
    <row r="68" spans="1:5" x14ac:dyDescent="0.25">
      <c r="A68" s="202">
        <v>2022</v>
      </c>
      <c r="B68" s="203" t="s">
        <v>89</v>
      </c>
      <c r="C68" s="204" t="s">
        <v>89</v>
      </c>
      <c r="D68" s="203" t="s">
        <v>442</v>
      </c>
      <c r="E68" s="205">
        <v>3288</v>
      </c>
    </row>
    <row r="69" spans="1:5" x14ac:dyDescent="0.25">
      <c r="A69" s="202">
        <v>2022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2022</v>
      </c>
      <c r="B70" s="203" t="s">
        <v>91</v>
      </c>
      <c r="C70" s="204" t="s">
        <v>91</v>
      </c>
      <c r="D70" s="203" t="s">
        <v>444</v>
      </c>
      <c r="E70" s="205">
        <v>3820</v>
      </c>
    </row>
    <row r="71" spans="1:5" x14ac:dyDescent="0.25">
      <c r="A71" s="202">
        <v>2022</v>
      </c>
      <c r="B71" s="203" t="s">
        <v>92</v>
      </c>
      <c r="C71" s="204" t="s">
        <v>92</v>
      </c>
      <c r="D71" s="203" t="s">
        <v>445</v>
      </c>
      <c r="E71" s="205">
        <v>24216</v>
      </c>
    </row>
    <row r="72" spans="1:5" x14ac:dyDescent="0.25">
      <c r="A72" s="202">
        <v>2022</v>
      </c>
      <c r="B72" s="203" t="s">
        <v>93</v>
      </c>
      <c r="C72" s="204" t="s">
        <v>93</v>
      </c>
      <c r="D72" s="203" t="s">
        <v>446</v>
      </c>
      <c r="E72" s="205">
        <v>424</v>
      </c>
    </row>
    <row r="73" spans="1:5" x14ac:dyDescent="0.25">
      <c r="A73" s="202">
        <v>2022</v>
      </c>
      <c r="B73" s="203" t="s">
        <v>94</v>
      </c>
      <c r="C73" s="204" t="s">
        <v>94</v>
      </c>
      <c r="D73" s="203" t="s">
        <v>447</v>
      </c>
      <c r="E73" s="205">
        <v>1162</v>
      </c>
    </row>
    <row r="74" spans="1:5" x14ac:dyDescent="0.25">
      <c r="A74" s="202">
        <v>2022</v>
      </c>
      <c r="B74" s="203" t="s">
        <v>95</v>
      </c>
      <c r="C74" s="204" t="s">
        <v>95</v>
      </c>
      <c r="D74" s="203" t="s">
        <v>448</v>
      </c>
      <c r="E74" s="205">
        <v>290</v>
      </c>
    </row>
    <row r="75" spans="1:5" x14ac:dyDescent="0.25">
      <c r="A75" s="202">
        <v>2022</v>
      </c>
      <c r="B75" s="203" t="s">
        <v>96</v>
      </c>
      <c r="C75" s="204" t="s">
        <v>96</v>
      </c>
      <c r="D75" s="203" t="s">
        <v>449</v>
      </c>
      <c r="E75" s="205">
        <v>0</v>
      </c>
    </row>
    <row r="76" spans="1:5" x14ac:dyDescent="0.25">
      <c r="A76" s="202">
        <v>2022</v>
      </c>
      <c r="B76" s="203" t="s">
        <v>97</v>
      </c>
      <c r="C76" s="204" t="s">
        <v>97</v>
      </c>
      <c r="D76" s="203" t="s">
        <v>450</v>
      </c>
      <c r="E76" s="205">
        <v>3027</v>
      </c>
    </row>
    <row r="77" spans="1:5" x14ac:dyDescent="0.25">
      <c r="A77" s="202">
        <v>2022</v>
      </c>
      <c r="B77" s="203" t="s">
        <v>98</v>
      </c>
      <c r="C77" s="204" t="s">
        <v>98</v>
      </c>
      <c r="D77" s="203" t="s">
        <v>451</v>
      </c>
      <c r="E77" s="205">
        <v>20631</v>
      </c>
    </row>
    <row r="78" spans="1:5" x14ac:dyDescent="0.25">
      <c r="A78" s="202">
        <v>2022</v>
      </c>
      <c r="B78" s="203" t="s">
        <v>99</v>
      </c>
      <c r="C78" s="204" t="s">
        <v>99</v>
      </c>
      <c r="D78" s="203" t="s">
        <v>452</v>
      </c>
      <c r="E78" s="205">
        <v>6589</v>
      </c>
    </row>
    <row r="79" spans="1:5" x14ac:dyDescent="0.25">
      <c r="A79" s="202">
        <v>2022</v>
      </c>
      <c r="B79" s="203" t="s">
        <v>100</v>
      </c>
      <c r="C79" s="204" t="s">
        <v>100</v>
      </c>
      <c r="D79" s="203" t="s">
        <v>453</v>
      </c>
      <c r="E79" s="205">
        <v>25685</v>
      </c>
    </row>
    <row r="80" spans="1:5" x14ac:dyDescent="0.25">
      <c r="A80" s="202">
        <v>2022</v>
      </c>
      <c r="B80" s="203" t="s">
        <v>101</v>
      </c>
      <c r="C80" s="204" t="s">
        <v>101</v>
      </c>
      <c r="D80" s="203" t="s">
        <v>454</v>
      </c>
      <c r="E80" s="205">
        <v>0</v>
      </c>
    </row>
    <row r="81" spans="1:5" x14ac:dyDescent="0.25">
      <c r="A81" s="202">
        <v>2022</v>
      </c>
      <c r="B81" s="203" t="s">
        <v>102</v>
      </c>
      <c r="C81" s="204" t="s">
        <v>102</v>
      </c>
      <c r="D81" s="203" t="s">
        <v>455</v>
      </c>
      <c r="E81" s="205">
        <v>92727</v>
      </c>
    </row>
    <row r="82" spans="1:5" x14ac:dyDescent="0.25">
      <c r="A82" s="202">
        <v>2022</v>
      </c>
      <c r="B82" s="203" t="s">
        <v>103</v>
      </c>
      <c r="C82" s="204" t="s">
        <v>103</v>
      </c>
      <c r="D82" s="203" t="s">
        <v>456</v>
      </c>
      <c r="E82" s="205">
        <v>2115</v>
      </c>
    </row>
    <row r="83" spans="1:5" x14ac:dyDescent="0.25">
      <c r="A83" s="202">
        <v>2022</v>
      </c>
      <c r="B83" s="203" t="s">
        <v>104</v>
      </c>
      <c r="C83" s="204" t="s">
        <v>104</v>
      </c>
      <c r="D83" s="203" t="s">
        <v>457</v>
      </c>
      <c r="E83" s="205">
        <v>5895</v>
      </c>
    </row>
    <row r="84" spans="1:5" x14ac:dyDescent="0.25">
      <c r="A84" s="202">
        <v>2022</v>
      </c>
      <c r="B84" s="203" t="s">
        <v>105</v>
      </c>
      <c r="C84" s="204" t="s">
        <v>105</v>
      </c>
      <c r="D84" s="203" t="s">
        <v>458</v>
      </c>
      <c r="E84" s="205">
        <v>285</v>
      </c>
    </row>
    <row r="85" spans="1:5" x14ac:dyDescent="0.25">
      <c r="A85" s="202">
        <v>2022</v>
      </c>
      <c r="B85" s="203" t="s">
        <v>106</v>
      </c>
      <c r="C85" s="204" t="s">
        <v>106</v>
      </c>
      <c r="D85" s="203" t="s">
        <v>459</v>
      </c>
      <c r="E85" s="205">
        <v>0</v>
      </c>
    </row>
    <row r="86" spans="1:5" x14ac:dyDescent="0.25">
      <c r="A86" s="202">
        <v>2022</v>
      </c>
      <c r="B86" s="203" t="s">
        <v>107</v>
      </c>
      <c r="C86" s="204" t="s">
        <v>107</v>
      </c>
      <c r="D86" s="203" t="s">
        <v>460</v>
      </c>
      <c r="E86" s="205">
        <v>2302</v>
      </c>
    </row>
    <row r="87" spans="1:5" x14ac:dyDescent="0.25">
      <c r="A87" s="202">
        <v>2022</v>
      </c>
      <c r="B87" s="203" t="s">
        <v>108</v>
      </c>
      <c r="C87" s="204" t="s">
        <v>108</v>
      </c>
      <c r="D87" s="203" t="s">
        <v>461</v>
      </c>
      <c r="E87" s="205">
        <v>59962</v>
      </c>
    </row>
    <row r="88" spans="1:5" x14ac:dyDescent="0.25">
      <c r="A88" s="202">
        <v>2022</v>
      </c>
      <c r="B88" s="203" t="s">
        <v>109</v>
      </c>
      <c r="C88" s="204" t="s">
        <v>109</v>
      </c>
      <c r="D88" s="203" t="s">
        <v>462</v>
      </c>
      <c r="E88" s="205">
        <v>542</v>
      </c>
    </row>
    <row r="89" spans="1:5" x14ac:dyDescent="0.25">
      <c r="A89" s="202">
        <v>2022</v>
      </c>
      <c r="B89" s="203" t="s">
        <v>110</v>
      </c>
      <c r="C89" s="204" t="s">
        <v>110</v>
      </c>
      <c r="D89" s="203" t="s">
        <v>463</v>
      </c>
      <c r="E89" s="205">
        <v>2466</v>
      </c>
    </row>
    <row r="90" spans="1:5" x14ac:dyDescent="0.25">
      <c r="A90" s="202">
        <v>2022</v>
      </c>
      <c r="B90" s="203" t="s">
        <v>111</v>
      </c>
      <c r="C90" s="204" t="s">
        <v>111</v>
      </c>
      <c r="D90" s="203" t="s">
        <v>464</v>
      </c>
      <c r="E90" s="205">
        <v>60520</v>
      </c>
    </row>
    <row r="91" spans="1:5" x14ac:dyDescent="0.25">
      <c r="A91" s="202">
        <v>2022</v>
      </c>
      <c r="B91" s="203" t="s">
        <v>112</v>
      </c>
      <c r="C91" s="204" t="s">
        <v>112</v>
      </c>
      <c r="D91" s="203" t="s">
        <v>465</v>
      </c>
      <c r="E91" s="205">
        <v>1632</v>
      </c>
    </row>
    <row r="92" spans="1:5" x14ac:dyDescent="0.25">
      <c r="A92" s="202">
        <v>2022</v>
      </c>
      <c r="B92" s="203" t="s">
        <v>114</v>
      </c>
      <c r="C92" s="204" t="s">
        <v>114</v>
      </c>
      <c r="D92" s="203" t="s">
        <v>467</v>
      </c>
      <c r="E92" s="205">
        <v>519</v>
      </c>
    </row>
    <row r="93" spans="1:5" x14ac:dyDescent="0.25">
      <c r="A93" s="202">
        <v>2022</v>
      </c>
      <c r="B93" s="203" t="s">
        <v>116</v>
      </c>
      <c r="C93" s="204" t="s">
        <v>116</v>
      </c>
      <c r="D93" s="203" t="s">
        <v>469</v>
      </c>
      <c r="E93" s="205">
        <v>2801</v>
      </c>
    </row>
    <row r="94" spans="1:5" x14ac:dyDescent="0.25">
      <c r="A94" s="202">
        <v>2022</v>
      </c>
      <c r="B94" s="203" t="s">
        <v>117</v>
      </c>
      <c r="C94" s="204" t="s">
        <v>117</v>
      </c>
      <c r="D94" s="203" t="s">
        <v>470</v>
      </c>
      <c r="E94" s="205">
        <v>0</v>
      </c>
    </row>
    <row r="95" spans="1:5" x14ac:dyDescent="0.25">
      <c r="A95" s="202">
        <v>2022</v>
      </c>
      <c r="B95" s="203" t="s">
        <v>118</v>
      </c>
      <c r="C95" s="204" t="s">
        <v>118</v>
      </c>
      <c r="D95" s="203" t="s">
        <v>471</v>
      </c>
      <c r="E95" s="205">
        <v>1214</v>
      </c>
    </row>
    <row r="96" spans="1:5" x14ac:dyDescent="0.25">
      <c r="A96" s="202">
        <v>2022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2022</v>
      </c>
      <c r="B97" s="203" t="s">
        <v>196</v>
      </c>
      <c r="C97" s="204" t="s">
        <v>196</v>
      </c>
      <c r="D97" s="203" t="s">
        <v>546</v>
      </c>
      <c r="E97" s="205">
        <v>4017</v>
      </c>
    </row>
    <row r="98" spans="1:5" x14ac:dyDescent="0.25">
      <c r="A98" s="202">
        <v>2022</v>
      </c>
      <c r="B98" s="203" t="s">
        <v>322</v>
      </c>
      <c r="C98" s="204" t="s">
        <v>322</v>
      </c>
      <c r="D98" s="203" t="s">
        <v>665</v>
      </c>
      <c r="E98" s="205">
        <v>0</v>
      </c>
    </row>
    <row r="99" spans="1:5" x14ac:dyDescent="0.25">
      <c r="A99" s="202">
        <v>2022</v>
      </c>
      <c r="B99" s="203" t="s">
        <v>120</v>
      </c>
      <c r="C99" s="204" t="s">
        <v>120</v>
      </c>
      <c r="D99" s="203" t="s">
        <v>473</v>
      </c>
      <c r="E99" s="205">
        <v>3015</v>
      </c>
    </row>
    <row r="100" spans="1:5" x14ac:dyDescent="0.25">
      <c r="A100" s="202">
        <v>2022</v>
      </c>
      <c r="B100" s="203" t="s">
        <v>121</v>
      </c>
      <c r="C100" s="204" t="s">
        <v>121</v>
      </c>
      <c r="D100" s="203" t="s">
        <v>474</v>
      </c>
      <c r="E100" s="205">
        <v>1642</v>
      </c>
    </row>
    <row r="101" spans="1:5" x14ac:dyDescent="0.25">
      <c r="A101" s="202">
        <v>2022</v>
      </c>
      <c r="B101" s="203" t="s">
        <v>119</v>
      </c>
      <c r="C101" s="204" t="s">
        <v>119</v>
      </c>
      <c r="D101" s="203" t="s">
        <v>472</v>
      </c>
      <c r="E101" s="205">
        <v>4285</v>
      </c>
    </row>
    <row r="102" spans="1:5" x14ac:dyDescent="0.25">
      <c r="A102" s="202">
        <v>2022</v>
      </c>
      <c r="B102" s="203" t="s">
        <v>54</v>
      </c>
      <c r="C102" s="204" t="s">
        <v>54</v>
      </c>
      <c r="D102" s="203" t="s">
        <v>409</v>
      </c>
      <c r="E102" s="205">
        <v>2323</v>
      </c>
    </row>
    <row r="103" spans="1:5" x14ac:dyDescent="0.25">
      <c r="A103" s="202">
        <v>2022</v>
      </c>
      <c r="B103" s="203" t="s">
        <v>123</v>
      </c>
      <c r="C103" s="204" t="s">
        <v>123</v>
      </c>
      <c r="D103" s="203" t="s">
        <v>476</v>
      </c>
      <c r="E103" s="205">
        <v>200</v>
      </c>
    </row>
    <row r="104" spans="1:5" x14ac:dyDescent="0.25">
      <c r="A104" s="202">
        <v>2022</v>
      </c>
      <c r="B104" s="203" t="s">
        <v>124</v>
      </c>
      <c r="C104" s="204" t="s">
        <v>124</v>
      </c>
      <c r="D104" s="203" t="s">
        <v>477</v>
      </c>
      <c r="E104" s="205">
        <v>4330</v>
      </c>
    </row>
    <row r="105" spans="1:5" x14ac:dyDescent="0.25">
      <c r="A105" s="202">
        <v>2022</v>
      </c>
      <c r="B105" s="203" t="s">
        <v>125</v>
      </c>
      <c r="C105" s="204" t="s">
        <v>125</v>
      </c>
      <c r="D105" s="203" t="s">
        <v>478</v>
      </c>
      <c r="E105" s="205">
        <v>788</v>
      </c>
    </row>
    <row r="106" spans="1:5" x14ac:dyDescent="0.25">
      <c r="A106" s="202">
        <v>2022</v>
      </c>
      <c r="B106" s="203" t="s">
        <v>126</v>
      </c>
      <c r="C106" s="204" t="s">
        <v>126</v>
      </c>
      <c r="D106" s="203" t="s">
        <v>479</v>
      </c>
      <c r="E106" s="205">
        <v>71</v>
      </c>
    </row>
    <row r="107" spans="1:5" x14ac:dyDescent="0.25">
      <c r="A107" s="202">
        <v>2022</v>
      </c>
      <c r="B107" s="203" t="s">
        <v>127</v>
      </c>
      <c r="C107" s="204" t="s">
        <v>127</v>
      </c>
      <c r="D107" s="203" t="s">
        <v>480</v>
      </c>
      <c r="E107" s="205">
        <v>777</v>
      </c>
    </row>
    <row r="108" spans="1:5" x14ac:dyDescent="0.25">
      <c r="A108" s="202">
        <v>2022</v>
      </c>
      <c r="B108" s="203" t="s">
        <v>128</v>
      </c>
      <c r="C108" s="204" t="s">
        <v>128</v>
      </c>
      <c r="D108" s="203" t="s">
        <v>481</v>
      </c>
      <c r="E108" s="205">
        <v>6218</v>
      </c>
    </row>
    <row r="109" spans="1:5" x14ac:dyDescent="0.25">
      <c r="A109" s="202">
        <v>2022</v>
      </c>
      <c r="B109" s="203" t="s">
        <v>129</v>
      </c>
      <c r="C109" s="204" t="s">
        <v>129</v>
      </c>
      <c r="D109" s="203" t="s">
        <v>482</v>
      </c>
      <c r="E109" s="205">
        <v>560</v>
      </c>
    </row>
    <row r="110" spans="1:5" x14ac:dyDescent="0.25">
      <c r="A110" s="202">
        <v>2022</v>
      </c>
      <c r="B110" s="203" t="s">
        <v>130</v>
      </c>
      <c r="C110" s="204" t="s">
        <v>130</v>
      </c>
      <c r="D110" s="203" t="s">
        <v>483</v>
      </c>
      <c r="E110" s="205">
        <v>5294</v>
      </c>
    </row>
    <row r="111" spans="1:5" x14ac:dyDescent="0.25">
      <c r="A111" s="202">
        <v>2022</v>
      </c>
      <c r="B111" s="203" t="s">
        <v>131</v>
      </c>
      <c r="C111" s="204" t="s">
        <v>131</v>
      </c>
      <c r="D111" s="203" t="s">
        <v>484</v>
      </c>
      <c r="E111" s="205">
        <v>6881</v>
      </c>
    </row>
    <row r="112" spans="1:5" x14ac:dyDescent="0.25">
      <c r="A112" s="202">
        <v>2022</v>
      </c>
      <c r="B112" s="203" t="s">
        <v>132</v>
      </c>
      <c r="C112" s="204" t="s">
        <v>132</v>
      </c>
      <c r="D112" s="203" t="s">
        <v>485</v>
      </c>
      <c r="E112" s="205">
        <v>6854</v>
      </c>
    </row>
    <row r="113" spans="1:5" x14ac:dyDescent="0.25">
      <c r="A113" s="202">
        <v>2022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2022</v>
      </c>
      <c r="B114" s="203" t="s">
        <v>134</v>
      </c>
      <c r="C114" s="204" t="s">
        <v>134</v>
      </c>
      <c r="D114" s="203" t="s">
        <v>487</v>
      </c>
      <c r="E114" s="205">
        <v>2161</v>
      </c>
    </row>
    <row r="115" spans="1:5" x14ac:dyDescent="0.25">
      <c r="A115" s="202">
        <v>2022</v>
      </c>
      <c r="B115" s="203" t="s">
        <v>135</v>
      </c>
      <c r="C115" s="204" t="s">
        <v>135</v>
      </c>
      <c r="D115" s="203" t="s">
        <v>488</v>
      </c>
      <c r="E115" s="205">
        <v>201</v>
      </c>
    </row>
    <row r="116" spans="1:5" x14ac:dyDescent="0.25">
      <c r="A116" s="202">
        <v>2022</v>
      </c>
      <c r="B116" s="203" t="s">
        <v>136</v>
      </c>
      <c r="C116" s="204" t="s">
        <v>136</v>
      </c>
      <c r="D116" s="203" t="s">
        <v>489</v>
      </c>
      <c r="E116" s="205">
        <v>0</v>
      </c>
    </row>
    <row r="117" spans="1:5" x14ac:dyDescent="0.25">
      <c r="A117" s="202">
        <v>2022</v>
      </c>
      <c r="B117" s="203" t="s">
        <v>137</v>
      </c>
      <c r="C117" s="204" t="s">
        <v>137</v>
      </c>
      <c r="D117" s="203" t="s">
        <v>490</v>
      </c>
      <c r="E117" s="205">
        <v>71</v>
      </c>
    </row>
    <row r="118" spans="1:5" x14ac:dyDescent="0.25">
      <c r="A118" s="202">
        <v>2022</v>
      </c>
      <c r="B118" s="203" t="s">
        <v>138</v>
      </c>
      <c r="C118" s="204" t="s">
        <v>138</v>
      </c>
      <c r="D118" s="203" t="s">
        <v>491</v>
      </c>
      <c r="E118" s="205">
        <v>6186</v>
      </c>
    </row>
    <row r="119" spans="1:5" x14ac:dyDescent="0.25">
      <c r="A119" s="202">
        <v>2022</v>
      </c>
      <c r="B119" s="203" t="s">
        <v>139</v>
      </c>
      <c r="C119" s="204" t="s">
        <v>139</v>
      </c>
      <c r="D119" s="203" t="s">
        <v>492</v>
      </c>
      <c r="E119" s="205">
        <v>713</v>
      </c>
    </row>
    <row r="120" spans="1:5" x14ac:dyDescent="0.25">
      <c r="A120" s="202">
        <v>2022</v>
      </c>
      <c r="B120" s="203" t="s">
        <v>140</v>
      </c>
      <c r="C120" s="204" t="s">
        <v>140</v>
      </c>
      <c r="D120" s="203" t="s">
        <v>493</v>
      </c>
      <c r="E120" s="205">
        <v>3647</v>
      </c>
    </row>
    <row r="121" spans="1:5" x14ac:dyDescent="0.25">
      <c r="A121" s="202">
        <v>2022</v>
      </c>
      <c r="B121" s="203" t="s">
        <v>141</v>
      </c>
      <c r="C121" s="204" t="s">
        <v>141</v>
      </c>
      <c r="D121" s="203" t="s">
        <v>494</v>
      </c>
      <c r="E121" s="205">
        <v>7392</v>
      </c>
    </row>
    <row r="122" spans="1:5" x14ac:dyDescent="0.25">
      <c r="A122" s="202">
        <v>2022</v>
      </c>
      <c r="B122" s="203" t="s">
        <v>142</v>
      </c>
      <c r="C122" s="204" t="s">
        <v>142</v>
      </c>
      <c r="D122" s="203" t="s">
        <v>495</v>
      </c>
      <c r="E122" s="205">
        <v>1821</v>
      </c>
    </row>
    <row r="123" spans="1:5" x14ac:dyDescent="0.25">
      <c r="A123" s="202">
        <v>2022</v>
      </c>
      <c r="B123" s="203" t="s">
        <v>145</v>
      </c>
      <c r="C123" s="204" t="s">
        <v>145</v>
      </c>
      <c r="D123" s="203" t="s">
        <v>4</v>
      </c>
      <c r="E123" s="205">
        <v>1681</v>
      </c>
    </row>
    <row r="124" spans="1:5" x14ac:dyDescent="0.25">
      <c r="A124" s="202">
        <v>2022</v>
      </c>
      <c r="B124" s="203" t="s">
        <v>143</v>
      </c>
      <c r="C124" s="204" t="s">
        <v>143</v>
      </c>
      <c r="D124" s="203" t="s">
        <v>496</v>
      </c>
      <c r="E124" s="205">
        <v>2884</v>
      </c>
    </row>
    <row r="125" spans="1:5" x14ac:dyDescent="0.25">
      <c r="A125" s="202">
        <v>2022</v>
      </c>
      <c r="B125" s="203" t="s">
        <v>172</v>
      </c>
      <c r="C125" s="204" t="s">
        <v>172</v>
      </c>
      <c r="D125" s="203" t="s">
        <v>522</v>
      </c>
      <c r="E125" s="205">
        <v>6106</v>
      </c>
    </row>
    <row r="126" spans="1:5" x14ac:dyDescent="0.25">
      <c r="A126" s="202">
        <v>2022</v>
      </c>
      <c r="B126" s="203" t="s">
        <v>146</v>
      </c>
      <c r="C126" s="204" t="s">
        <v>146</v>
      </c>
      <c r="D126" s="203" t="s">
        <v>498</v>
      </c>
      <c r="E126" s="205">
        <v>6115</v>
      </c>
    </row>
    <row r="127" spans="1:5" x14ac:dyDescent="0.25">
      <c r="A127" s="202">
        <v>2022</v>
      </c>
      <c r="B127" s="203" t="s">
        <v>147</v>
      </c>
      <c r="C127" s="204" t="s">
        <v>147</v>
      </c>
      <c r="D127" s="203" t="s">
        <v>499</v>
      </c>
      <c r="E127" s="205">
        <v>2557</v>
      </c>
    </row>
    <row r="128" spans="1:5" x14ac:dyDescent="0.25">
      <c r="A128" s="202">
        <v>2022</v>
      </c>
      <c r="B128" s="203" t="s">
        <v>148</v>
      </c>
      <c r="C128" s="204" t="s">
        <v>148</v>
      </c>
      <c r="D128" s="203" t="s">
        <v>500</v>
      </c>
      <c r="E128" s="205">
        <v>4368</v>
      </c>
    </row>
    <row r="129" spans="1:5" x14ac:dyDescent="0.25">
      <c r="A129" s="202">
        <v>2022</v>
      </c>
      <c r="B129" s="203" t="s">
        <v>149</v>
      </c>
      <c r="C129" s="204" t="s">
        <v>149</v>
      </c>
      <c r="D129" s="203" t="s">
        <v>501</v>
      </c>
      <c r="E129" s="205">
        <v>578</v>
      </c>
    </row>
    <row r="130" spans="1:5" x14ac:dyDescent="0.25">
      <c r="A130" s="202">
        <v>2022</v>
      </c>
      <c r="B130" s="203" t="s">
        <v>152</v>
      </c>
      <c r="C130" s="204" t="s">
        <v>152</v>
      </c>
      <c r="D130" s="203" t="s">
        <v>503</v>
      </c>
      <c r="E130" s="205">
        <v>1609</v>
      </c>
    </row>
    <row r="131" spans="1:5" x14ac:dyDescent="0.25">
      <c r="A131" s="202">
        <v>2022</v>
      </c>
      <c r="B131" s="203" t="s">
        <v>153</v>
      </c>
      <c r="C131" s="204" t="s">
        <v>153</v>
      </c>
      <c r="D131" s="203" t="s">
        <v>504</v>
      </c>
      <c r="E131" s="205">
        <v>1908</v>
      </c>
    </row>
    <row r="132" spans="1:5" x14ac:dyDescent="0.25">
      <c r="A132" s="202">
        <v>2022</v>
      </c>
      <c r="B132" s="203" t="s">
        <v>154</v>
      </c>
      <c r="C132" s="204" t="s">
        <v>154</v>
      </c>
      <c r="D132" s="203" t="s">
        <v>505</v>
      </c>
      <c r="E132" s="205">
        <v>5932</v>
      </c>
    </row>
    <row r="133" spans="1:5" x14ac:dyDescent="0.25">
      <c r="A133" s="202">
        <v>2022</v>
      </c>
      <c r="B133" s="203" t="s">
        <v>156</v>
      </c>
      <c r="C133" s="204" t="s">
        <v>156</v>
      </c>
      <c r="D133" s="203" t="s">
        <v>506</v>
      </c>
      <c r="E133" s="205">
        <v>0</v>
      </c>
    </row>
    <row r="134" spans="1:5" x14ac:dyDescent="0.25">
      <c r="A134" s="202">
        <v>2022</v>
      </c>
      <c r="B134" s="203" t="s">
        <v>157</v>
      </c>
      <c r="C134" s="204" t="s">
        <v>157</v>
      </c>
      <c r="D134" s="203" t="s">
        <v>507</v>
      </c>
      <c r="E134" s="205">
        <v>5283</v>
      </c>
    </row>
    <row r="135" spans="1:5" x14ac:dyDescent="0.25">
      <c r="A135" s="202">
        <v>2022</v>
      </c>
      <c r="B135" s="203" t="s">
        <v>158</v>
      </c>
      <c r="C135" s="204" t="s">
        <v>158</v>
      </c>
      <c r="D135" s="203" t="s">
        <v>508</v>
      </c>
      <c r="E135" s="205">
        <v>5698</v>
      </c>
    </row>
    <row r="136" spans="1:5" x14ac:dyDescent="0.25">
      <c r="A136" s="202">
        <v>2022</v>
      </c>
      <c r="B136" s="203" t="s">
        <v>159</v>
      </c>
      <c r="C136" s="204" t="s">
        <v>159</v>
      </c>
      <c r="D136" s="203" t="s">
        <v>509</v>
      </c>
      <c r="E136" s="205">
        <v>0</v>
      </c>
    </row>
    <row r="137" spans="1:5" x14ac:dyDescent="0.25">
      <c r="A137" s="202">
        <v>2022</v>
      </c>
      <c r="B137" s="203" t="s">
        <v>151</v>
      </c>
      <c r="C137" s="204" t="s">
        <v>151</v>
      </c>
      <c r="D137" s="203" t="s">
        <v>5</v>
      </c>
      <c r="E137" s="205">
        <v>1521</v>
      </c>
    </row>
    <row r="138" spans="1:5" x14ac:dyDescent="0.25">
      <c r="A138" s="202">
        <v>2022</v>
      </c>
      <c r="B138" s="203" t="s">
        <v>160</v>
      </c>
      <c r="C138" s="204" t="s">
        <v>160</v>
      </c>
      <c r="D138" s="203" t="s">
        <v>510</v>
      </c>
      <c r="E138" s="205">
        <v>3396</v>
      </c>
    </row>
    <row r="139" spans="1:5" x14ac:dyDescent="0.25">
      <c r="A139" s="202">
        <v>2022</v>
      </c>
      <c r="B139" s="203" t="s">
        <v>161</v>
      </c>
      <c r="C139" s="204" t="s">
        <v>161</v>
      </c>
      <c r="D139" s="203" t="s">
        <v>511</v>
      </c>
      <c r="E139" s="205">
        <v>1336</v>
      </c>
    </row>
    <row r="140" spans="1:5" x14ac:dyDescent="0.25">
      <c r="A140" s="202">
        <v>2022</v>
      </c>
      <c r="B140" s="203" t="s">
        <v>162</v>
      </c>
      <c r="C140" s="204" t="s">
        <v>162</v>
      </c>
      <c r="D140" s="203" t="s">
        <v>512</v>
      </c>
      <c r="E140" s="205">
        <v>679</v>
      </c>
    </row>
    <row r="141" spans="1:5" x14ac:dyDescent="0.25">
      <c r="A141" s="202">
        <v>2022</v>
      </c>
      <c r="B141" s="203" t="s">
        <v>163</v>
      </c>
      <c r="C141" s="204" t="s">
        <v>163</v>
      </c>
      <c r="D141" s="203" t="s">
        <v>513</v>
      </c>
      <c r="E141" s="205">
        <v>3307</v>
      </c>
    </row>
    <row r="142" spans="1:5" x14ac:dyDescent="0.25">
      <c r="A142" s="202">
        <v>2022</v>
      </c>
      <c r="B142" s="203" t="s">
        <v>170</v>
      </c>
      <c r="C142" s="204" t="s">
        <v>170</v>
      </c>
      <c r="D142" s="203" t="s">
        <v>520</v>
      </c>
      <c r="E142" s="205">
        <v>3507</v>
      </c>
    </row>
    <row r="143" spans="1:5" x14ac:dyDescent="0.25">
      <c r="A143" s="202">
        <v>2022</v>
      </c>
      <c r="B143" s="203" t="s">
        <v>164</v>
      </c>
      <c r="C143" s="204" t="s">
        <v>164</v>
      </c>
      <c r="D143" s="203" t="s">
        <v>514</v>
      </c>
      <c r="E143" s="205">
        <v>1133</v>
      </c>
    </row>
    <row r="144" spans="1:5" x14ac:dyDescent="0.25">
      <c r="A144" s="202">
        <v>2022</v>
      </c>
      <c r="B144" s="203" t="s">
        <v>165</v>
      </c>
      <c r="C144" s="204" t="s">
        <v>165</v>
      </c>
      <c r="D144" s="203" t="s">
        <v>515</v>
      </c>
      <c r="E144" s="205">
        <v>1775</v>
      </c>
    </row>
    <row r="145" spans="1:5" x14ac:dyDescent="0.25">
      <c r="A145" s="202">
        <v>2022</v>
      </c>
      <c r="B145" s="203" t="s">
        <v>166</v>
      </c>
      <c r="C145" s="204" t="s">
        <v>166</v>
      </c>
      <c r="D145" s="203" t="s">
        <v>516</v>
      </c>
      <c r="E145" s="205">
        <v>3694</v>
      </c>
    </row>
    <row r="146" spans="1:5" x14ac:dyDescent="0.25">
      <c r="A146" s="202">
        <v>2022</v>
      </c>
      <c r="B146" s="203" t="s">
        <v>167</v>
      </c>
      <c r="C146" s="204" t="s">
        <v>167</v>
      </c>
      <c r="D146" s="203" t="s">
        <v>517</v>
      </c>
      <c r="E146" s="205">
        <v>134892</v>
      </c>
    </row>
    <row r="147" spans="1:5" x14ac:dyDescent="0.25">
      <c r="A147" s="202">
        <v>2022</v>
      </c>
      <c r="B147" s="203" t="s">
        <v>168</v>
      </c>
      <c r="C147" s="204" t="s">
        <v>168</v>
      </c>
      <c r="D147" s="203" t="s">
        <v>518</v>
      </c>
      <c r="E147" s="205">
        <v>4597</v>
      </c>
    </row>
    <row r="148" spans="1:5" x14ac:dyDescent="0.25">
      <c r="A148" s="202">
        <v>2022</v>
      </c>
      <c r="B148" s="203" t="s">
        <v>169</v>
      </c>
      <c r="C148" s="204" t="s">
        <v>169</v>
      </c>
      <c r="D148" s="203" t="s">
        <v>519</v>
      </c>
      <c r="E148" s="205">
        <v>490</v>
      </c>
    </row>
    <row r="149" spans="1:5" x14ac:dyDescent="0.25">
      <c r="A149" s="202">
        <v>2022</v>
      </c>
      <c r="B149" s="203" t="s">
        <v>171</v>
      </c>
      <c r="C149" s="204" t="s">
        <v>171</v>
      </c>
      <c r="D149" s="203" t="s">
        <v>521</v>
      </c>
      <c r="E149" s="205">
        <v>630</v>
      </c>
    </row>
    <row r="150" spans="1:5" x14ac:dyDescent="0.25">
      <c r="A150" s="202">
        <v>2022</v>
      </c>
      <c r="B150" s="203" t="s">
        <v>173</v>
      </c>
      <c r="C150" s="204" t="s">
        <v>173</v>
      </c>
      <c r="D150" s="203" t="s">
        <v>523</v>
      </c>
      <c r="E150" s="205">
        <v>3467</v>
      </c>
    </row>
    <row r="151" spans="1:5" x14ac:dyDescent="0.25">
      <c r="A151" s="202">
        <v>2022</v>
      </c>
      <c r="B151" s="203" t="s">
        <v>174</v>
      </c>
      <c r="C151" s="204" t="s">
        <v>174</v>
      </c>
      <c r="D151" s="203" t="s">
        <v>524</v>
      </c>
      <c r="E151" s="205">
        <v>45056</v>
      </c>
    </row>
    <row r="152" spans="1:5" x14ac:dyDescent="0.25">
      <c r="A152" s="202">
        <v>2022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2022</v>
      </c>
      <c r="B153" s="203" t="s">
        <v>176</v>
      </c>
      <c r="C153" s="204" t="s">
        <v>176</v>
      </c>
      <c r="D153" s="203" t="s">
        <v>526</v>
      </c>
      <c r="E153" s="205">
        <v>0</v>
      </c>
    </row>
    <row r="154" spans="1:5" x14ac:dyDescent="0.25">
      <c r="A154" s="202">
        <v>2022</v>
      </c>
      <c r="B154" s="203" t="s">
        <v>177</v>
      </c>
      <c r="C154" s="204" t="s">
        <v>177</v>
      </c>
      <c r="D154" s="203" t="s">
        <v>527</v>
      </c>
      <c r="E154" s="205">
        <v>840</v>
      </c>
    </row>
    <row r="155" spans="1:5" x14ac:dyDescent="0.25">
      <c r="A155" s="202">
        <v>2022</v>
      </c>
      <c r="B155" s="203" t="s">
        <v>178</v>
      </c>
      <c r="C155" s="204" t="s">
        <v>178</v>
      </c>
      <c r="D155" s="203" t="s">
        <v>528</v>
      </c>
      <c r="E155" s="205">
        <v>3232</v>
      </c>
    </row>
    <row r="156" spans="1:5" x14ac:dyDescent="0.25">
      <c r="A156" s="202">
        <v>2022</v>
      </c>
      <c r="B156" s="203" t="s">
        <v>179</v>
      </c>
      <c r="C156" s="204" t="s">
        <v>179</v>
      </c>
      <c r="D156" s="203" t="s">
        <v>529</v>
      </c>
      <c r="E156" s="205">
        <v>2810</v>
      </c>
    </row>
    <row r="157" spans="1:5" x14ac:dyDescent="0.25">
      <c r="A157" s="202">
        <v>2022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2022</v>
      </c>
      <c r="B158" s="203" t="s">
        <v>181</v>
      </c>
      <c r="C158" s="204" t="s">
        <v>181</v>
      </c>
      <c r="D158" s="203" t="s">
        <v>531</v>
      </c>
      <c r="E158" s="205">
        <v>4226</v>
      </c>
    </row>
    <row r="159" spans="1:5" x14ac:dyDescent="0.25">
      <c r="A159" s="202">
        <v>2022</v>
      </c>
      <c r="B159" s="203" t="s">
        <v>182</v>
      </c>
      <c r="C159" s="204" t="s">
        <v>182</v>
      </c>
      <c r="D159" s="203" t="s">
        <v>532</v>
      </c>
      <c r="E159" s="205">
        <v>904</v>
      </c>
    </row>
    <row r="160" spans="1:5" x14ac:dyDescent="0.25">
      <c r="A160" s="202">
        <v>2022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2022</v>
      </c>
      <c r="B161" s="203" t="s">
        <v>185</v>
      </c>
      <c r="C161" s="204" t="s">
        <v>185</v>
      </c>
      <c r="D161" s="203" t="s">
        <v>535</v>
      </c>
      <c r="E161" s="205">
        <v>3518</v>
      </c>
    </row>
    <row r="162" spans="1:5" x14ac:dyDescent="0.25">
      <c r="A162" s="202">
        <v>2022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2022</v>
      </c>
      <c r="B163" s="203" t="s">
        <v>188</v>
      </c>
      <c r="C163" s="204" t="s">
        <v>188</v>
      </c>
      <c r="D163" s="203" t="s">
        <v>538</v>
      </c>
      <c r="E163" s="205">
        <v>41847</v>
      </c>
    </row>
    <row r="164" spans="1:5" x14ac:dyDescent="0.25">
      <c r="A164" s="202">
        <v>2022</v>
      </c>
      <c r="B164" s="203" t="s">
        <v>189</v>
      </c>
      <c r="C164" s="204" t="s">
        <v>189</v>
      </c>
      <c r="D164" s="203" t="s">
        <v>539</v>
      </c>
      <c r="E164" s="205">
        <v>2397</v>
      </c>
    </row>
    <row r="165" spans="1:5" x14ac:dyDescent="0.25">
      <c r="A165" s="202">
        <v>2022</v>
      </c>
      <c r="B165" s="203" t="s">
        <v>190</v>
      </c>
      <c r="C165" s="204" t="s">
        <v>190</v>
      </c>
      <c r="D165" s="203" t="s">
        <v>540</v>
      </c>
      <c r="E165" s="205">
        <v>3093</v>
      </c>
    </row>
    <row r="166" spans="1:5" x14ac:dyDescent="0.25">
      <c r="A166" s="202">
        <v>2022</v>
      </c>
      <c r="B166" s="203" t="s">
        <v>191</v>
      </c>
      <c r="C166" s="204" t="s">
        <v>191</v>
      </c>
      <c r="D166" s="203" t="s">
        <v>541</v>
      </c>
      <c r="E166" s="205">
        <v>0</v>
      </c>
    </row>
    <row r="167" spans="1:5" x14ac:dyDescent="0.25">
      <c r="A167" s="202">
        <v>2022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2022</v>
      </c>
      <c r="B168" s="203" t="s">
        <v>193</v>
      </c>
      <c r="C168" s="204" t="s">
        <v>193</v>
      </c>
      <c r="D168" s="203" t="s">
        <v>543</v>
      </c>
      <c r="E168" s="205">
        <v>4791</v>
      </c>
    </row>
    <row r="169" spans="1:5" x14ac:dyDescent="0.25">
      <c r="A169" s="202">
        <v>2022</v>
      </c>
      <c r="B169" s="203" t="s">
        <v>194</v>
      </c>
      <c r="C169" s="204" t="s">
        <v>194</v>
      </c>
      <c r="D169" s="203" t="s">
        <v>544</v>
      </c>
      <c r="E169" s="205">
        <v>1977</v>
      </c>
    </row>
    <row r="170" spans="1:5" x14ac:dyDescent="0.25">
      <c r="A170" s="202">
        <v>2022</v>
      </c>
      <c r="B170" s="203" t="s">
        <v>195</v>
      </c>
      <c r="C170" s="204" t="s">
        <v>195</v>
      </c>
      <c r="D170" s="203" t="s">
        <v>545</v>
      </c>
      <c r="E170" s="205">
        <v>0</v>
      </c>
    </row>
    <row r="171" spans="1:5" x14ac:dyDescent="0.25">
      <c r="A171" s="202">
        <v>2022</v>
      </c>
      <c r="B171" s="203" t="s">
        <v>197</v>
      </c>
      <c r="C171" s="204" t="s">
        <v>197</v>
      </c>
      <c r="D171" s="203" t="s">
        <v>547</v>
      </c>
      <c r="E171" s="205">
        <v>810</v>
      </c>
    </row>
    <row r="172" spans="1:5" x14ac:dyDescent="0.25">
      <c r="A172" s="202">
        <v>2022</v>
      </c>
      <c r="B172" s="203" t="s">
        <v>198</v>
      </c>
      <c r="C172" s="204" t="s">
        <v>198</v>
      </c>
      <c r="D172" s="203" t="s">
        <v>548</v>
      </c>
      <c r="E172" s="205">
        <v>827</v>
      </c>
    </row>
    <row r="173" spans="1:5" x14ac:dyDescent="0.25">
      <c r="A173" s="202">
        <v>2022</v>
      </c>
      <c r="B173" s="203" t="s">
        <v>199</v>
      </c>
      <c r="C173" s="204" t="s">
        <v>199</v>
      </c>
      <c r="D173" s="203" t="s">
        <v>549</v>
      </c>
      <c r="E173" s="205">
        <v>2398</v>
      </c>
    </row>
    <row r="174" spans="1:5" x14ac:dyDescent="0.25">
      <c r="A174" s="202">
        <v>2022</v>
      </c>
      <c r="B174" s="203" t="s">
        <v>200</v>
      </c>
      <c r="C174" s="204" t="s">
        <v>200</v>
      </c>
      <c r="D174" s="203" t="s">
        <v>550</v>
      </c>
      <c r="E174" s="205">
        <v>2204</v>
      </c>
    </row>
    <row r="175" spans="1:5" x14ac:dyDescent="0.25">
      <c r="A175" s="202">
        <v>2022</v>
      </c>
      <c r="B175" s="203" t="s">
        <v>201</v>
      </c>
      <c r="C175" s="204" t="s">
        <v>201</v>
      </c>
      <c r="D175" s="203" t="s">
        <v>551</v>
      </c>
      <c r="E175" s="205">
        <v>1877</v>
      </c>
    </row>
    <row r="176" spans="1:5" x14ac:dyDescent="0.25">
      <c r="A176" s="202">
        <v>2022</v>
      </c>
      <c r="B176" s="203" t="s">
        <v>202</v>
      </c>
      <c r="C176" s="204" t="s">
        <v>202</v>
      </c>
      <c r="D176" s="203" t="s">
        <v>552</v>
      </c>
      <c r="E176" s="205">
        <v>7813</v>
      </c>
    </row>
    <row r="177" spans="1:5" x14ac:dyDescent="0.25">
      <c r="A177" s="202">
        <v>2022</v>
      </c>
      <c r="B177" s="203" t="s">
        <v>203</v>
      </c>
      <c r="C177" s="204" t="s">
        <v>203</v>
      </c>
      <c r="D177" s="203" t="s">
        <v>553</v>
      </c>
      <c r="E177" s="205">
        <v>24826</v>
      </c>
    </row>
    <row r="178" spans="1:5" x14ac:dyDescent="0.25">
      <c r="A178" s="202">
        <v>2022</v>
      </c>
      <c r="B178" s="203" t="s">
        <v>204</v>
      </c>
      <c r="C178" s="204" t="s">
        <v>204</v>
      </c>
      <c r="D178" s="203" t="s">
        <v>554</v>
      </c>
      <c r="E178" s="205">
        <v>932</v>
      </c>
    </row>
    <row r="179" spans="1:5" x14ac:dyDescent="0.25">
      <c r="A179" s="202">
        <v>2022</v>
      </c>
      <c r="B179" s="203" t="s">
        <v>205</v>
      </c>
      <c r="C179" s="204" t="s">
        <v>205</v>
      </c>
      <c r="D179" s="203" t="s">
        <v>555</v>
      </c>
      <c r="E179" s="205">
        <v>48952</v>
      </c>
    </row>
    <row r="180" spans="1:5" x14ac:dyDescent="0.25">
      <c r="A180" s="202">
        <v>2022</v>
      </c>
      <c r="B180" s="203" t="s">
        <v>207</v>
      </c>
      <c r="C180" s="204" t="s">
        <v>207</v>
      </c>
      <c r="D180" s="203" t="s">
        <v>557</v>
      </c>
      <c r="E180" s="205">
        <v>1181</v>
      </c>
    </row>
    <row r="181" spans="1:5" x14ac:dyDescent="0.25">
      <c r="A181" s="202">
        <v>2022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2022</v>
      </c>
      <c r="B182" s="203" t="s">
        <v>212</v>
      </c>
      <c r="C182" s="204" t="s">
        <v>212</v>
      </c>
      <c r="D182" s="203" t="s">
        <v>562</v>
      </c>
      <c r="E182" s="205">
        <v>5207</v>
      </c>
    </row>
    <row r="183" spans="1:5" x14ac:dyDescent="0.25">
      <c r="A183" s="202">
        <v>2022</v>
      </c>
      <c r="B183" s="203" t="s">
        <v>209</v>
      </c>
      <c r="C183" s="204" t="s">
        <v>209</v>
      </c>
      <c r="D183" s="203" t="s">
        <v>559</v>
      </c>
      <c r="E183" s="205">
        <v>315</v>
      </c>
    </row>
    <row r="184" spans="1:5" x14ac:dyDescent="0.25">
      <c r="A184" s="202">
        <v>2022</v>
      </c>
      <c r="B184" s="203" t="s">
        <v>210</v>
      </c>
      <c r="C184" s="204" t="s">
        <v>210</v>
      </c>
      <c r="D184" s="203" t="s">
        <v>560</v>
      </c>
      <c r="E184" s="205">
        <v>3722</v>
      </c>
    </row>
    <row r="185" spans="1:5" x14ac:dyDescent="0.25">
      <c r="A185" s="202">
        <v>2022</v>
      </c>
      <c r="B185" s="203" t="s">
        <v>211</v>
      </c>
      <c r="C185" s="204" t="s">
        <v>211</v>
      </c>
      <c r="D185" s="203" t="s">
        <v>561</v>
      </c>
      <c r="E185" s="205">
        <v>2935</v>
      </c>
    </row>
    <row r="186" spans="1:5" x14ac:dyDescent="0.25">
      <c r="A186" s="202">
        <v>2022</v>
      </c>
      <c r="B186" s="203" t="s">
        <v>206</v>
      </c>
      <c r="C186" s="204" t="s">
        <v>206</v>
      </c>
      <c r="D186" s="203" t="s">
        <v>556</v>
      </c>
      <c r="E186" s="205">
        <v>1150</v>
      </c>
    </row>
    <row r="187" spans="1:5" x14ac:dyDescent="0.25">
      <c r="A187" s="202">
        <v>2022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2022</v>
      </c>
      <c r="B188" s="203" t="s">
        <v>214</v>
      </c>
      <c r="C188" s="204" t="s">
        <v>214</v>
      </c>
      <c r="D188" s="203" t="s">
        <v>564</v>
      </c>
      <c r="E188" s="205">
        <v>322</v>
      </c>
    </row>
    <row r="189" spans="1:5" x14ac:dyDescent="0.25">
      <c r="A189" s="202">
        <v>2022</v>
      </c>
      <c r="B189" s="203" t="s">
        <v>215</v>
      </c>
      <c r="C189" s="204" t="s">
        <v>215</v>
      </c>
      <c r="D189" s="203" t="s">
        <v>565</v>
      </c>
      <c r="E189" s="205">
        <v>22</v>
      </c>
    </row>
    <row r="190" spans="1:5" x14ac:dyDescent="0.25">
      <c r="A190" s="202">
        <v>2022</v>
      </c>
      <c r="B190" s="203" t="s">
        <v>216</v>
      </c>
      <c r="C190" s="204" t="s">
        <v>216</v>
      </c>
      <c r="D190" s="203" t="s">
        <v>566</v>
      </c>
      <c r="E190" s="205">
        <v>725</v>
      </c>
    </row>
    <row r="191" spans="1:5" x14ac:dyDescent="0.25">
      <c r="A191" s="202">
        <v>2022</v>
      </c>
      <c r="B191" s="203" t="s">
        <v>217</v>
      </c>
      <c r="C191" s="204" t="s">
        <v>217</v>
      </c>
      <c r="D191" s="203" t="s">
        <v>567</v>
      </c>
      <c r="E191" s="205">
        <v>2372</v>
      </c>
    </row>
    <row r="192" spans="1:5" x14ac:dyDescent="0.25">
      <c r="A192" s="202">
        <v>2022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2022</v>
      </c>
      <c r="B193" s="203" t="s">
        <v>219</v>
      </c>
      <c r="C193" s="204" t="s">
        <v>219</v>
      </c>
      <c r="D193" s="203" t="s">
        <v>569</v>
      </c>
      <c r="E193" s="205">
        <v>0</v>
      </c>
    </row>
    <row r="194" spans="1:5" x14ac:dyDescent="0.25">
      <c r="A194" s="202">
        <v>2022</v>
      </c>
      <c r="B194" s="203" t="s">
        <v>220</v>
      </c>
      <c r="C194" s="204" t="s">
        <v>220</v>
      </c>
      <c r="D194" s="203" t="s">
        <v>570</v>
      </c>
      <c r="E194" s="205">
        <v>4202</v>
      </c>
    </row>
    <row r="195" spans="1:5" x14ac:dyDescent="0.25">
      <c r="A195" s="202">
        <v>2022</v>
      </c>
      <c r="B195" s="203" t="s">
        <v>221</v>
      </c>
      <c r="C195" s="204" t="s">
        <v>221</v>
      </c>
      <c r="D195" s="203" t="s">
        <v>571</v>
      </c>
      <c r="E195" s="205">
        <v>6078</v>
      </c>
    </row>
    <row r="196" spans="1:5" x14ac:dyDescent="0.25">
      <c r="A196" s="202">
        <v>2022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2022</v>
      </c>
      <c r="B197" s="203" t="s">
        <v>223</v>
      </c>
      <c r="C197" s="204" t="s">
        <v>223</v>
      </c>
      <c r="D197" s="203" t="s">
        <v>573</v>
      </c>
      <c r="E197" s="205">
        <v>6706</v>
      </c>
    </row>
    <row r="198" spans="1:5" x14ac:dyDescent="0.25">
      <c r="A198" s="202">
        <v>2022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2022</v>
      </c>
      <c r="B199" s="203" t="s">
        <v>225</v>
      </c>
      <c r="C199" s="204" t="s">
        <v>225</v>
      </c>
      <c r="D199" s="203" t="s">
        <v>575</v>
      </c>
      <c r="E199" s="205">
        <v>3541</v>
      </c>
    </row>
    <row r="200" spans="1:5" x14ac:dyDescent="0.25">
      <c r="A200" s="202">
        <v>2022</v>
      </c>
      <c r="B200" s="203" t="s">
        <v>227</v>
      </c>
      <c r="C200" s="204" t="s">
        <v>227</v>
      </c>
      <c r="D200" s="203" t="s">
        <v>577</v>
      </c>
      <c r="E200" s="205">
        <v>4703</v>
      </c>
    </row>
    <row r="201" spans="1:5" x14ac:dyDescent="0.25">
      <c r="A201" s="202">
        <v>2022</v>
      </c>
      <c r="B201" s="203" t="s">
        <v>228</v>
      </c>
      <c r="C201" s="204" t="s">
        <v>228</v>
      </c>
      <c r="D201" s="203" t="s">
        <v>578</v>
      </c>
      <c r="E201" s="205">
        <v>1620</v>
      </c>
    </row>
    <row r="202" spans="1:5" x14ac:dyDescent="0.25">
      <c r="A202" s="202">
        <v>2022</v>
      </c>
      <c r="B202" s="203" t="s">
        <v>226</v>
      </c>
      <c r="C202" s="204" t="s">
        <v>226</v>
      </c>
      <c r="D202" s="203" t="s">
        <v>576</v>
      </c>
      <c r="E202" s="205">
        <v>1282</v>
      </c>
    </row>
    <row r="203" spans="1:5" x14ac:dyDescent="0.25">
      <c r="A203" s="202">
        <v>2022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2022</v>
      </c>
      <c r="B204" s="203" t="s">
        <v>144</v>
      </c>
      <c r="C204" s="204" t="s">
        <v>144</v>
      </c>
      <c r="D204" s="203" t="s">
        <v>497</v>
      </c>
      <c r="E204" s="205">
        <v>4141</v>
      </c>
    </row>
    <row r="205" spans="1:5" x14ac:dyDescent="0.25">
      <c r="A205" s="202">
        <v>2022</v>
      </c>
      <c r="B205" s="203" t="s">
        <v>30</v>
      </c>
      <c r="C205" s="204" t="s">
        <v>30</v>
      </c>
      <c r="D205" s="203" t="s">
        <v>390</v>
      </c>
      <c r="E205" s="205">
        <v>3858</v>
      </c>
    </row>
    <row r="206" spans="1:5" x14ac:dyDescent="0.25">
      <c r="A206" s="202">
        <v>2022</v>
      </c>
      <c r="B206" s="203" t="s">
        <v>187</v>
      </c>
      <c r="C206" s="204" t="s">
        <v>187</v>
      </c>
      <c r="D206" s="203" t="s">
        <v>537</v>
      </c>
      <c r="E206" s="205">
        <v>4157</v>
      </c>
    </row>
    <row r="207" spans="1:5" x14ac:dyDescent="0.25">
      <c r="A207" s="202">
        <v>2022</v>
      </c>
      <c r="B207" s="203" t="s">
        <v>232</v>
      </c>
      <c r="C207" s="204" t="s">
        <v>232</v>
      </c>
      <c r="D207" s="203" t="s">
        <v>801</v>
      </c>
      <c r="E207" s="205">
        <v>3894</v>
      </c>
    </row>
    <row r="208" spans="1:5" x14ac:dyDescent="0.25">
      <c r="A208" s="202">
        <v>2022</v>
      </c>
      <c r="B208" s="203" t="s">
        <v>60</v>
      </c>
      <c r="C208" s="204" t="s">
        <v>60</v>
      </c>
      <c r="D208" s="203" t="s">
        <v>415</v>
      </c>
      <c r="E208" s="205">
        <v>2504</v>
      </c>
    </row>
    <row r="209" spans="1:5" x14ac:dyDescent="0.25">
      <c r="A209" s="202">
        <v>2022</v>
      </c>
      <c r="B209" s="203" t="s">
        <v>236</v>
      </c>
      <c r="C209" s="204" t="s">
        <v>236</v>
      </c>
      <c r="D209" s="203" t="s">
        <v>584</v>
      </c>
      <c r="E209" s="205">
        <v>2137</v>
      </c>
    </row>
    <row r="210" spans="1:5" x14ac:dyDescent="0.25">
      <c r="A210" s="202">
        <v>2022</v>
      </c>
      <c r="B210" s="203" t="s">
        <v>235</v>
      </c>
      <c r="C210" s="204" t="s">
        <v>235</v>
      </c>
      <c r="D210" s="203" t="s">
        <v>583</v>
      </c>
      <c r="E210" s="205">
        <v>0</v>
      </c>
    </row>
    <row r="211" spans="1:5" x14ac:dyDescent="0.25">
      <c r="A211" s="202">
        <v>2022</v>
      </c>
      <c r="B211" s="203" t="s">
        <v>234</v>
      </c>
      <c r="C211" s="204" t="s">
        <v>234</v>
      </c>
      <c r="D211" s="203" t="s">
        <v>582</v>
      </c>
      <c r="E211" s="205">
        <v>2797</v>
      </c>
    </row>
    <row r="212" spans="1:5" x14ac:dyDescent="0.25">
      <c r="A212" s="202">
        <v>2022</v>
      </c>
      <c r="B212" s="203" t="s">
        <v>237</v>
      </c>
      <c r="C212" s="204" t="s">
        <v>237</v>
      </c>
      <c r="D212" s="203" t="s">
        <v>585</v>
      </c>
      <c r="E212" s="205">
        <v>11096</v>
      </c>
    </row>
    <row r="213" spans="1:5" x14ac:dyDescent="0.25">
      <c r="A213" s="202">
        <v>2022</v>
      </c>
      <c r="B213" s="203" t="s">
        <v>238</v>
      </c>
      <c r="C213" s="204" t="s">
        <v>238</v>
      </c>
      <c r="D213" s="203" t="s">
        <v>586</v>
      </c>
      <c r="E213" s="205">
        <v>5451</v>
      </c>
    </row>
    <row r="214" spans="1:5" x14ac:dyDescent="0.25">
      <c r="A214" s="202">
        <v>2022</v>
      </c>
      <c r="B214" s="203" t="s">
        <v>239</v>
      </c>
      <c r="C214" s="204" t="s">
        <v>239</v>
      </c>
      <c r="D214" s="203" t="s">
        <v>587</v>
      </c>
      <c r="E214" s="205">
        <v>0</v>
      </c>
    </row>
    <row r="215" spans="1:5" x14ac:dyDescent="0.25">
      <c r="A215" s="202">
        <v>2022</v>
      </c>
      <c r="B215" s="203" t="s">
        <v>37</v>
      </c>
      <c r="C215" s="204" t="s">
        <v>37</v>
      </c>
      <c r="D215" s="203" t="s">
        <v>396</v>
      </c>
      <c r="E215" s="205">
        <v>2575</v>
      </c>
    </row>
    <row r="216" spans="1:5" x14ac:dyDescent="0.25">
      <c r="A216" s="202">
        <v>2022</v>
      </c>
      <c r="B216" s="203" t="s">
        <v>231</v>
      </c>
      <c r="C216" s="204" t="s">
        <v>231</v>
      </c>
      <c r="D216" s="203" t="s">
        <v>581</v>
      </c>
      <c r="E216" s="205">
        <v>7159</v>
      </c>
    </row>
    <row r="217" spans="1:5" x14ac:dyDescent="0.25">
      <c r="A217" s="202">
        <v>2022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2022</v>
      </c>
      <c r="B218" s="203" t="s">
        <v>242</v>
      </c>
      <c r="C218" s="204" t="s">
        <v>242</v>
      </c>
      <c r="D218" s="203" t="s">
        <v>589</v>
      </c>
      <c r="E218" s="205">
        <v>12190</v>
      </c>
    </row>
    <row r="219" spans="1:5" x14ac:dyDescent="0.25">
      <c r="A219" s="202">
        <v>2022</v>
      </c>
      <c r="B219" s="203" t="s">
        <v>244</v>
      </c>
      <c r="C219" s="204" t="s">
        <v>244</v>
      </c>
      <c r="D219" s="203" t="s">
        <v>816</v>
      </c>
      <c r="E219" s="205">
        <v>130</v>
      </c>
    </row>
    <row r="220" spans="1:5" x14ac:dyDescent="0.25">
      <c r="A220" s="202">
        <v>2022</v>
      </c>
      <c r="B220" s="203" t="s">
        <v>245</v>
      </c>
      <c r="C220" s="204" t="s">
        <v>245</v>
      </c>
      <c r="D220" s="203" t="s">
        <v>591</v>
      </c>
      <c r="E220" s="205">
        <v>1257</v>
      </c>
    </row>
    <row r="221" spans="1:5" x14ac:dyDescent="0.25">
      <c r="A221" s="202">
        <v>2022</v>
      </c>
      <c r="B221" s="203" t="s">
        <v>246</v>
      </c>
      <c r="C221" s="204" t="s">
        <v>246</v>
      </c>
      <c r="D221" s="203" t="s">
        <v>592</v>
      </c>
      <c r="E221" s="205">
        <v>604</v>
      </c>
    </row>
    <row r="222" spans="1:5" x14ac:dyDescent="0.25">
      <c r="A222" s="202">
        <v>2022</v>
      </c>
      <c r="B222" s="203" t="s">
        <v>247</v>
      </c>
      <c r="C222" s="204" t="s">
        <v>247</v>
      </c>
      <c r="D222" s="203" t="s">
        <v>593</v>
      </c>
      <c r="E222" s="205">
        <v>6237</v>
      </c>
    </row>
    <row r="223" spans="1:5" x14ac:dyDescent="0.25">
      <c r="A223" s="202">
        <v>2022</v>
      </c>
      <c r="B223" s="203" t="s">
        <v>248</v>
      </c>
      <c r="C223" s="204" t="s">
        <v>248</v>
      </c>
      <c r="D223" s="203" t="s">
        <v>594</v>
      </c>
      <c r="E223" s="205">
        <v>2407</v>
      </c>
    </row>
    <row r="224" spans="1:5" x14ac:dyDescent="0.25">
      <c r="A224" s="202">
        <v>2022</v>
      </c>
      <c r="B224" s="203" t="s">
        <v>249</v>
      </c>
      <c r="C224" s="204" t="s">
        <v>249</v>
      </c>
      <c r="D224" s="203" t="s">
        <v>595</v>
      </c>
      <c r="E224" s="205">
        <v>2398</v>
      </c>
    </row>
    <row r="225" spans="1:5" x14ac:dyDescent="0.25">
      <c r="A225" s="202">
        <v>2022</v>
      </c>
      <c r="B225" s="203" t="s">
        <v>250</v>
      </c>
      <c r="C225" s="204" t="s">
        <v>250</v>
      </c>
      <c r="D225" s="203" t="s">
        <v>596</v>
      </c>
      <c r="E225" s="205">
        <v>3150</v>
      </c>
    </row>
    <row r="226" spans="1:5" x14ac:dyDescent="0.25">
      <c r="A226" s="202">
        <v>2022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2022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2022</v>
      </c>
      <c r="B228" s="203" t="s">
        <v>253</v>
      </c>
      <c r="C228" s="204" t="s">
        <v>253</v>
      </c>
      <c r="D228" s="203" t="s">
        <v>599</v>
      </c>
      <c r="E228" s="205">
        <v>3455</v>
      </c>
    </row>
    <row r="229" spans="1:5" x14ac:dyDescent="0.25">
      <c r="A229" s="202">
        <v>2022</v>
      </c>
      <c r="B229" s="203" t="s">
        <v>254</v>
      </c>
      <c r="C229" s="204" t="s">
        <v>254</v>
      </c>
      <c r="D229" s="203" t="s">
        <v>600</v>
      </c>
      <c r="E229" s="205">
        <v>766</v>
      </c>
    </row>
    <row r="230" spans="1:5" x14ac:dyDescent="0.25">
      <c r="A230" s="202">
        <v>2022</v>
      </c>
      <c r="B230" s="203" t="s">
        <v>263</v>
      </c>
      <c r="C230" s="204" t="s">
        <v>700</v>
      </c>
      <c r="D230" s="203" t="s">
        <v>6</v>
      </c>
      <c r="E230" s="205">
        <v>3374</v>
      </c>
    </row>
    <row r="231" spans="1:5" x14ac:dyDescent="0.25">
      <c r="A231" s="202">
        <v>2022</v>
      </c>
      <c r="B231" s="203" t="s">
        <v>256</v>
      </c>
      <c r="C231" s="204" t="s">
        <v>256</v>
      </c>
      <c r="D231" s="203" t="s">
        <v>602</v>
      </c>
      <c r="E231" s="205">
        <v>4442</v>
      </c>
    </row>
    <row r="232" spans="1:5" x14ac:dyDescent="0.25">
      <c r="A232" s="202">
        <v>2022</v>
      </c>
      <c r="B232" s="203" t="s">
        <v>257</v>
      </c>
      <c r="C232" s="204" t="s">
        <v>257</v>
      </c>
      <c r="D232" s="203" t="s">
        <v>603</v>
      </c>
      <c r="E232" s="205">
        <v>6590</v>
      </c>
    </row>
    <row r="233" spans="1:5" x14ac:dyDescent="0.25">
      <c r="A233" s="202">
        <v>2022</v>
      </c>
      <c r="B233" s="203" t="s">
        <v>258</v>
      </c>
      <c r="C233" s="204" t="s">
        <v>258</v>
      </c>
      <c r="D233" s="203" t="s">
        <v>604</v>
      </c>
      <c r="E233" s="205">
        <v>16432</v>
      </c>
    </row>
    <row r="234" spans="1:5" x14ac:dyDescent="0.25">
      <c r="A234" s="202">
        <v>2022</v>
      </c>
      <c r="B234" s="203" t="s">
        <v>259</v>
      </c>
      <c r="C234" s="204" t="s">
        <v>259</v>
      </c>
      <c r="D234" s="203" t="s">
        <v>605</v>
      </c>
      <c r="E234" s="205">
        <v>10369</v>
      </c>
    </row>
    <row r="235" spans="1:5" x14ac:dyDescent="0.25">
      <c r="A235" s="202">
        <v>2022</v>
      </c>
      <c r="B235" s="203" t="s">
        <v>260</v>
      </c>
      <c r="C235" s="204" t="s">
        <v>260</v>
      </c>
      <c r="D235" s="203" t="s">
        <v>606</v>
      </c>
      <c r="E235" s="205">
        <v>3495</v>
      </c>
    </row>
    <row r="236" spans="1:5" x14ac:dyDescent="0.25">
      <c r="A236" s="202">
        <v>2022</v>
      </c>
      <c r="B236" s="203" t="s">
        <v>261</v>
      </c>
      <c r="C236" s="204" t="s">
        <v>261</v>
      </c>
      <c r="D236" s="203" t="s">
        <v>607</v>
      </c>
      <c r="E236" s="205">
        <v>2436</v>
      </c>
    </row>
    <row r="237" spans="1:5" x14ac:dyDescent="0.25">
      <c r="A237" s="202">
        <v>2022</v>
      </c>
      <c r="B237" s="203" t="s">
        <v>262</v>
      </c>
      <c r="C237" s="204" t="s">
        <v>262</v>
      </c>
      <c r="D237" s="203" t="s">
        <v>608</v>
      </c>
      <c r="E237" s="205">
        <v>1306</v>
      </c>
    </row>
    <row r="238" spans="1:5" x14ac:dyDescent="0.25">
      <c r="A238" s="202">
        <v>2022</v>
      </c>
      <c r="B238" s="203" t="s">
        <v>264</v>
      </c>
      <c r="C238" s="204" t="s">
        <v>701</v>
      </c>
      <c r="D238" s="203" t="s">
        <v>609</v>
      </c>
      <c r="E238" s="205">
        <v>3725</v>
      </c>
    </row>
    <row r="239" spans="1:5" x14ac:dyDescent="0.25">
      <c r="A239" s="202">
        <v>2022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2022</v>
      </c>
      <c r="B240" s="203" t="s">
        <v>266</v>
      </c>
      <c r="C240" s="204" t="s">
        <v>266</v>
      </c>
      <c r="D240" s="203" t="s">
        <v>611</v>
      </c>
      <c r="E240" s="205">
        <v>2056</v>
      </c>
    </row>
    <row r="241" spans="1:5" x14ac:dyDescent="0.25">
      <c r="A241" s="202">
        <v>2022</v>
      </c>
      <c r="B241" s="203" t="s">
        <v>267</v>
      </c>
      <c r="C241" s="204" t="s">
        <v>267</v>
      </c>
      <c r="D241" s="203" t="s">
        <v>612</v>
      </c>
      <c r="E241" s="205">
        <v>411</v>
      </c>
    </row>
    <row r="242" spans="1:5" x14ac:dyDescent="0.25">
      <c r="A242" s="202">
        <v>2022</v>
      </c>
      <c r="B242" s="203" t="s">
        <v>122</v>
      </c>
      <c r="C242" s="204" t="s">
        <v>122</v>
      </c>
      <c r="D242" s="203" t="s">
        <v>475</v>
      </c>
      <c r="E242" s="205">
        <v>0</v>
      </c>
    </row>
    <row r="243" spans="1:5" x14ac:dyDescent="0.25">
      <c r="A243" s="202">
        <v>2022</v>
      </c>
      <c r="B243" s="203" t="s">
        <v>243</v>
      </c>
      <c r="C243" s="204" t="s">
        <v>698</v>
      </c>
      <c r="D243" s="203" t="s">
        <v>590</v>
      </c>
      <c r="E243" s="205">
        <v>9575</v>
      </c>
    </row>
    <row r="244" spans="1:5" x14ac:dyDescent="0.25">
      <c r="A244" s="202">
        <v>2022</v>
      </c>
      <c r="B244" s="203" t="s">
        <v>268</v>
      </c>
      <c r="C244" s="204" t="s">
        <v>268</v>
      </c>
      <c r="D244" s="203" t="s">
        <v>613</v>
      </c>
      <c r="E244" s="205">
        <v>1074</v>
      </c>
    </row>
    <row r="245" spans="1:5" x14ac:dyDescent="0.25">
      <c r="A245" s="202">
        <v>2022</v>
      </c>
      <c r="B245" s="203" t="s">
        <v>269</v>
      </c>
      <c r="C245" s="204" t="s">
        <v>269</v>
      </c>
      <c r="D245" s="203" t="s">
        <v>614</v>
      </c>
      <c r="E245" s="205">
        <v>4088</v>
      </c>
    </row>
    <row r="246" spans="1:5" x14ac:dyDescent="0.25">
      <c r="A246" s="202">
        <v>2022</v>
      </c>
      <c r="B246" s="203" t="s">
        <v>270</v>
      </c>
      <c r="C246" s="204" t="s">
        <v>270</v>
      </c>
      <c r="D246" s="203" t="s">
        <v>615</v>
      </c>
      <c r="E246" s="205">
        <v>948</v>
      </c>
    </row>
    <row r="247" spans="1:5" x14ac:dyDescent="0.25">
      <c r="A247" s="202">
        <v>2022</v>
      </c>
      <c r="B247" s="203" t="s">
        <v>271</v>
      </c>
      <c r="C247" s="204" t="s">
        <v>271</v>
      </c>
      <c r="D247" s="203" t="s">
        <v>616</v>
      </c>
      <c r="E247" s="205">
        <v>271</v>
      </c>
    </row>
    <row r="248" spans="1:5" x14ac:dyDescent="0.25">
      <c r="A248" s="202">
        <v>2022</v>
      </c>
      <c r="B248" s="203" t="s">
        <v>273</v>
      </c>
      <c r="C248" s="204" t="s">
        <v>273</v>
      </c>
      <c r="D248" s="203" t="s">
        <v>618</v>
      </c>
      <c r="E248" s="205">
        <v>7552</v>
      </c>
    </row>
    <row r="249" spans="1:5" x14ac:dyDescent="0.25">
      <c r="A249" s="202">
        <v>2022</v>
      </c>
      <c r="B249" s="203" t="s">
        <v>274</v>
      </c>
      <c r="C249" s="204" t="s">
        <v>274</v>
      </c>
      <c r="D249" s="203" t="s">
        <v>619</v>
      </c>
      <c r="E249" s="205">
        <v>176</v>
      </c>
    </row>
    <row r="250" spans="1:5" x14ac:dyDescent="0.25">
      <c r="A250" s="202">
        <v>2022</v>
      </c>
      <c r="B250" s="203" t="s">
        <v>275</v>
      </c>
      <c r="C250" s="204" t="s">
        <v>275</v>
      </c>
      <c r="D250" s="203" t="s">
        <v>620</v>
      </c>
      <c r="E250" s="205">
        <v>1803</v>
      </c>
    </row>
    <row r="251" spans="1:5" x14ac:dyDescent="0.25">
      <c r="A251" s="202">
        <v>2022</v>
      </c>
      <c r="B251" s="203" t="s">
        <v>276</v>
      </c>
      <c r="C251" s="204" t="s">
        <v>276</v>
      </c>
      <c r="D251" s="203" t="s">
        <v>621</v>
      </c>
      <c r="E251" s="205">
        <v>3386</v>
      </c>
    </row>
    <row r="252" spans="1:5" x14ac:dyDescent="0.25">
      <c r="A252" s="202">
        <v>2022</v>
      </c>
      <c r="B252" s="203" t="s">
        <v>277</v>
      </c>
      <c r="C252" s="204" t="s">
        <v>277</v>
      </c>
      <c r="D252" s="203" t="s">
        <v>622</v>
      </c>
      <c r="E252" s="205">
        <v>0</v>
      </c>
    </row>
    <row r="253" spans="1:5" x14ac:dyDescent="0.25">
      <c r="A253" s="202">
        <v>2022</v>
      </c>
      <c r="B253" s="203" t="s">
        <v>279</v>
      </c>
      <c r="C253" s="204" t="s">
        <v>279</v>
      </c>
      <c r="D253" s="203" t="s">
        <v>624</v>
      </c>
      <c r="E253" s="205">
        <v>2249</v>
      </c>
    </row>
    <row r="254" spans="1:5" x14ac:dyDescent="0.25">
      <c r="A254" s="202">
        <v>2022</v>
      </c>
      <c r="B254" s="203" t="s">
        <v>280</v>
      </c>
      <c r="C254" s="204" t="s">
        <v>280</v>
      </c>
      <c r="D254" s="203" t="s">
        <v>625</v>
      </c>
      <c r="E254" s="205">
        <v>3622</v>
      </c>
    </row>
    <row r="255" spans="1:5" x14ac:dyDescent="0.25">
      <c r="A255" s="202">
        <v>2022</v>
      </c>
      <c r="B255" s="203" t="s">
        <v>281</v>
      </c>
      <c r="C255" s="204" t="s">
        <v>281</v>
      </c>
      <c r="D255" s="203" t="s">
        <v>626</v>
      </c>
      <c r="E255" s="205">
        <v>1213</v>
      </c>
    </row>
    <row r="256" spans="1:5" x14ac:dyDescent="0.25">
      <c r="A256" s="202">
        <v>2022</v>
      </c>
      <c r="B256" s="203" t="s">
        <v>282</v>
      </c>
      <c r="C256" s="204" t="s">
        <v>282</v>
      </c>
      <c r="D256" s="203" t="s">
        <v>627</v>
      </c>
      <c r="E256" s="205">
        <v>746</v>
      </c>
    </row>
    <row r="257" spans="1:5" x14ac:dyDescent="0.25">
      <c r="A257" s="202">
        <v>2022</v>
      </c>
      <c r="B257" s="203" t="s">
        <v>283</v>
      </c>
      <c r="C257" s="204" t="s">
        <v>283</v>
      </c>
      <c r="D257" s="203" t="s">
        <v>628</v>
      </c>
      <c r="E257" s="205">
        <v>260</v>
      </c>
    </row>
    <row r="258" spans="1:5" x14ac:dyDescent="0.25">
      <c r="A258" s="202">
        <v>2022</v>
      </c>
      <c r="B258" s="203" t="s">
        <v>284</v>
      </c>
      <c r="C258" s="204" t="s">
        <v>284</v>
      </c>
      <c r="D258" s="203" t="s">
        <v>629</v>
      </c>
      <c r="E258" s="205">
        <v>442</v>
      </c>
    </row>
    <row r="259" spans="1:5" x14ac:dyDescent="0.25">
      <c r="A259" s="202">
        <v>2022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2022</v>
      </c>
      <c r="B260" s="203" t="s">
        <v>285</v>
      </c>
      <c r="C260" s="204" t="s">
        <v>285</v>
      </c>
      <c r="D260" s="203" t="s">
        <v>630</v>
      </c>
      <c r="E260" s="205">
        <v>16295</v>
      </c>
    </row>
    <row r="261" spans="1:5" x14ac:dyDescent="0.25">
      <c r="A261" s="202">
        <v>2022</v>
      </c>
      <c r="B261" s="203" t="s">
        <v>288</v>
      </c>
      <c r="C261" s="204" t="s">
        <v>288</v>
      </c>
      <c r="D261" s="203" t="s">
        <v>633</v>
      </c>
      <c r="E261" s="205">
        <v>2850</v>
      </c>
    </row>
    <row r="262" spans="1:5" x14ac:dyDescent="0.25">
      <c r="A262" s="202">
        <v>2022</v>
      </c>
      <c r="B262" s="203" t="s">
        <v>287</v>
      </c>
      <c r="C262" s="204" t="s">
        <v>287</v>
      </c>
      <c r="D262" s="203" t="s">
        <v>632</v>
      </c>
      <c r="E262" s="205">
        <v>2485</v>
      </c>
    </row>
    <row r="263" spans="1:5" x14ac:dyDescent="0.25">
      <c r="A263" s="202">
        <v>2022</v>
      </c>
      <c r="B263" s="203" t="s">
        <v>290</v>
      </c>
      <c r="C263" s="204" t="s">
        <v>290</v>
      </c>
      <c r="D263" s="203" t="s">
        <v>635</v>
      </c>
      <c r="E263" s="205">
        <v>1490</v>
      </c>
    </row>
    <row r="264" spans="1:5" x14ac:dyDescent="0.25">
      <c r="A264" s="202">
        <v>2022</v>
      </c>
      <c r="B264" s="203" t="s">
        <v>255</v>
      </c>
      <c r="C264" s="204" t="s">
        <v>699</v>
      </c>
      <c r="D264" s="203" t="s">
        <v>601</v>
      </c>
      <c r="E264" s="205">
        <v>3016</v>
      </c>
    </row>
    <row r="265" spans="1:5" x14ac:dyDescent="0.25">
      <c r="A265" s="202">
        <v>2022</v>
      </c>
      <c r="B265" s="203" t="s">
        <v>292</v>
      </c>
      <c r="C265" s="204" t="s">
        <v>292</v>
      </c>
      <c r="D265" s="203" t="s">
        <v>637</v>
      </c>
      <c r="E265" s="205">
        <v>376</v>
      </c>
    </row>
    <row r="266" spans="1:5" x14ac:dyDescent="0.25">
      <c r="A266" s="202">
        <v>2022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2022</v>
      </c>
      <c r="B267" s="203" t="s">
        <v>294</v>
      </c>
      <c r="C267" s="204" t="s">
        <v>294</v>
      </c>
      <c r="D267" s="203" t="s">
        <v>639</v>
      </c>
      <c r="E267" s="205">
        <v>3179</v>
      </c>
    </row>
    <row r="268" spans="1:5" x14ac:dyDescent="0.25">
      <c r="A268" s="202">
        <v>2022</v>
      </c>
      <c r="B268" s="203" t="s">
        <v>295</v>
      </c>
      <c r="C268" s="204" t="s">
        <v>295</v>
      </c>
      <c r="D268" s="203" t="s">
        <v>640</v>
      </c>
      <c r="E268" s="205">
        <v>34450</v>
      </c>
    </row>
    <row r="269" spans="1:5" x14ac:dyDescent="0.25">
      <c r="A269" s="202">
        <v>2022</v>
      </c>
      <c r="B269" s="203" t="s">
        <v>289</v>
      </c>
      <c r="C269" s="204" t="s">
        <v>289</v>
      </c>
      <c r="D269" s="203" t="s">
        <v>634</v>
      </c>
      <c r="E269" s="205">
        <v>1826</v>
      </c>
    </row>
    <row r="270" spans="1:5" x14ac:dyDescent="0.25">
      <c r="A270" s="202">
        <v>2022</v>
      </c>
      <c r="B270" s="203" t="s">
        <v>291</v>
      </c>
      <c r="C270" s="204" t="s">
        <v>291</v>
      </c>
      <c r="D270" s="203" t="s">
        <v>636</v>
      </c>
      <c r="E270" s="205">
        <v>3461</v>
      </c>
    </row>
    <row r="271" spans="1:5" x14ac:dyDescent="0.25">
      <c r="A271" s="202">
        <v>2022</v>
      </c>
      <c r="B271" s="203" t="s">
        <v>296</v>
      </c>
      <c r="C271" s="204" t="s">
        <v>296</v>
      </c>
      <c r="D271" s="203" t="s">
        <v>641</v>
      </c>
      <c r="E271" s="205">
        <v>6421</v>
      </c>
    </row>
    <row r="272" spans="1:5" x14ac:dyDescent="0.25">
      <c r="A272" s="202">
        <v>2022</v>
      </c>
      <c r="B272" s="203" t="s">
        <v>297</v>
      </c>
      <c r="C272" s="204" t="s">
        <v>297</v>
      </c>
      <c r="D272" s="203" t="s">
        <v>642</v>
      </c>
      <c r="E272" s="205">
        <v>6618</v>
      </c>
    </row>
    <row r="273" spans="1:5" x14ac:dyDescent="0.25">
      <c r="A273" s="202">
        <v>2022</v>
      </c>
      <c r="B273" s="203" t="s">
        <v>298</v>
      </c>
      <c r="C273" s="204" t="s">
        <v>298</v>
      </c>
      <c r="D273" s="203" t="s">
        <v>643</v>
      </c>
      <c r="E273" s="205">
        <v>0</v>
      </c>
    </row>
    <row r="274" spans="1:5" x14ac:dyDescent="0.25">
      <c r="A274" s="202">
        <v>2022</v>
      </c>
      <c r="B274" s="203" t="s">
        <v>272</v>
      </c>
      <c r="C274" s="204" t="s">
        <v>272</v>
      </c>
      <c r="D274" s="203" t="s">
        <v>617</v>
      </c>
      <c r="E274" s="205">
        <v>3295</v>
      </c>
    </row>
    <row r="275" spans="1:5" x14ac:dyDescent="0.25">
      <c r="A275" s="202">
        <v>2022</v>
      </c>
      <c r="B275" s="203" t="s">
        <v>299</v>
      </c>
      <c r="C275" s="204" t="s">
        <v>299</v>
      </c>
      <c r="D275" s="203" t="s">
        <v>644</v>
      </c>
      <c r="E275" s="205">
        <v>1270</v>
      </c>
    </row>
    <row r="276" spans="1:5" x14ac:dyDescent="0.25">
      <c r="A276" s="202">
        <v>2022</v>
      </c>
      <c r="B276" s="203" t="s">
        <v>300</v>
      </c>
      <c r="C276" s="204" t="s">
        <v>300</v>
      </c>
      <c r="D276" s="203" t="s">
        <v>645</v>
      </c>
      <c r="E276" s="205">
        <v>0</v>
      </c>
    </row>
    <row r="277" spans="1:5" x14ac:dyDescent="0.25">
      <c r="A277" s="202">
        <v>2022</v>
      </c>
      <c r="B277" s="203" t="s">
        <v>301</v>
      </c>
      <c r="C277" s="204" t="s">
        <v>301</v>
      </c>
      <c r="D277" s="203" t="s">
        <v>646</v>
      </c>
      <c r="E277" s="205">
        <v>5109</v>
      </c>
    </row>
    <row r="278" spans="1:5" x14ac:dyDescent="0.25">
      <c r="A278" s="202">
        <v>2022</v>
      </c>
      <c r="B278" s="203" t="s">
        <v>302</v>
      </c>
      <c r="C278" s="204" t="s">
        <v>302</v>
      </c>
      <c r="D278" s="203" t="s">
        <v>647</v>
      </c>
      <c r="E278" s="205">
        <v>1992</v>
      </c>
    </row>
    <row r="279" spans="1:5" x14ac:dyDescent="0.25">
      <c r="A279" s="202">
        <v>2022</v>
      </c>
      <c r="B279" s="203" t="s">
        <v>304</v>
      </c>
      <c r="C279" s="204" t="s">
        <v>304</v>
      </c>
      <c r="D279" s="203" t="s">
        <v>649</v>
      </c>
      <c r="E279" s="205">
        <v>0</v>
      </c>
    </row>
    <row r="280" spans="1:5" x14ac:dyDescent="0.25">
      <c r="A280" s="202">
        <v>2022</v>
      </c>
      <c r="B280" s="203" t="s">
        <v>305</v>
      </c>
      <c r="C280" s="204" t="s">
        <v>305</v>
      </c>
      <c r="D280" s="203" t="s">
        <v>650</v>
      </c>
      <c r="E280" s="205">
        <v>3388</v>
      </c>
    </row>
    <row r="281" spans="1:5" x14ac:dyDescent="0.25">
      <c r="A281" s="202">
        <v>2022</v>
      </c>
      <c r="B281" s="203" t="s">
        <v>306</v>
      </c>
      <c r="C281" s="204" t="s">
        <v>306</v>
      </c>
      <c r="D281" s="203" t="s">
        <v>651</v>
      </c>
      <c r="E281" s="205">
        <v>2569</v>
      </c>
    </row>
    <row r="282" spans="1:5" x14ac:dyDescent="0.25">
      <c r="A282" s="202">
        <v>2022</v>
      </c>
      <c r="B282" s="203" t="s">
        <v>307</v>
      </c>
      <c r="C282" s="204" t="s">
        <v>307</v>
      </c>
      <c r="D282" s="203" t="s">
        <v>652</v>
      </c>
      <c r="E282" s="205">
        <v>2798</v>
      </c>
    </row>
    <row r="283" spans="1:5" x14ac:dyDescent="0.25">
      <c r="A283" s="202">
        <v>2022</v>
      </c>
      <c r="B283" s="203" t="s">
        <v>308</v>
      </c>
      <c r="C283" s="204" t="s">
        <v>308</v>
      </c>
      <c r="D283" s="203" t="s">
        <v>653</v>
      </c>
      <c r="E283" s="205">
        <v>0</v>
      </c>
    </row>
    <row r="284" spans="1:5" x14ac:dyDescent="0.25">
      <c r="A284" s="202">
        <v>2022</v>
      </c>
      <c r="B284" s="203" t="s">
        <v>309</v>
      </c>
      <c r="C284" s="204" t="s">
        <v>309</v>
      </c>
      <c r="D284" s="203" t="s">
        <v>654</v>
      </c>
      <c r="E284" s="205">
        <v>2420</v>
      </c>
    </row>
    <row r="285" spans="1:5" x14ac:dyDescent="0.25">
      <c r="A285" s="202">
        <v>2022</v>
      </c>
      <c r="B285" s="203" t="s">
        <v>310</v>
      </c>
      <c r="C285" s="204" t="s">
        <v>310</v>
      </c>
      <c r="D285" s="203" t="s">
        <v>655</v>
      </c>
      <c r="E285" s="205">
        <v>0</v>
      </c>
    </row>
    <row r="286" spans="1:5" x14ac:dyDescent="0.25">
      <c r="A286" s="202">
        <v>2022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2022</v>
      </c>
      <c r="B287" s="203" t="s">
        <v>312</v>
      </c>
      <c r="C287" s="204" t="s">
        <v>312</v>
      </c>
      <c r="D287" s="203" t="s">
        <v>657</v>
      </c>
      <c r="E287" s="205">
        <v>3402</v>
      </c>
    </row>
    <row r="288" spans="1:5" x14ac:dyDescent="0.25">
      <c r="A288" s="202">
        <v>2022</v>
      </c>
      <c r="B288" s="203" t="s">
        <v>313</v>
      </c>
      <c r="C288" s="204" t="s">
        <v>313</v>
      </c>
      <c r="D288" s="203" t="s">
        <v>658</v>
      </c>
      <c r="E288" s="205">
        <v>4735</v>
      </c>
    </row>
    <row r="289" spans="1:5" x14ac:dyDescent="0.25">
      <c r="A289" s="202">
        <v>2022</v>
      </c>
      <c r="B289" s="203" t="s">
        <v>115</v>
      </c>
      <c r="C289" s="204" t="s">
        <v>696</v>
      </c>
      <c r="D289" s="203" t="s">
        <v>468</v>
      </c>
      <c r="E289" s="205">
        <v>6892</v>
      </c>
    </row>
    <row r="290" spans="1:5" x14ac:dyDescent="0.25">
      <c r="A290" s="202">
        <v>2022</v>
      </c>
      <c r="B290" s="203" t="s">
        <v>314</v>
      </c>
      <c r="C290" s="204" t="s">
        <v>314</v>
      </c>
      <c r="D290" s="203" t="s">
        <v>659</v>
      </c>
      <c r="E290" s="205">
        <v>3834</v>
      </c>
    </row>
    <row r="291" spans="1:5" x14ac:dyDescent="0.25">
      <c r="A291" s="202">
        <v>2022</v>
      </c>
      <c r="B291" s="203" t="s">
        <v>315</v>
      </c>
      <c r="C291" s="204" t="s">
        <v>315</v>
      </c>
      <c r="D291" s="203" t="s">
        <v>660</v>
      </c>
      <c r="E291" s="205">
        <v>23346</v>
      </c>
    </row>
    <row r="292" spans="1:5" x14ac:dyDescent="0.25">
      <c r="A292" s="202">
        <v>2022</v>
      </c>
      <c r="B292" s="203" t="s">
        <v>317</v>
      </c>
      <c r="C292" s="204" t="s">
        <v>317</v>
      </c>
      <c r="D292" s="203" t="s">
        <v>806</v>
      </c>
      <c r="E292" s="205">
        <v>2956</v>
      </c>
    </row>
    <row r="293" spans="1:5" x14ac:dyDescent="0.25">
      <c r="A293" s="202">
        <v>2022</v>
      </c>
      <c r="B293" s="203" t="s">
        <v>318</v>
      </c>
      <c r="C293" s="204" t="s">
        <v>318</v>
      </c>
      <c r="D293" s="203" t="s">
        <v>661</v>
      </c>
      <c r="E293" s="205">
        <v>2775</v>
      </c>
    </row>
    <row r="294" spans="1:5" x14ac:dyDescent="0.25">
      <c r="A294" s="202">
        <v>2022</v>
      </c>
      <c r="B294" s="203" t="s">
        <v>319</v>
      </c>
      <c r="C294" s="204" t="s">
        <v>319</v>
      </c>
      <c r="D294" s="203" t="s">
        <v>662</v>
      </c>
      <c r="E294" s="205">
        <v>1346</v>
      </c>
    </row>
    <row r="295" spans="1:5" x14ac:dyDescent="0.25">
      <c r="A295" s="202">
        <v>2022</v>
      </c>
      <c r="B295" s="203" t="s">
        <v>320</v>
      </c>
      <c r="C295" s="204" t="s">
        <v>320</v>
      </c>
      <c r="D295" s="203" t="s">
        <v>663</v>
      </c>
      <c r="E295" s="205">
        <v>12898</v>
      </c>
    </row>
    <row r="296" spans="1:5" x14ac:dyDescent="0.25">
      <c r="A296" s="202">
        <v>2022</v>
      </c>
      <c r="B296" s="203" t="s">
        <v>321</v>
      </c>
      <c r="C296" s="204" t="s">
        <v>321</v>
      </c>
      <c r="D296" s="203" t="s">
        <v>664</v>
      </c>
      <c r="E296" s="205">
        <v>2757</v>
      </c>
    </row>
    <row r="297" spans="1:5" x14ac:dyDescent="0.25">
      <c r="A297" s="202">
        <v>2022</v>
      </c>
      <c r="B297" s="203" t="s">
        <v>323</v>
      </c>
      <c r="C297" s="204" t="s">
        <v>323</v>
      </c>
      <c r="D297" s="203" t="s">
        <v>666</v>
      </c>
      <c r="E297" s="205">
        <v>424</v>
      </c>
    </row>
    <row r="298" spans="1:5" x14ac:dyDescent="0.25">
      <c r="A298" s="202">
        <v>2022</v>
      </c>
      <c r="B298" s="203" t="s">
        <v>324</v>
      </c>
      <c r="C298" s="204" t="s">
        <v>324</v>
      </c>
      <c r="D298" s="203" t="s">
        <v>667</v>
      </c>
      <c r="E298" s="205">
        <v>2376</v>
      </c>
    </row>
    <row r="299" spans="1:5" x14ac:dyDescent="0.25">
      <c r="A299" s="202">
        <v>2022</v>
      </c>
      <c r="B299" s="203" t="s">
        <v>325</v>
      </c>
      <c r="C299" s="204" t="s">
        <v>325</v>
      </c>
      <c r="D299" s="203" t="s">
        <v>668</v>
      </c>
      <c r="E299" s="205">
        <v>6868</v>
      </c>
    </row>
    <row r="300" spans="1:5" x14ac:dyDescent="0.25">
      <c r="A300" s="202">
        <v>2022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2022</v>
      </c>
      <c r="B301" s="203" t="s">
        <v>327</v>
      </c>
      <c r="C301" s="204" t="s">
        <v>327</v>
      </c>
      <c r="D301" s="203" t="s">
        <v>670</v>
      </c>
      <c r="E301" s="205">
        <v>92962</v>
      </c>
    </row>
    <row r="302" spans="1:5" x14ac:dyDescent="0.25">
      <c r="A302" s="202">
        <v>2022</v>
      </c>
      <c r="B302" s="203" t="s">
        <v>328</v>
      </c>
      <c r="C302" s="204" t="s">
        <v>328</v>
      </c>
      <c r="D302" s="203" t="s">
        <v>671</v>
      </c>
      <c r="E302" s="205">
        <v>7693</v>
      </c>
    </row>
    <row r="303" spans="1:5" x14ac:dyDescent="0.25">
      <c r="A303" s="202">
        <v>2022</v>
      </c>
      <c r="B303" s="203" t="s">
        <v>329</v>
      </c>
      <c r="C303" s="204" t="s">
        <v>329</v>
      </c>
      <c r="D303" s="203" t="s">
        <v>672</v>
      </c>
      <c r="E303" s="205">
        <v>0</v>
      </c>
    </row>
    <row r="304" spans="1:5" x14ac:dyDescent="0.25">
      <c r="A304" s="202">
        <v>2022</v>
      </c>
      <c r="B304" s="203" t="s">
        <v>330</v>
      </c>
      <c r="C304" s="204" t="s">
        <v>330</v>
      </c>
      <c r="D304" s="203" t="s">
        <v>673</v>
      </c>
      <c r="E304" s="205">
        <v>8371</v>
      </c>
    </row>
    <row r="305" spans="1:5" x14ac:dyDescent="0.25">
      <c r="A305" s="202">
        <v>2022</v>
      </c>
      <c r="B305" s="203" t="s">
        <v>331</v>
      </c>
      <c r="C305" s="204" t="s">
        <v>331</v>
      </c>
      <c r="D305" s="203" t="s">
        <v>674</v>
      </c>
      <c r="E305" s="205">
        <v>1205</v>
      </c>
    </row>
    <row r="306" spans="1:5" x14ac:dyDescent="0.25">
      <c r="A306" s="202">
        <v>2022</v>
      </c>
      <c r="B306" s="203" t="s">
        <v>332</v>
      </c>
      <c r="C306" s="204" t="s">
        <v>332</v>
      </c>
      <c r="D306" s="203" t="s">
        <v>675</v>
      </c>
      <c r="E306" s="205">
        <v>3476</v>
      </c>
    </row>
    <row r="307" spans="1:5" x14ac:dyDescent="0.25">
      <c r="A307" s="202">
        <v>2022</v>
      </c>
      <c r="B307" s="203" t="s">
        <v>333</v>
      </c>
      <c r="C307" s="204" t="s">
        <v>333</v>
      </c>
      <c r="D307" s="203" t="s">
        <v>676</v>
      </c>
      <c r="E307" s="205">
        <v>1304</v>
      </c>
    </row>
    <row r="308" spans="1:5" x14ac:dyDescent="0.25">
      <c r="A308" s="202">
        <v>2022</v>
      </c>
      <c r="B308" s="203" t="s">
        <v>334</v>
      </c>
      <c r="C308" s="204" t="s">
        <v>334</v>
      </c>
      <c r="D308" s="203" t="s">
        <v>677</v>
      </c>
      <c r="E308" s="205">
        <v>1740</v>
      </c>
    </row>
    <row r="309" spans="1:5" x14ac:dyDescent="0.25">
      <c r="A309" s="202">
        <v>2022</v>
      </c>
      <c r="B309" s="203" t="s">
        <v>303</v>
      </c>
      <c r="C309" s="204" t="s">
        <v>303</v>
      </c>
      <c r="D309" s="203" t="s">
        <v>648</v>
      </c>
      <c r="E309" s="205">
        <v>2910</v>
      </c>
    </row>
    <row r="310" spans="1:5" x14ac:dyDescent="0.25">
      <c r="A310" s="202">
        <v>2022</v>
      </c>
      <c r="B310" s="203" t="s">
        <v>335</v>
      </c>
      <c r="C310" s="204" t="s">
        <v>335</v>
      </c>
      <c r="D310" s="203" t="s">
        <v>678</v>
      </c>
      <c r="E310" s="205">
        <v>5827</v>
      </c>
    </row>
    <row r="311" spans="1:5" x14ac:dyDescent="0.25">
      <c r="A311" s="202">
        <v>2022</v>
      </c>
      <c r="B311" s="203" t="s">
        <v>336</v>
      </c>
      <c r="C311" s="204" t="s">
        <v>336</v>
      </c>
      <c r="D311" s="203" t="s">
        <v>679</v>
      </c>
      <c r="E311" s="205">
        <v>41080</v>
      </c>
    </row>
    <row r="312" spans="1:5" x14ac:dyDescent="0.25">
      <c r="A312" s="202">
        <v>2022</v>
      </c>
      <c r="B312" s="203" t="s">
        <v>278</v>
      </c>
      <c r="C312" s="204" t="s">
        <v>278</v>
      </c>
      <c r="D312" s="203" t="s">
        <v>623</v>
      </c>
      <c r="E312" s="205">
        <v>4122</v>
      </c>
    </row>
    <row r="313" spans="1:5" x14ac:dyDescent="0.25">
      <c r="A313" s="202">
        <v>2022</v>
      </c>
      <c r="B313" s="203" t="s">
        <v>58</v>
      </c>
      <c r="C313" s="204" t="s">
        <v>58</v>
      </c>
      <c r="D313" s="203" t="s">
        <v>413</v>
      </c>
      <c r="E313" s="205">
        <v>987</v>
      </c>
    </row>
    <row r="314" spans="1:5" x14ac:dyDescent="0.25">
      <c r="A314" s="202">
        <v>2022</v>
      </c>
      <c r="B314" s="203" t="s">
        <v>338</v>
      </c>
      <c r="C314" s="204" t="s">
        <v>338</v>
      </c>
      <c r="D314" s="203" t="s">
        <v>681</v>
      </c>
      <c r="E314" s="205">
        <v>708</v>
      </c>
    </row>
    <row r="315" spans="1:5" x14ac:dyDescent="0.25">
      <c r="A315" s="202">
        <v>2022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2022</v>
      </c>
      <c r="B316" s="203" t="s">
        <v>340</v>
      </c>
      <c r="C316" s="204" t="s">
        <v>340</v>
      </c>
      <c r="D316" s="203" t="s">
        <v>683</v>
      </c>
      <c r="E316" s="205">
        <v>4228</v>
      </c>
    </row>
    <row r="317" spans="1:5" x14ac:dyDescent="0.25">
      <c r="A317" s="202">
        <v>2022</v>
      </c>
      <c r="B317" s="203" t="s">
        <v>341</v>
      </c>
      <c r="C317" s="204" t="s">
        <v>341</v>
      </c>
      <c r="D317" s="203" t="s">
        <v>684</v>
      </c>
      <c r="E317" s="205">
        <v>3181</v>
      </c>
    </row>
    <row r="318" spans="1:5" x14ac:dyDescent="0.25">
      <c r="A318" s="202">
        <v>2022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2022</v>
      </c>
      <c r="B319" s="203" t="s">
        <v>343</v>
      </c>
      <c r="C319" s="204" t="s">
        <v>343</v>
      </c>
      <c r="D319" s="203" t="s">
        <v>686</v>
      </c>
      <c r="E319" s="205">
        <v>5499</v>
      </c>
    </row>
    <row r="320" spans="1:5" x14ac:dyDescent="0.25">
      <c r="A320" s="202">
        <v>2022</v>
      </c>
      <c r="B320" s="203" t="s">
        <v>337</v>
      </c>
      <c r="C320" s="204" t="s">
        <v>337</v>
      </c>
      <c r="D320" s="203" t="s">
        <v>680</v>
      </c>
      <c r="E320" s="205">
        <v>14619</v>
      </c>
    </row>
    <row r="321" spans="1:5" x14ac:dyDescent="0.25">
      <c r="A321" s="202">
        <v>2022</v>
      </c>
      <c r="B321" s="203" t="s">
        <v>344</v>
      </c>
      <c r="C321" s="204" t="s">
        <v>344</v>
      </c>
      <c r="D321" s="203" t="s">
        <v>687</v>
      </c>
      <c r="E321" s="205">
        <v>1884</v>
      </c>
    </row>
    <row r="322" spans="1:5" x14ac:dyDescent="0.25">
      <c r="A322" s="202">
        <v>2022</v>
      </c>
      <c r="B322" s="203" t="s">
        <v>345</v>
      </c>
      <c r="C322" s="204" t="s">
        <v>345</v>
      </c>
      <c r="D322" s="203" t="s">
        <v>688</v>
      </c>
      <c r="E322" s="205">
        <v>667</v>
      </c>
    </row>
    <row r="323" spans="1:5" x14ac:dyDescent="0.25">
      <c r="A323" s="202">
        <v>2022</v>
      </c>
      <c r="B323" s="203" t="s">
        <v>346</v>
      </c>
      <c r="C323" s="204" t="s">
        <v>346</v>
      </c>
      <c r="D323" s="203" t="s">
        <v>689</v>
      </c>
      <c r="E323" s="205">
        <v>5921</v>
      </c>
    </row>
    <row r="324" spans="1:5" x14ac:dyDescent="0.25">
      <c r="A324" s="202">
        <v>2022</v>
      </c>
      <c r="B324" s="203" t="s">
        <v>347</v>
      </c>
      <c r="C324" s="204" t="s">
        <v>347</v>
      </c>
      <c r="D324" s="203" t="s">
        <v>690</v>
      </c>
      <c r="E324" s="205">
        <v>2138</v>
      </c>
    </row>
    <row r="325" spans="1:5" x14ac:dyDescent="0.25">
      <c r="A325" s="202">
        <v>2022</v>
      </c>
      <c r="B325" s="203" t="s">
        <v>348</v>
      </c>
      <c r="C325" s="204" t="s">
        <v>348</v>
      </c>
      <c r="D325" s="203" t="s">
        <v>691</v>
      </c>
      <c r="E325" s="205">
        <v>0</v>
      </c>
    </row>
    <row r="326" spans="1:5" x14ac:dyDescent="0.25">
      <c r="A326" s="202">
        <v>2022</v>
      </c>
      <c r="B326" s="203" t="s">
        <v>349</v>
      </c>
      <c r="C326" s="204" t="s">
        <v>349</v>
      </c>
      <c r="D326" s="203" t="s">
        <v>692</v>
      </c>
      <c r="E326" s="205">
        <v>9337</v>
      </c>
    </row>
    <row r="327" spans="1:5" x14ac:dyDescent="0.25">
      <c r="A327" s="202">
        <v>2022</v>
      </c>
      <c r="B327" s="203" t="s">
        <v>350</v>
      </c>
      <c r="C327" s="204" t="s">
        <v>350</v>
      </c>
      <c r="D327" s="203" t="s">
        <v>693</v>
      </c>
      <c r="E327" s="205">
        <v>3464</v>
      </c>
    </row>
    <row r="328" spans="1:5" x14ac:dyDescent="0.25">
      <c r="A328" s="202">
        <v>2022</v>
      </c>
      <c r="B328" s="203" t="s">
        <v>351</v>
      </c>
      <c r="C328" s="204" t="s">
        <v>351</v>
      </c>
      <c r="D328" s="203" t="s">
        <v>694</v>
      </c>
      <c r="E328" s="205">
        <v>524</v>
      </c>
    </row>
    <row r="329" spans="1:5" x14ac:dyDescent="0.25">
      <c r="A329" s="202">
        <v>2022</v>
      </c>
      <c r="B329" s="203" t="s">
        <v>352</v>
      </c>
      <c r="C329" s="204" t="s">
        <v>352</v>
      </c>
      <c r="D329" s="203" t="s">
        <v>695</v>
      </c>
      <c r="E329" s="205">
        <v>6097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1954278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2023-01-10T14:10:08Z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