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8_{DB9759A9-55E5-4DCB-A0A7-0A0AAE25DEED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E93" i="2" s="1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G35" i="2" s="1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B114" i="2" s="1"/>
  <c r="A115" i="2"/>
  <c r="B115" i="2" s="1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G281" i="2" s="1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B41" i="1" s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C57" i="1" s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B99" i="1" s="1"/>
  <c r="A100" i="1"/>
  <c r="C100" i="1" s="1"/>
  <c r="A101" i="1"/>
  <c r="A102" i="1"/>
  <c r="B102" i="1" s="1"/>
  <c r="A103" i="1"/>
  <c r="A104" i="1"/>
  <c r="A105" i="1"/>
  <c r="C105" i="1" s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C121" i="1" s="1"/>
  <c r="A122" i="1"/>
  <c r="A123" i="1"/>
  <c r="C123" i="1" s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D147" i="1" s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D172" i="1" s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C193" i="1" s="1"/>
  <c r="A194" i="1"/>
  <c r="A195" i="1"/>
  <c r="B195" i="1" s="1"/>
  <c r="A196" i="1"/>
  <c r="A197" i="1"/>
  <c r="A198" i="1"/>
  <c r="A199" i="1"/>
  <c r="A200" i="1"/>
  <c r="B200" i="1" s="1"/>
  <c r="A201" i="1"/>
  <c r="C201" i="1" s="1"/>
  <c r="A202" i="1"/>
  <c r="A203" i="1"/>
  <c r="A204" i="1"/>
  <c r="C204" i="1" s="1"/>
  <c r="A205" i="1"/>
  <c r="A206" i="1"/>
  <c r="A207" i="1"/>
  <c r="A208" i="1"/>
  <c r="A209" i="1"/>
  <c r="A210" i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C241" i="1" s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B265" i="1" s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C285" i="1" s="1"/>
  <c r="A286" i="1"/>
  <c r="A287" i="1"/>
  <c r="A288" i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C325" i="1" s="1"/>
  <c r="A326" i="1"/>
  <c r="A327" i="1"/>
  <c r="A328" i="1"/>
  <c r="A329" i="1"/>
  <c r="A330" i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277" i="2"/>
  <c r="G253" i="2"/>
  <c r="C245" i="2"/>
  <c r="G229" i="2"/>
  <c r="G221" i="2"/>
  <c r="C221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31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115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C247" i="1"/>
  <c r="B247" i="1"/>
  <c r="B199" i="1"/>
  <c r="B327" i="1"/>
  <c r="B279" i="1"/>
  <c r="D231" i="1"/>
  <c r="C231" i="1"/>
  <c r="D203" i="1"/>
  <c r="C151" i="1"/>
  <c r="B151" i="1"/>
  <c r="C87" i="1"/>
  <c r="C63" i="1"/>
  <c r="B39" i="1"/>
  <c r="B31" i="1"/>
  <c r="B19" i="1"/>
  <c r="B15" i="1"/>
  <c r="C7" i="1"/>
  <c r="B7" i="1"/>
  <c r="B90" i="1"/>
  <c r="C66" i="1"/>
  <c r="B46" i="1"/>
  <c r="B42" i="1"/>
  <c r="B22" i="1"/>
  <c r="B271" i="1"/>
  <c r="C207" i="1"/>
  <c r="D183" i="1"/>
  <c r="C183" i="1"/>
  <c r="B127" i="1"/>
  <c r="C111" i="1"/>
  <c r="C67" i="1"/>
  <c r="B43" i="1"/>
  <c r="C27" i="1"/>
  <c r="B27" i="1"/>
  <c r="D210" i="1"/>
  <c r="C210" i="1"/>
  <c r="C150" i="1"/>
  <c r="C138" i="1"/>
  <c r="C114" i="1"/>
  <c r="D82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D253" i="1"/>
  <c r="C233" i="1"/>
  <c r="D229" i="1"/>
  <c r="C229" i="1"/>
  <c r="D205" i="1"/>
  <c r="D189" i="1"/>
  <c r="D181" i="1"/>
  <c r="C165" i="1"/>
  <c r="D157" i="1"/>
  <c r="C153" i="1"/>
  <c r="C145" i="1"/>
  <c r="D133" i="1"/>
  <c r="D129" i="1"/>
  <c r="B201" i="1"/>
  <c r="D324" i="1"/>
  <c r="C312" i="1"/>
  <c r="D248" i="1"/>
  <c r="D192" i="1"/>
  <c r="B168" i="1"/>
  <c r="B144" i="1"/>
  <c r="B120" i="1"/>
  <c r="C96" i="1"/>
  <c r="C80" i="1"/>
  <c r="C24" i="1"/>
  <c r="B312" i="1"/>
  <c r="B264" i="1"/>
  <c r="B253" i="1"/>
  <c r="B237" i="1"/>
  <c r="B232" i="1"/>
  <c r="B154" i="1"/>
  <c r="B114" i="1"/>
  <c r="D121" i="1"/>
  <c r="D85" i="1"/>
  <c r="D73" i="1"/>
  <c r="D61" i="1"/>
  <c r="D45" i="1"/>
  <c r="B37" i="1"/>
  <c r="D33" i="1"/>
  <c r="D21" i="1"/>
  <c r="B13" i="1"/>
  <c r="B9" i="1"/>
  <c r="C69" i="1"/>
  <c r="C25" i="1"/>
  <c r="C73" i="1"/>
  <c r="C21" i="1"/>
  <c r="C97" i="1"/>
  <c r="C81" i="1"/>
  <c r="C49" i="1"/>
  <c r="B1" i="10"/>
  <c r="C168" i="1" l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T154" i="5" s="1"/>
  <c r="D210" i="5"/>
  <c r="T210" i="5" s="1"/>
  <c r="D190" i="5"/>
  <c r="K190" i="5" s="1"/>
  <c r="D170" i="5"/>
  <c r="T170" i="5" s="1"/>
  <c r="D147" i="5"/>
  <c r="T147" i="5" s="1"/>
  <c r="D116" i="5"/>
  <c r="T116" i="5" s="1"/>
  <c r="D93" i="5"/>
  <c r="T93" i="5" s="1"/>
  <c r="D86" i="5"/>
  <c r="T86" i="5" s="1"/>
  <c r="D54" i="5"/>
  <c r="T54" i="5" s="1"/>
  <c r="D36" i="5"/>
  <c r="T36" i="5" s="1"/>
  <c r="D32" i="5"/>
  <c r="T32" i="5" s="1"/>
  <c r="D28" i="5"/>
  <c r="T28" i="5" s="1"/>
  <c r="D22" i="5"/>
  <c r="T22" i="5" s="1"/>
  <c r="D14" i="5"/>
  <c r="T14" i="5" s="1"/>
  <c r="I232" i="3"/>
  <c r="D298" i="5"/>
  <c r="T298" i="5" s="1"/>
  <c r="D30" i="5"/>
  <c r="T30" i="5" s="1"/>
  <c r="I325" i="2"/>
  <c r="D126" i="5"/>
  <c r="T126" i="5" s="1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T197" i="5" s="1"/>
  <c r="D115" i="5"/>
  <c r="T115" i="5" s="1"/>
  <c r="D10" i="5"/>
  <c r="T10" i="5" s="1"/>
  <c r="F331" i="1"/>
  <c r="D284" i="5"/>
  <c r="T284" i="5" s="1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K217" i="3" s="1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T316" i="5" s="1"/>
  <c r="E312" i="5"/>
  <c r="E284" i="5"/>
  <c r="E276" i="5"/>
  <c r="E268" i="5"/>
  <c r="E260" i="5"/>
  <c r="E252" i="5"/>
  <c r="E244" i="5"/>
  <c r="E236" i="5"/>
  <c r="D232" i="5"/>
  <c r="T232" i="5" s="1"/>
  <c r="D212" i="5"/>
  <c r="K212" i="5" s="1"/>
  <c r="E153" i="5"/>
  <c r="E141" i="5"/>
  <c r="E126" i="5"/>
  <c r="E62" i="5"/>
  <c r="D20" i="5"/>
  <c r="K20" i="5" s="1"/>
  <c r="D16" i="5"/>
  <c r="T16" i="5" s="1"/>
  <c r="D12" i="5"/>
  <c r="T12" i="5" s="1"/>
  <c r="D9" i="5"/>
  <c r="T9" i="5" s="1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T11" i="5" s="1"/>
  <c r="D218" i="5"/>
  <c r="K218" i="5" s="1"/>
  <c r="D94" i="5"/>
  <c r="T94" i="5" s="1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T315" i="5" s="1"/>
  <c r="D295" i="5"/>
  <c r="T295" i="5" s="1"/>
  <c r="E291" i="5"/>
  <c r="E283" i="5"/>
  <c r="D275" i="5"/>
  <c r="K275" i="5" s="1"/>
  <c r="D231" i="5"/>
  <c r="T231" i="5" s="1"/>
  <c r="E227" i="5"/>
  <c r="E207" i="5"/>
  <c r="E195" i="5"/>
  <c r="D191" i="5"/>
  <c r="T191" i="5" s="1"/>
  <c r="E175" i="5"/>
  <c r="D148" i="5"/>
  <c r="T148" i="5" s="1"/>
  <c r="E94" i="5"/>
  <c r="E61" i="5"/>
  <c r="D55" i="5"/>
  <c r="K55" i="5" s="1"/>
  <c r="D29" i="5"/>
  <c r="T29" i="5" s="1"/>
  <c r="I288" i="3"/>
  <c r="I272" i="3"/>
  <c r="I208" i="3"/>
  <c r="I188" i="3"/>
  <c r="I168" i="3"/>
  <c r="I104" i="3"/>
  <c r="I64" i="3"/>
  <c r="I32" i="3"/>
  <c r="D328" i="5"/>
  <c r="T328" i="5" s="1"/>
  <c r="D175" i="5"/>
  <c r="T175" i="5" s="1"/>
  <c r="D62" i="5"/>
  <c r="T62" i="5" s="1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T329" i="5" s="1"/>
  <c r="B329" i="5"/>
  <c r="E325" i="5"/>
  <c r="D325" i="5"/>
  <c r="T325" i="5" s="1"/>
  <c r="B325" i="5"/>
  <c r="E321" i="5"/>
  <c r="D321" i="5"/>
  <c r="T321" i="5" s="1"/>
  <c r="B321" i="5"/>
  <c r="E317" i="5"/>
  <c r="D317" i="5"/>
  <c r="T317" i="5" s="1"/>
  <c r="G317" i="5"/>
  <c r="B317" i="5"/>
  <c r="E313" i="5"/>
  <c r="D313" i="5"/>
  <c r="T313" i="5" s="1"/>
  <c r="B313" i="5"/>
  <c r="E309" i="5"/>
  <c r="D309" i="5"/>
  <c r="T309" i="5" s="1"/>
  <c r="B309" i="5"/>
  <c r="E305" i="5"/>
  <c r="D305" i="5"/>
  <c r="T305" i="5" s="1"/>
  <c r="B305" i="5"/>
  <c r="E301" i="5"/>
  <c r="G301" i="5"/>
  <c r="D301" i="5"/>
  <c r="T301" i="5" s="1"/>
  <c r="E297" i="5"/>
  <c r="D297" i="5"/>
  <c r="T297" i="5" s="1"/>
  <c r="B297" i="5"/>
  <c r="E293" i="5"/>
  <c r="D293" i="5"/>
  <c r="T293" i="5" s="1"/>
  <c r="B293" i="5"/>
  <c r="E289" i="5"/>
  <c r="D289" i="5"/>
  <c r="T289" i="5" s="1"/>
  <c r="B289" i="5"/>
  <c r="D285" i="5"/>
  <c r="T285" i="5" s="1"/>
  <c r="E285" i="5"/>
  <c r="G285" i="5"/>
  <c r="B285" i="5"/>
  <c r="E281" i="5"/>
  <c r="D281" i="5"/>
  <c r="T281" i="5" s="1"/>
  <c r="B281" i="5"/>
  <c r="E277" i="5"/>
  <c r="B277" i="5"/>
  <c r="D277" i="5"/>
  <c r="T277" i="5" s="1"/>
  <c r="D273" i="5"/>
  <c r="T273" i="5" s="1"/>
  <c r="B273" i="5"/>
  <c r="E273" i="5"/>
  <c r="E269" i="5"/>
  <c r="G269" i="5"/>
  <c r="E265" i="5"/>
  <c r="D265" i="5"/>
  <c r="T265" i="5" s="1"/>
  <c r="B265" i="5"/>
  <c r="E261" i="5"/>
  <c r="B261" i="5"/>
  <c r="D261" i="5"/>
  <c r="T261" i="5" s="1"/>
  <c r="E257" i="5"/>
  <c r="D257" i="5"/>
  <c r="T257" i="5" s="1"/>
  <c r="B257" i="5"/>
  <c r="G253" i="5"/>
  <c r="E253" i="5"/>
  <c r="B253" i="5"/>
  <c r="D253" i="5"/>
  <c r="T253" i="5" s="1"/>
  <c r="E249" i="5"/>
  <c r="D249" i="5"/>
  <c r="T249" i="5" s="1"/>
  <c r="B249" i="5"/>
  <c r="E245" i="5"/>
  <c r="B245" i="5"/>
  <c r="D245" i="5"/>
  <c r="T245" i="5" s="1"/>
  <c r="E241" i="5"/>
  <c r="D241" i="5"/>
  <c r="T241" i="5" s="1"/>
  <c r="E237" i="5"/>
  <c r="G237" i="5"/>
  <c r="B237" i="5"/>
  <c r="D237" i="5"/>
  <c r="T237" i="5" s="1"/>
  <c r="E233" i="5"/>
  <c r="D233" i="5"/>
  <c r="T233" i="5" s="1"/>
  <c r="B233" i="5"/>
  <c r="E229" i="5"/>
  <c r="B229" i="5"/>
  <c r="D229" i="5"/>
  <c r="T229" i="5" s="1"/>
  <c r="E225" i="5"/>
  <c r="D225" i="5"/>
  <c r="T225" i="5" s="1"/>
  <c r="F225" i="5"/>
  <c r="B225" i="5"/>
  <c r="D221" i="5"/>
  <c r="T221" i="5" s="1"/>
  <c r="E221" i="5"/>
  <c r="G221" i="5"/>
  <c r="E217" i="5"/>
  <c r="D217" i="5"/>
  <c r="T217" i="5" s="1"/>
  <c r="B217" i="5"/>
  <c r="E213" i="5"/>
  <c r="D213" i="5"/>
  <c r="T213" i="5" s="1"/>
  <c r="B213" i="5"/>
  <c r="E209" i="5"/>
  <c r="D209" i="5"/>
  <c r="T209" i="5" s="1"/>
  <c r="B209" i="5"/>
  <c r="E205" i="5"/>
  <c r="D205" i="5"/>
  <c r="T205" i="5" s="1"/>
  <c r="G205" i="5"/>
  <c r="B205" i="5"/>
  <c r="D201" i="5"/>
  <c r="T201" i="5" s="1"/>
  <c r="E201" i="5"/>
  <c r="E197" i="5"/>
  <c r="B197" i="5"/>
  <c r="E193" i="5"/>
  <c r="D193" i="5"/>
  <c r="T193" i="5" s="1"/>
  <c r="B193" i="5"/>
  <c r="E189" i="5"/>
  <c r="D189" i="5"/>
  <c r="T189" i="5" s="1"/>
  <c r="G189" i="5"/>
  <c r="B189" i="5"/>
  <c r="D107" i="5"/>
  <c r="T107" i="5" s="1"/>
  <c r="E107" i="5"/>
  <c r="B107" i="5"/>
  <c r="D100" i="5"/>
  <c r="T100" i="5" s="1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T85" i="5" s="1"/>
  <c r="B85" i="5"/>
  <c r="E85" i="5"/>
  <c r="D63" i="5"/>
  <c r="T63" i="5" s="1"/>
  <c r="E63" i="5"/>
  <c r="B63" i="5"/>
  <c r="E56" i="5"/>
  <c r="D56" i="5"/>
  <c r="T56" i="5" s="1"/>
  <c r="B56" i="5"/>
  <c r="E53" i="5"/>
  <c r="D53" i="5"/>
  <c r="T53" i="5" s="1"/>
  <c r="B53" i="5"/>
  <c r="E31" i="5"/>
  <c r="D31" i="5"/>
  <c r="T31" i="5" s="1"/>
  <c r="B31" i="5"/>
  <c r="D24" i="5"/>
  <c r="T24" i="5" s="1"/>
  <c r="B24" i="5"/>
  <c r="E21" i="5"/>
  <c r="D21" i="5"/>
  <c r="T21" i="5" s="1"/>
  <c r="B21" i="5"/>
  <c r="D269" i="5"/>
  <c r="T269" i="5" s="1"/>
  <c r="B310" i="1"/>
  <c r="F310" i="1"/>
  <c r="F273" i="1"/>
  <c r="B273" i="1"/>
  <c r="B240" i="2"/>
  <c r="E122" i="5"/>
  <c r="G122" i="5"/>
  <c r="D122" i="5"/>
  <c r="T122" i="5" s="1"/>
  <c r="E118" i="5"/>
  <c r="D118" i="5"/>
  <c r="T118" i="5" s="1"/>
  <c r="E114" i="5"/>
  <c r="D114" i="5"/>
  <c r="T114" i="5" s="1"/>
  <c r="B114" i="5"/>
  <c r="E110" i="5"/>
  <c r="D110" i="5"/>
  <c r="T110" i="5" s="1"/>
  <c r="B110" i="5"/>
  <c r="E66" i="5"/>
  <c r="D66" i="5"/>
  <c r="T66" i="5" s="1"/>
  <c r="B66" i="5"/>
  <c r="D34" i="5"/>
  <c r="T34" i="5" s="1"/>
  <c r="B34" i="5"/>
  <c r="F325" i="1"/>
  <c r="B325" i="1"/>
  <c r="F321" i="1"/>
  <c r="B321" i="1"/>
  <c r="E186" i="1"/>
  <c r="F186" i="1"/>
  <c r="B324" i="2"/>
  <c r="D171" i="5"/>
  <c r="T171" i="5" s="1"/>
  <c r="B171" i="5"/>
  <c r="E171" i="5"/>
  <c r="E167" i="5"/>
  <c r="D167" i="5"/>
  <c r="T167" i="5" s="1"/>
  <c r="E163" i="5"/>
  <c r="D163" i="5"/>
  <c r="T163" i="5" s="1"/>
  <c r="B163" i="5"/>
  <c r="E159" i="5"/>
  <c r="D159" i="5"/>
  <c r="T159" i="5" s="1"/>
  <c r="B159" i="5"/>
  <c r="E152" i="5"/>
  <c r="D152" i="5"/>
  <c r="T152" i="5" s="1"/>
  <c r="B152" i="5"/>
  <c r="E144" i="5"/>
  <c r="D144" i="5"/>
  <c r="T144" i="5" s="1"/>
  <c r="B144" i="5"/>
  <c r="D140" i="5"/>
  <c r="T140" i="5" s="1"/>
  <c r="E140" i="5"/>
  <c r="B140" i="5"/>
  <c r="E137" i="5"/>
  <c r="D137" i="5"/>
  <c r="T137" i="5" s="1"/>
  <c r="E133" i="5"/>
  <c r="D133" i="5"/>
  <c r="T133" i="5" s="1"/>
  <c r="E129" i="5"/>
  <c r="D129" i="5"/>
  <c r="T129" i="5" s="1"/>
  <c r="B129" i="5"/>
  <c r="E125" i="5"/>
  <c r="G125" i="5"/>
  <c r="B125" i="5"/>
  <c r="D125" i="5"/>
  <c r="T125" i="5" s="1"/>
  <c r="E79" i="5"/>
  <c r="D79" i="5"/>
  <c r="T79" i="5" s="1"/>
  <c r="B79" i="5"/>
  <c r="E72" i="5"/>
  <c r="D72" i="5"/>
  <c r="T72" i="5" s="1"/>
  <c r="B72" i="5"/>
  <c r="E69" i="5"/>
  <c r="D69" i="5"/>
  <c r="T69" i="5" s="1"/>
  <c r="D47" i="5"/>
  <c r="T47" i="5" s="1"/>
  <c r="E47" i="5"/>
  <c r="B47" i="5"/>
  <c r="D40" i="5"/>
  <c r="T40" i="5" s="1"/>
  <c r="E40" i="5"/>
  <c r="B40" i="5"/>
  <c r="E37" i="5"/>
  <c r="D37" i="5"/>
  <c r="T37" i="5" s="1"/>
  <c r="E15" i="5"/>
  <c r="D15" i="5"/>
  <c r="T15" i="5" s="1"/>
  <c r="B15" i="5"/>
  <c r="D8" i="5"/>
  <c r="T8" i="5" s="1"/>
  <c r="B8" i="5"/>
  <c r="B37" i="5"/>
  <c r="F230" i="1"/>
  <c r="B230" i="1"/>
  <c r="B327" i="2"/>
  <c r="B292" i="2"/>
  <c r="E186" i="5"/>
  <c r="G186" i="5"/>
  <c r="B186" i="5"/>
  <c r="D186" i="5"/>
  <c r="T186" i="5" s="1"/>
  <c r="E182" i="5"/>
  <c r="D182" i="5"/>
  <c r="T182" i="5" s="1"/>
  <c r="E178" i="5"/>
  <c r="D178" i="5"/>
  <c r="T178" i="5" s="1"/>
  <c r="E174" i="5"/>
  <c r="D174" i="5"/>
  <c r="T174" i="5" s="1"/>
  <c r="E82" i="5"/>
  <c r="D82" i="5"/>
  <c r="T82" i="5" s="1"/>
  <c r="B82" i="5"/>
  <c r="E50" i="5"/>
  <c r="D50" i="5"/>
  <c r="T50" i="5" s="1"/>
  <c r="B50" i="5"/>
  <c r="D18" i="5"/>
  <c r="T18" i="5" s="1"/>
  <c r="B18" i="5"/>
  <c r="E148" i="5"/>
  <c r="E130" i="1"/>
  <c r="F130" i="1"/>
  <c r="E332" i="5"/>
  <c r="D332" i="5"/>
  <c r="T332" i="5" s="1"/>
  <c r="E324" i="5"/>
  <c r="D324" i="5"/>
  <c r="K324" i="5" s="1"/>
  <c r="E308" i="5"/>
  <c r="D308" i="5"/>
  <c r="T308" i="5" s="1"/>
  <c r="D304" i="5"/>
  <c r="T304" i="5" s="1"/>
  <c r="E304" i="5"/>
  <c r="E300" i="5"/>
  <c r="D300" i="5"/>
  <c r="T300" i="5" s="1"/>
  <c r="E296" i="5"/>
  <c r="D296" i="5"/>
  <c r="T296" i="5" s="1"/>
  <c r="E292" i="5"/>
  <c r="D292" i="5"/>
  <c r="T292" i="5" s="1"/>
  <c r="E288" i="5"/>
  <c r="D288" i="5"/>
  <c r="T288" i="5" s="1"/>
  <c r="E280" i="5"/>
  <c r="D280" i="5"/>
  <c r="T280" i="5" s="1"/>
  <c r="E272" i="5"/>
  <c r="D272" i="5"/>
  <c r="T272" i="5" s="1"/>
  <c r="D264" i="5"/>
  <c r="K264" i="5" s="1"/>
  <c r="E264" i="5"/>
  <c r="E256" i="5"/>
  <c r="D256" i="5"/>
  <c r="T256" i="5" s="1"/>
  <c r="E248" i="5"/>
  <c r="D248" i="5"/>
  <c r="T248" i="5" s="1"/>
  <c r="E240" i="5"/>
  <c r="D240" i="5"/>
  <c r="T240" i="5" s="1"/>
  <c r="E228" i="5"/>
  <c r="D228" i="5"/>
  <c r="T228" i="5" s="1"/>
  <c r="E224" i="5"/>
  <c r="D224" i="5"/>
  <c r="T224" i="5" s="1"/>
  <c r="D220" i="5"/>
  <c r="K220" i="5" s="1"/>
  <c r="E220" i="5"/>
  <c r="D216" i="5"/>
  <c r="T216" i="5" s="1"/>
  <c r="E216" i="5"/>
  <c r="E208" i="5"/>
  <c r="D208" i="5"/>
  <c r="T208" i="5" s="1"/>
  <c r="E204" i="5"/>
  <c r="D204" i="5"/>
  <c r="T204" i="5" s="1"/>
  <c r="D200" i="5"/>
  <c r="T200" i="5" s="1"/>
  <c r="E200" i="5"/>
  <c r="E196" i="5"/>
  <c r="D196" i="5"/>
  <c r="K196" i="5" s="1"/>
  <c r="E192" i="5"/>
  <c r="D192" i="5"/>
  <c r="K192" i="5" s="1"/>
  <c r="E188" i="5"/>
  <c r="D188" i="5"/>
  <c r="T188" i="5" s="1"/>
  <c r="E181" i="5"/>
  <c r="D181" i="5"/>
  <c r="T181" i="5" s="1"/>
  <c r="E177" i="5"/>
  <c r="D177" i="5"/>
  <c r="T177" i="5" s="1"/>
  <c r="E173" i="5"/>
  <c r="D173" i="5"/>
  <c r="T173" i="5" s="1"/>
  <c r="G173" i="5"/>
  <c r="D166" i="5"/>
  <c r="T166" i="5" s="1"/>
  <c r="E166" i="5"/>
  <c r="E162" i="5"/>
  <c r="D162" i="5"/>
  <c r="T162" i="5" s="1"/>
  <c r="E158" i="5"/>
  <c r="D158" i="5"/>
  <c r="T158" i="5" s="1"/>
  <c r="D155" i="5"/>
  <c r="T155" i="5" s="1"/>
  <c r="E155" i="5"/>
  <c r="E151" i="5"/>
  <c r="D151" i="5"/>
  <c r="T151" i="5" s="1"/>
  <c r="E143" i="5"/>
  <c r="D143" i="5"/>
  <c r="T143" i="5" s="1"/>
  <c r="E136" i="5"/>
  <c r="D136" i="5"/>
  <c r="T136" i="5" s="1"/>
  <c r="D132" i="5"/>
  <c r="T132" i="5" s="1"/>
  <c r="E132" i="5"/>
  <c r="E128" i="5"/>
  <c r="D128" i="5"/>
  <c r="T128" i="5" s="1"/>
  <c r="D124" i="5"/>
  <c r="T124" i="5" s="1"/>
  <c r="E124" i="5"/>
  <c r="E121" i="5"/>
  <c r="D121" i="5"/>
  <c r="T121" i="5" s="1"/>
  <c r="E117" i="5"/>
  <c r="D117" i="5"/>
  <c r="T117" i="5" s="1"/>
  <c r="E113" i="5"/>
  <c r="D113" i="5"/>
  <c r="T113" i="5" s="1"/>
  <c r="E109" i="5"/>
  <c r="G109" i="5"/>
  <c r="E106" i="5"/>
  <c r="D106" i="5"/>
  <c r="T106" i="5" s="1"/>
  <c r="E103" i="5"/>
  <c r="D103" i="5"/>
  <c r="T103" i="5" s="1"/>
  <c r="E99" i="5"/>
  <c r="D99" i="5"/>
  <c r="T99" i="5" s="1"/>
  <c r="C99" i="5"/>
  <c r="E95" i="5"/>
  <c r="D95" i="5"/>
  <c r="T95" i="5" s="1"/>
  <c r="E91" i="5"/>
  <c r="D91" i="5"/>
  <c r="T91" i="5" s="1"/>
  <c r="E84" i="5"/>
  <c r="D84" i="5"/>
  <c r="T84" i="5" s="1"/>
  <c r="E81" i="5"/>
  <c r="D81" i="5"/>
  <c r="T81" i="5" s="1"/>
  <c r="E75" i="5"/>
  <c r="D75" i="5"/>
  <c r="T75" i="5" s="1"/>
  <c r="E68" i="5"/>
  <c r="D68" i="5"/>
  <c r="T68" i="5" s="1"/>
  <c r="E65" i="5"/>
  <c r="D65" i="5"/>
  <c r="T65" i="5" s="1"/>
  <c r="D59" i="5"/>
  <c r="T59" i="5" s="1"/>
  <c r="E59" i="5"/>
  <c r="E52" i="5"/>
  <c r="D52" i="5"/>
  <c r="T52" i="5" s="1"/>
  <c r="E49" i="5"/>
  <c r="D49" i="5"/>
  <c r="T49" i="5" s="1"/>
  <c r="D43" i="5"/>
  <c r="T43" i="5" s="1"/>
  <c r="E43" i="5"/>
  <c r="E33" i="5"/>
  <c r="D33" i="5"/>
  <c r="T33" i="5" s="1"/>
  <c r="D27" i="5"/>
  <c r="T27" i="5" s="1"/>
  <c r="E27" i="5"/>
  <c r="D17" i="5"/>
  <c r="T17" i="5" s="1"/>
  <c r="E17" i="5"/>
  <c r="I306" i="3"/>
  <c r="B306" i="3"/>
  <c r="B250" i="3"/>
  <c r="I250" i="3"/>
  <c r="I162" i="3"/>
  <c r="K162" i="3" s="1"/>
  <c r="B162" i="3"/>
  <c r="B317" i="3"/>
  <c r="B311" i="3"/>
  <c r="I332" i="3"/>
  <c r="K332" i="3" s="1"/>
  <c r="G141" i="5"/>
  <c r="D327" i="5"/>
  <c r="T327" i="5" s="1"/>
  <c r="D312" i="5"/>
  <c r="T312" i="5" s="1"/>
  <c r="D283" i="5"/>
  <c r="T283" i="5" s="1"/>
  <c r="D268" i="5"/>
  <c r="T268" i="5" s="1"/>
  <c r="D252" i="5"/>
  <c r="T252" i="5" s="1"/>
  <c r="D236" i="5"/>
  <c r="T236" i="5" s="1"/>
  <c r="D195" i="5"/>
  <c r="T195" i="5" s="1"/>
  <c r="D153" i="5"/>
  <c r="T153" i="5" s="1"/>
  <c r="D61" i="5"/>
  <c r="T61" i="5" s="1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T331" i="5" s="1"/>
  <c r="E323" i="5"/>
  <c r="D323" i="5"/>
  <c r="T323" i="5" s="1"/>
  <c r="E319" i="5"/>
  <c r="D319" i="5"/>
  <c r="T319" i="5" s="1"/>
  <c r="E311" i="5"/>
  <c r="D311" i="5"/>
  <c r="T311" i="5" s="1"/>
  <c r="E307" i="5"/>
  <c r="D307" i="5"/>
  <c r="T307" i="5" s="1"/>
  <c r="E303" i="5"/>
  <c r="D303" i="5"/>
  <c r="T303" i="5" s="1"/>
  <c r="E299" i="5"/>
  <c r="D299" i="5"/>
  <c r="T299" i="5" s="1"/>
  <c r="E287" i="5"/>
  <c r="D287" i="5"/>
  <c r="T287" i="5" s="1"/>
  <c r="E279" i="5"/>
  <c r="D279" i="5"/>
  <c r="T279" i="5" s="1"/>
  <c r="E271" i="5"/>
  <c r="D271" i="5"/>
  <c r="K271" i="5" s="1"/>
  <c r="E267" i="5"/>
  <c r="D267" i="5"/>
  <c r="T267" i="5" s="1"/>
  <c r="D263" i="5"/>
  <c r="T263" i="5" s="1"/>
  <c r="E263" i="5"/>
  <c r="E259" i="5"/>
  <c r="D259" i="5"/>
  <c r="T259" i="5" s="1"/>
  <c r="E255" i="5"/>
  <c r="D255" i="5"/>
  <c r="T255" i="5" s="1"/>
  <c r="E251" i="5"/>
  <c r="D251" i="5"/>
  <c r="T251" i="5" s="1"/>
  <c r="E247" i="5"/>
  <c r="D247" i="5"/>
  <c r="T247" i="5" s="1"/>
  <c r="D243" i="5"/>
  <c r="T243" i="5" s="1"/>
  <c r="E243" i="5"/>
  <c r="E239" i="5"/>
  <c r="D239" i="5"/>
  <c r="T239" i="5" s="1"/>
  <c r="E235" i="5"/>
  <c r="D235" i="5"/>
  <c r="T235" i="5" s="1"/>
  <c r="E223" i="5"/>
  <c r="D223" i="5"/>
  <c r="T223" i="5" s="1"/>
  <c r="E219" i="5"/>
  <c r="D219" i="5"/>
  <c r="T219" i="5" s="1"/>
  <c r="E215" i="5"/>
  <c r="D215" i="5"/>
  <c r="T215" i="5" s="1"/>
  <c r="E211" i="5"/>
  <c r="D211" i="5"/>
  <c r="T211" i="5" s="1"/>
  <c r="E203" i="5"/>
  <c r="D203" i="5"/>
  <c r="T203" i="5" s="1"/>
  <c r="E199" i="5"/>
  <c r="D199" i="5"/>
  <c r="T199" i="5" s="1"/>
  <c r="E184" i="5"/>
  <c r="D184" i="5"/>
  <c r="T184" i="5" s="1"/>
  <c r="E180" i="5"/>
  <c r="D180" i="5"/>
  <c r="T180" i="5" s="1"/>
  <c r="D176" i="5"/>
  <c r="T176" i="5" s="1"/>
  <c r="E176" i="5"/>
  <c r="E172" i="5"/>
  <c r="D172" i="5"/>
  <c r="T172" i="5" s="1"/>
  <c r="E169" i="5"/>
  <c r="D169" i="5"/>
  <c r="T169" i="5" s="1"/>
  <c r="E161" i="5"/>
  <c r="D161" i="5"/>
  <c r="T161" i="5" s="1"/>
  <c r="E157" i="5"/>
  <c r="G157" i="5"/>
  <c r="D157" i="5"/>
  <c r="T157" i="5" s="1"/>
  <c r="E150" i="5"/>
  <c r="D150" i="5"/>
  <c r="T150" i="5" s="1"/>
  <c r="E146" i="5"/>
  <c r="D146" i="5"/>
  <c r="T146" i="5" s="1"/>
  <c r="D139" i="5"/>
  <c r="T139" i="5" s="1"/>
  <c r="E139" i="5"/>
  <c r="E135" i="5"/>
  <c r="D135" i="5"/>
  <c r="T135" i="5" s="1"/>
  <c r="D131" i="5"/>
  <c r="T131" i="5" s="1"/>
  <c r="E131" i="5"/>
  <c r="E127" i="5"/>
  <c r="D127" i="5"/>
  <c r="T127" i="5" s="1"/>
  <c r="E120" i="5"/>
  <c r="D120" i="5"/>
  <c r="T120" i="5" s="1"/>
  <c r="E112" i="5"/>
  <c r="D112" i="5"/>
  <c r="K112" i="5" s="1"/>
  <c r="D108" i="5"/>
  <c r="T108" i="5" s="1"/>
  <c r="E108" i="5"/>
  <c r="E105" i="5"/>
  <c r="D105" i="5"/>
  <c r="T105" i="5" s="1"/>
  <c r="E102" i="5"/>
  <c r="D102" i="5"/>
  <c r="T102" i="5" s="1"/>
  <c r="E98" i="5"/>
  <c r="D98" i="5"/>
  <c r="T98" i="5" s="1"/>
  <c r="E90" i="5"/>
  <c r="D90" i="5"/>
  <c r="T90" i="5" s="1"/>
  <c r="G90" i="5"/>
  <c r="E87" i="5"/>
  <c r="D87" i="5"/>
  <c r="T87" i="5" s="1"/>
  <c r="E80" i="5"/>
  <c r="D80" i="5"/>
  <c r="K80" i="5" s="1"/>
  <c r="E77" i="5"/>
  <c r="G77" i="5"/>
  <c r="E74" i="5"/>
  <c r="D74" i="5"/>
  <c r="T74" i="5" s="1"/>
  <c r="E71" i="5"/>
  <c r="D71" i="5"/>
  <c r="T71" i="5" s="1"/>
  <c r="E64" i="5"/>
  <c r="D64" i="5"/>
  <c r="T64" i="5" s="1"/>
  <c r="E58" i="5"/>
  <c r="D58" i="5"/>
  <c r="T58" i="5" s="1"/>
  <c r="E48" i="5"/>
  <c r="D48" i="5"/>
  <c r="T48" i="5" s="1"/>
  <c r="E45" i="5"/>
  <c r="G45" i="5"/>
  <c r="E42" i="5"/>
  <c r="D42" i="5"/>
  <c r="T42" i="5" s="1"/>
  <c r="D39" i="5"/>
  <c r="T39" i="5" s="1"/>
  <c r="E39" i="5"/>
  <c r="E29" i="5"/>
  <c r="G29" i="5"/>
  <c r="D26" i="5"/>
  <c r="K26" i="5" s="1"/>
  <c r="G26" i="5"/>
  <c r="E23" i="5"/>
  <c r="D23" i="5"/>
  <c r="T23" i="5" s="1"/>
  <c r="E13" i="5"/>
  <c r="D13" i="5"/>
  <c r="T13" i="5" s="1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T306" i="5" s="1"/>
  <c r="D291" i="5"/>
  <c r="T291" i="5" s="1"/>
  <c r="D207" i="5"/>
  <c r="T207" i="5" s="1"/>
  <c r="D165" i="5"/>
  <c r="T165" i="5" s="1"/>
  <c r="D142" i="5"/>
  <c r="T142" i="5" s="1"/>
  <c r="D78" i="5"/>
  <c r="T78" i="5" s="1"/>
  <c r="D46" i="5"/>
  <c r="T46" i="5" s="1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T330" i="5" s="1"/>
  <c r="D326" i="5"/>
  <c r="T326" i="5" s="1"/>
  <c r="E326" i="5"/>
  <c r="E322" i="5"/>
  <c r="D322" i="5"/>
  <c r="T322" i="5" s="1"/>
  <c r="E318" i="5"/>
  <c r="D318" i="5"/>
  <c r="T318" i="5" s="1"/>
  <c r="E314" i="5"/>
  <c r="D314" i="5"/>
  <c r="T314" i="5" s="1"/>
  <c r="G314" i="5"/>
  <c r="E310" i="5"/>
  <c r="D310" i="5"/>
  <c r="T310" i="5" s="1"/>
  <c r="E302" i="5"/>
  <c r="D302" i="5"/>
  <c r="T302" i="5" s="1"/>
  <c r="E298" i="5"/>
  <c r="G298" i="5"/>
  <c r="E294" i="5"/>
  <c r="D294" i="5"/>
  <c r="T294" i="5" s="1"/>
  <c r="E286" i="5"/>
  <c r="D286" i="5"/>
  <c r="K286" i="5" s="1"/>
  <c r="E282" i="5"/>
  <c r="D282" i="5"/>
  <c r="T282" i="5" s="1"/>
  <c r="E278" i="5"/>
  <c r="D278" i="5"/>
  <c r="T278" i="5" s="1"/>
  <c r="E274" i="5"/>
  <c r="D274" i="5"/>
  <c r="T274" i="5" s="1"/>
  <c r="E270" i="5"/>
  <c r="D270" i="5"/>
  <c r="T270" i="5" s="1"/>
  <c r="E266" i="5"/>
  <c r="D266" i="5"/>
  <c r="T266" i="5" s="1"/>
  <c r="G266" i="5"/>
  <c r="E262" i="5"/>
  <c r="D262" i="5"/>
  <c r="T262" i="5" s="1"/>
  <c r="E258" i="5"/>
  <c r="D258" i="5"/>
  <c r="T258" i="5" s="1"/>
  <c r="E254" i="5"/>
  <c r="D254" i="5"/>
  <c r="T254" i="5" s="1"/>
  <c r="E250" i="5"/>
  <c r="D250" i="5"/>
  <c r="T250" i="5" s="1"/>
  <c r="G250" i="5"/>
  <c r="E246" i="5"/>
  <c r="D246" i="5"/>
  <c r="T246" i="5" s="1"/>
  <c r="E242" i="5"/>
  <c r="D242" i="5"/>
  <c r="T242" i="5" s="1"/>
  <c r="E238" i="5"/>
  <c r="D238" i="5"/>
  <c r="T238" i="5" s="1"/>
  <c r="E234" i="5"/>
  <c r="D234" i="5"/>
  <c r="T234" i="5" s="1"/>
  <c r="G234" i="5"/>
  <c r="E230" i="5"/>
  <c r="D230" i="5"/>
  <c r="T230" i="5" s="1"/>
  <c r="E226" i="5"/>
  <c r="D226" i="5"/>
  <c r="T226" i="5" s="1"/>
  <c r="E222" i="5"/>
  <c r="D222" i="5"/>
  <c r="T222" i="5" s="1"/>
  <c r="E214" i="5"/>
  <c r="D214" i="5"/>
  <c r="T214" i="5" s="1"/>
  <c r="E202" i="5"/>
  <c r="G202" i="5"/>
  <c r="D202" i="5"/>
  <c r="T202" i="5" s="1"/>
  <c r="E198" i="5"/>
  <c r="D198" i="5"/>
  <c r="T198" i="5" s="1"/>
  <c r="E194" i="5"/>
  <c r="D194" i="5"/>
  <c r="T194" i="5" s="1"/>
  <c r="E187" i="5"/>
  <c r="D187" i="5"/>
  <c r="T187" i="5" s="1"/>
  <c r="E183" i="5"/>
  <c r="D183" i="5"/>
  <c r="T183" i="5" s="1"/>
  <c r="E179" i="5"/>
  <c r="D179" i="5"/>
  <c r="T179" i="5" s="1"/>
  <c r="E168" i="5"/>
  <c r="D168" i="5"/>
  <c r="T168" i="5" s="1"/>
  <c r="D164" i="5"/>
  <c r="T164" i="5" s="1"/>
  <c r="E164" i="5"/>
  <c r="D160" i="5"/>
  <c r="T160" i="5" s="1"/>
  <c r="E160" i="5"/>
  <c r="E156" i="5"/>
  <c r="D156" i="5"/>
  <c r="T156" i="5" s="1"/>
  <c r="E149" i="5"/>
  <c r="D149" i="5"/>
  <c r="T149" i="5" s="1"/>
  <c r="E145" i="5"/>
  <c r="D145" i="5"/>
  <c r="T145" i="5" s="1"/>
  <c r="E138" i="5"/>
  <c r="D138" i="5"/>
  <c r="T138" i="5" s="1"/>
  <c r="E134" i="5"/>
  <c r="D134" i="5"/>
  <c r="T134" i="5" s="1"/>
  <c r="E130" i="5"/>
  <c r="D130" i="5"/>
  <c r="T130" i="5" s="1"/>
  <c r="D123" i="5"/>
  <c r="T123" i="5" s="1"/>
  <c r="E123" i="5"/>
  <c r="E119" i="5"/>
  <c r="D119" i="5"/>
  <c r="T119" i="5" s="1"/>
  <c r="E111" i="5"/>
  <c r="D111" i="5"/>
  <c r="T111" i="5" s="1"/>
  <c r="E104" i="5"/>
  <c r="D104" i="5"/>
  <c r="T104" i="5" s="1"/>
  <c r="D101" i="5"/>
  <c r="T101" i="5" s="1"/>
  <c r="E101" i="5"/>
  <c r="E97" i="5"/>
  <c r="D97" i="5"/>
  <c r="T97" i="5" s="1"/>
  <c r="E93" i="5"/>
  <c r="G93" i="5"/>
  <c r="E89" i="5"/>
  <c r="D89" i="5"/>
  <c r="T89" i="5" s="1"/>
  <c r="E83" i="5"/>
  <c r="D83" i="5"/>
  <c r="T83" i="5" s="1"/>
  <c r="E76" i="5"/>
  <c r="D76" i="5"/>
  <c r="T76" i="5" s="1"/>
  <c r="E73" i="5"/>
  <c r="D73" i="5"/>
  <c r="T73" i="5" s="1"/>
  <c r="E70" i="5"/>
  <c r="D70" i="5"/>
  <c r="T70" i="5" s="1"/>
  <c r="D67" i="5"/>
  <c r="T67" i="5" s="1"/>
  <c r="E67" i="5"/>
  <c r="E60" i="5"/>
  <c r="D60" i="5"/>
  <c r="T60" i="5" s="1"/>
  <c r="E57" i="5"/>
  <c r="D57" i="5"/>
  <c r="T57" i="5" s="1"/>
  <c r="D51" i="5"/>
  <c r="T51" i="5" s="1"/>
  <c r="E51" i="5"/>
  <c r="E44" i="5"/>
  <c r="D44" i="5"/>
  <c r="K44" i="5" s="1"/>
  <c r="E41" i="5"/>
  <c r="D41" i="5"/>
  <c r="T41" i="5" s="1"/>
  <c r="E38" i="5"/>
  <c r="D38" i="5"/>
  <c r="T38" i="5" s="1"/>
  <c r="D35" i="5"/>
  <c r="T35" i="5" s="1"/>
  <c r="E35" i="5"/>
  <c r="D25" i="5"/>
  <c r="T25" i="5" s="1"/>
  <c r="E25" i="5"/>
  <c r="E19" i="5"/>
  <c r="D19" i="5"/>
  <c r="T19" i="5" s="1"/>
  <c r="I189" i="3"/>
  <c r="K189" i="3" s="1"/>
  <c r="G218" i="5"/>
  <c r="G58" i="5"/>
  <c r="E229" i="1"/>
  <c r="D320" i="5"/>
  <c r="T320" i="5" s="1"/>
  <c r="D290" i="5"/>
  <c r="T290" i="5" s="1"/>
  <c r="D276" i="5"/>
  <c r="T276" i="5" s="1"/>
  <c r="D260" i="5"/>
  <c r="T260" i="5" s="1"/>
  <c r="D244" i="5"/>
  <c r="K244" i="5" s="1"/>
  <c r="D227" i="5"/>
  <c r="T227" i="5" s="1"/>
  <c r="D206" i="5"/>
  <c r="T206" i="5" s="1"/>
  <c r="D185" i="5"/>
  <c r="T185" i="5" s="1"/>
  <c r="D141" i="5"/>
  <c r="T141" i="5" s="1"/>
  <c r="D109" i="5"/>
  <c r="T109" i="5" s="1"/>
  <c r="D77" i="5"/>
  <c r="T77" i="5" s="1"/>
  <c r="D45" i="5"/>
  <c r="T45" i="5" s="1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K9" i="3" s="1"/>
  <c r="I25" i="3"/>
  <c r="K25" i="3" s="1"/>
  <c r="I40" i="3"/>
  <c r="K40" i="3" s="1"/>
  <c r="I53" i="3"/>
  <c r="K53" i="3" s="1"/>
  <c r="I69" i="3"/>
  <c r="K69" i="3" s="1"/>
  <c r="I81" i="3"/>
  <c r="K81" i="3" s="1"/>
  <c r="I96" i="3"/>
  <c r="K96" i="3" s="1"/>
  <c r="I112" i="3"/>
  <c r="K112" i="3" s="1"/>
  <c r="I125" i="3"/>
  <c r="K125" i="3" s="1"/>
  <c r="I137" i="3"/>
  <c r="K137" i="3" s="1"/>
  <c r="I152" i="3"/>
  <c r="K152" i="3" s="1"/>
  <c r="I157" i="3"/>
  <c r="K157" i="3" s="1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K204" i="3" s="1"/>
  <c r="I212" i="3"/>
  <c r="K212" i="3" s="1"/>
  <c r="I218" i="3"/>
  <c r="K218" i="3" s="1"/>
  <c r="I226" i="3"/>
  <c r="K226" i="3" s="1"/>
  <c r="I233" i="3"/>
  <c r="K233" i="3" s="1"/>
  <c r="I241" i="3"/>
  <c r="K241" i="3" s="1"/>
  <c r="I247" i="3"/>
  <c r="K247" i="3" s="1"/>
  <c r="I253" i="3"/>
  <c r="K253" i="3" s="1"/>
  <c r="I261" i="3"/>
  <c r="K261" i="3" s="1"/>
  <c r="I268" i="3"/>
  <c r="K268" i="3" s="1"/>
  <c r="I276" i="3"/>
  <c r="K276" i="3" s="1"/>
  <c r="I282" i="3"/>
  <c r="K282" i="3" s="1"/>
  <c r="I290" i="3"/>
  <c r="K290" i="3" s="1"/>
  <c r="I296" i="3"/>
  <c r="K296" i="3" s="1"/>
  <c r="I304" i="3"/>
  <c r="K304" i="3" s="1"/>
  <c r="I309" i="3"/>
  <c r="K309" i="3" s="1"/>
  <c r="I316" i="3"/>
  <c r="K316" i="3" s="1"/>
  <c r="I324" i="3"/>
  <c r="K324" i="3" s="1"/>
  <c r="I329" i="3"/>
  <c r="K329" i="3" s="1"/>
  <c r="I16" i="3"/>
  <c r="K16" i="3" s="1"/>
  <c r="I29" i="3"/>
  <c r="K29" i="3" s="1"/>
  <c r="I41" i="3"/>
  <c r="K41" i="3" s="1"/>
  <c r="I57" i="3"/>
  <c r="K57" i="3" s="1"/>
  <c r="I72" i="3"/>
  <c r="K72" i="3" s="1"/>
  <c r="I85" i="3"/>
  <c r="K85" i="3" s="1"/>
  <c r="I101" i="3"/>
  <c r="K101" i="3" s="1"/>
  <c r="I113" i="3"/>
  <c r="K113" i="3" s="1"/>
  <c r="I128" i="3"/>
  <c r="K128" i="3" s="1"/>
  <c r="I144" i="3"/>
  <c r="K144" i="3" s="1"/>
  <c r="I153" i="3"/>
  <c r="K153" i="3" s="1"/>
  <c r="I159" i="3"/>
  <c r="K159" i="3" s="1"/>
  <c r="I167" i="3"/>
  <c r="K167" i="3" s="1"/>
  <c r="I172" i="3"/>
  <c r="K172" i="3" s="1"/>
  <c r="I180" i="3"/>
  <c r="K180" i="3" s="1"/>
  <c r="I186" i="3"/>
  <c r="K186" i="3" s="1"/>
  <c r="I193" i="3"/>
  <c r="K193" i="3" s="1"/>
  <c r="I200" i="3"/>
  <c r="K200" i="3" s="1"/>
  <c r="I207" i="3"/>
  <c r="K207" i="3" s="1"/>
  <c r="I213" i="3"/>
  <c r="K213" i="3" s="1"/>
  <c r="I221" i="3"/>
  <c r="K221" i="3" s="1"/>
  <c r="I228" i="3"/>
  <c r="K228" i="3" s="1"/>
  <c r="I236" i="3"/>
  <c r="K236" i="3" s="1"/>
  <c r="I242" i="3"/>
  <c r="K242" i="3" s="1"/>
  <c r="I248" i="3"/>
  <c r="K248" i="3" s="1"/>
  <c r="I256" i="3"/>
  <c r="K256" i="3" s="1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K308" i="3" s="1"/>
  <c r="I295" i="3"/>
  <c r="K295" i="3" s="1"/>
  <c r="I281" i="3"/>
  <c r="K281" i="3" s="1"/>
  <c r="I266" i="3"/>
  <c r="K266" i="3" s="1"/>
  <c r="I252" i="3"/>
  <c r="K252" i="3" s="1"/>
  <c r="I239" i="3"/>
  <c r="K239" i="3" s="1"/>
  <c r="I224" i="3"/>
  <c r="K224" i="3" s="1"/>
  <c r="I209" i="3"/>
  <c r="K209" i="3" s="1"/>
  <c r="I197" i="3"/>
  <c r="K197" i="3" s="1"/>
  <c r="I184" i="3"/>
  <c r="K184" i="3" s="1"/>
  <c r="I170" i="3"/>
  <c r="K170" i="3" s="1"/>
  <c r="I156" i="3"/>
  <c r="K156" i="3" s="1"/>
  <c r="I136" i="3"/>
  <c r="K136" i="3" s="1"/>
  <c r="I105" i="3"/>
  <c r="K105" i="3" s="1"/>
  <c r="I80" i="3"/>
  <c r="K80" i="3" s="1"/>
  <c r="I49" i="3"/>
  <c r="K49" i="3" s="1"/>
  <c r="I21" i="3"/>
  <c r="K21" i="3" s="1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K11" i="3" s="1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K76" i="3" s="1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K132" i="3" s="1"/>
  <c r="I140" i="3"/>
  <c r="K140" i="3" s="1"/>
  <c r="I148" i="3"/>
  <c r="K148" i="3" s="1"/>
  <c r="G275" i="1"/>
  <c r="I327" i="3"/>
  <c r="K327" i="3" s="1"/>
  <c r="I322" i="3"/>
  <c r="K322" i="3" s="1"/>
  <c r="I317" i="3"/>
  <c r="K317" i="3" s="1"/>
  <c r="I312" i="3"/>
  <c r="K312" i="3" s="1"/>
  <c r="I303" i="3"/>
  <c r="K303" i="3" s="1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K178" i="3" s="1"/>
  <c r="I173" i="3"/>
  <c r="K173" i="3" s="1"/>
  <c r="I169" i="3"/>
  <c r="K169" i="3" s="1"/>
  <c r="I164" i="3"/>
  <c r="K164" i="3" s="1"/>
  <c r="I160" i="3"/>
  <c r="K160" i="3" s="1"/>
  <c r="I151" i="3"/>
  <c r="K151" i="3" s="1"/>
  <c r="I141" i="3"/>
  <c r="K141" i="3" s="1"/>
  <c r="I129" i="3"/>
  <c r="K129" i="3" s="1"/>
  <c r="I120" i="3"/>
  <c r="K120" i="3" s="1"/>
  <c r="I109" i="3"/>
  <c r="K109" i="3" s="1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K87" i="3" s="1"/>
  <c r="I82" i="3"/>
  <c r="K82" i="3" s="1"/>
  <c r="I79" i="3"/>
  <c r="K79" i="3" s="1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K31" i="3" s="1"/>
  <c r="I26" i="3"/>
  <c r="K26" i="3" s="1"/>
  <c r="I23" i="3"/>
  <c r="K23" i="3" s="1"/>
  <c r="I18" i="3"/>
  <c r="K18" i="3" s="1"/>
  <c r="I15" i="3"/>
  <c r="K15" i="3" s="1"/>
  <c r="I10" i="3"/>
  <c r="K10" i="3" s="1"/>
  <c r="I7" i="3"/>
  <c r="K7" i="3" s="1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K286" i="3" s="1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K155" i="3" s="1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K27" i="3" s="1"/>
  <c r="I22" i="3"/>
  <c r="K22" i="3" s="1"/>
  <c r="I19" i="3"/>
  <c r="K19" i="3" s="1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237" i="3" l="1"/>
  <c r="K250" i="3"/>
  <c r="K208" i="3"/>
  <c r="K145" i="3"/>
  <c r="K89" i="3"/>
  <c r="K280" i="3"/>
  <c r="K232" i="3"/>
  <c r="T286" i="5"/>
  <c r="K272" i="3"/>
  <c r="K149" i="3"/>
  <c r="K258" i="3"/>
  <c r="K175" i="3"/>
  <c r="K216" i="3"/>
  <c r="T20" i="5"/>
  <c r="T212" i="5"/>
  <c r="T55" i="5"/>
  <c r="T192" i="5"/>
  <c r="K288" i="3"/>
  <c r="K161" i="3"/>
  <c r="K154" i="3"/>
  <c r="K301" i="3"/>
  <c r="K121" i="3"/>
  <c r="K61" i="3"/>
  <c r="T275" i="5"/>
  <c r="T92" i="5"/>
  <c r="T220" i="5"/>
  <c r="T264" i="5"/>
  <c r="K306" i="3"/>
  <c r="K32" i="3"/>
  <c r="K181" i="3"/>
  <c r="K202" i="3"/>
  <c r="K223" i="3"/>
  <c r="K8" i="3"/>
  <c r="T80" i="5"/>
  <c r="T26" i="5"/>
  <c r="T218" i="5"/>
  <c r="K64" i="3"/>
  <c r="K17" i="3"/>
  <c r="K245" i="3"/>
  <c r="K313" i="3"/>
  <c r="K231" i="3"/>
  <c r="K300" i="3"/>
  <c r="T44" i="5"/>
  <c r="T190" i="5"/>
  <c r="T271" i="5"/>
  <c r="T88" i="5"/>
  <c r="K104" i="3"/>
  <c r="K37" i="3"/>
  <c r="K257" i="3"/>
  <c r="K320" i="3"/>
  <c r="K287" i="3"/>
  <c r="T244" i="5"/>
  <c r="T96" i="5"/>
  <c r="K168" i="3"/>
  <c r="K73" i="3"/>
  <c r="K265" i="3"/>
  <c r="K328" i="3"/>
  <c r="K325" i="3"/>
  <c r="K133" i="3"/>
  <c r="K176" i="3"/>
  <c r="T7" i="5"/>
  <c r="K188" i="3"/>
  <c r="K117" i="3"/>
  <c r="K273" i="3"/>
  <c r="K48" i="3"/>
  <c r="K314" i="3"/>
  <c r="T196" i="5"/>
  <c r="T324" i="5"/>
  <c r="T333" i="5"/>
  <c r="T112" i="5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B19" i="10" s="1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<sst xmlns="http://schemas.openxmlformats.org/spreadsheetml/2006/main" count="4486" uniqueCount="1165">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</sst>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2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921593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1065371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1058031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31668161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1774106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4624334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2244197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2535726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14078951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15689226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2605966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3385786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14772873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2514910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2220457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1199970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1695866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3056428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41189601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7578683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2477186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11626720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9627929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0</v>
      </c>
      <c r="G333" s="24">
        <f>SUM(G6:G332)</f>
        <v>3339028325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2 State Foundation Aid (Code 3111)</v>
      </c>
      <c r="I4" s="18" t="str">
        <f>Notes!B3</f>
        <v>Pay 2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668617</v>
      </c>
      <c r="I10" s="22">
        <f>INDEX(Data[],MATCH($A10,Data[Dist],0),MATCH(I$4,Data[#Headers],0))</f>
        <v>921593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687283</v>
      </c>
      <c r="I24" s="22">
        <f>INDEX(Data[],MATCH($A24,Data[Dist],0),MATCH(I$4,Data[#Headers],0))</f>
        <v>1065371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820396</v>
      </c>
      <c r="I35" s="22">
        <f>INDEX(Data[],MATCH($A35,Data[Dist],0),MATCH(I$4,Data[#Headers],0))</f>
        <v>1058031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26618489</v>
      </c>
      <c r="I45" s="22">
        <f>INDEX(Data[],MATCH($A45,Data[Dist],0),MATCH(I$4,Data[#Headers],0))</f>
        <v>31668161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1376403</v>
      </c>
      <c r="I47" s="22">
        <f>INDEX(Data[],MATCH($A47,Data[Dist],0),MATCH(I$4,Data[#Headers],0))</f>
        <v>1774106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3716770</v>
      </c>
      <c r="I50" s="22">
        <f>INDEX(Data[],MATCH($A50,Data[Dist],0),MATCH(I$4,Data[#Headers],0))</f>
        <v>4624334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1674475</v>
      </c>
      <c r="I97" s="22">
        <f>INDEX(Data[],MATCH($A97,Data[Dist],0),MATCH(I$4,Data[#Headers],0))</f>
        <v>2244197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1931124</v>
      </c>
      <c r="I107" s="22">
        <f>INDEX(Data[],MATCH($A107,Data[Dist],0),MATCH(I$4,Data[#Headers],0))</f>
        <v>2535726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11520206</v>
      </c>
      <c r="I117" s="22">
        <f>INDEX(Data[],MATCH($A117,Data[Dist],0),MATCH(I$4,Data[#Headers],0))</f>
        <v>14078951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13218915</v>
      </c>
      <c r="I158" s="22">
        <f>INDEX(Data[],MATCH($A158,Data[Dist],0),MATCH(I$4,Data[#Headers],0))</f>
        <v>15689226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2128280</v>
      </c>
      <c r="I163" s="22">
        <f>INDEX(Data[],MATCH($A163,Data[Dist],0),MATCH(I$4,Data[#Headers],0))</f>
        <v>2605966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2587761</v>
      </c>
      <c r="I166" s="22">
        <f>INDEX(Data[],MATCH($A166,Data[Dist],0),MATCH(I$4,Data[#Headers],0))</f>
        <v>3385786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11946251</v>
      </c>
      <c r="I167" s="22">
        <f>INDEX(Data[],MATCH($A167,Data[Dist],0),MATCH(I$4,Data[#Headers],0))</f>
        <v>14772873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2055179</v>
      </c>
      <c r="I191" s="22">
        <f>INDEX(Data[],MATCH($A191,Data[Dist],0),MATCH(I$4,Data[#Headers],0))</f>
        <v>2514910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1592556</v>
      </c>
      <c r="I196" s="22">
        <f>INDEX(Data[],MATCH($A196,Data[Dist],0),MATCH(I$4,Data[#Headers],0))</f>
        <v>2220457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932676</v>
      </c>
      <c r="I201" s="22">
        <f>INDEX(Data[],MATCH($A201,Data[Dist],0),MATCH(I$4,Data[#Headers],0))</f>
        <v>1199970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1330414</v>
      </c>
      <c r="I205" s="22">
        <f>INDEX(Data[],MATCH($A205,Data[Dist],0),MATCH(I$4,Data[#Headers],0))</f>
        <v>1695866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2361809</v>
      </c>
      <c r="I222" s="22">
        <f>INDEX(Data[],MATCH($A222,Data[Dist],0),MATCH(I$4,Data[#Headers],0))</f>
        <v>3056428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34659681</v>
      </c>
      <c r="I233" s="22">
        <f>INDEX(Data[],MATCH($A233,Data[Dist],0),MATCH(I$4,Data[#Headers],0))</f>
        <v>41189601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6080706</v>
      </c>
      <c r="I246" s="22">
        <f>INDEX(Data[],MATCH($A246,Data[Dist],0),MATCH(I$4,Data[#Headers],0))</f>
        <v>7578683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1808721</v>
      </c>
      <c r="I267" s="22">
        <f>INDEX(Data[],MATCH($A267,Data[Dist],0),MATCH(I$4,Data[#Headers],0))</f>
        <v>2477186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9613787</v>
      </c>
      <c r="I274" s="22">
        <f>INDEX(Data[],MATCH($A274,Data[Dist],0),MATCH(I$4,Data[#Headers],0))</f>
        <v>11626720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7964813</v>
      </c>
      <c r="I319" s="22">
        <f>INDEX(Data[],MATCH($A319,Data[Dist],0),MATCH(I$4,Data[#Headers],0))</f>
        <v>9627929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2696031636</v>
      </c>
      <c r="I333" s="24">
        <f t="shared" si="0"/>
        <v>3339028325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6" activePane="bottomRight" state="frozen"/>
      <selection pane="topRight" activeCell="C1" sqref="C1"/>
      <selection pane="bottomLeft" activeCell="A6" sqref="A6"/>
      <selection pane="bottomRight" activeCell="Y1" sqref="J1:Y1048576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4" width="15.42578125" style="163" customWidth="1"/>
    <col min="5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(February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February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February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February</v>
      </c>
      <c r="H6" s="43" t="str">
        <f>Notes!$B$3</f>
        <v>Pay 2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2162426</v>
      </c>
      <c r="H7" s="22">
        <f>INDEX(Data[],MATCH($A7,Data[Dist],0),MATCH(H$6,Data[#Headers],0))-G7</f>
        <v>1434675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717338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358669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INDEX($A$7:$H$333,MATCH($S7,$A$7:$A$333,0),4)-Q7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1117396</v>
      </c>
      <c r="H8" s="22">
        <f>INDEX(Data[],MATCH($A8,Data[Dist],0),MATCH(H$6,Data[#Headers],0))-G8</f>
        <v>741770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370884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185442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INDEX($A$7:$H$333,MATCH($S8,$A$7:$A$333,0),4)-Q8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8767308</v>
      </c>
      <c r="H9" s="22">
        <f>INDEX(Data[],MATCH($A9,Data[Dist],0),MATCH(H$6,Data[#Headers],0))-G9</f>
        <v>5823896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2911948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2371898</v>
      </c>
      <c r="H10" s="22">
        <f>INDEX(Data[],MATCH($A10,Data[Dist],0),MATCH(H$6,Data[#Headers],0))-G10</f>
        <v>1575586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787794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393897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91860</v>
      </c>
      <c r="F11" s="160">
        <f>INDEX(Data[],MATCH($A11,Data[Dist],0),MATCH(F$6,Data[#Headers],0))</f>
        <v>91861</v>
      </c>
      <c r="G11" s="22">
        <f>INDEX(Data[],MATCH($A11,Data[Dist],0),MATCH(G$6,Data[#Headers],0))</f>
        <v>554152</v>
      </c>
      <c r="H11" s="22">
        <f>INDEX(Data[],MATCH($A11,Data[Dist],0),MATCH(H$6,Data[#Headers],0))-G11</f>
        <v>367441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183720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91860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5005404</v>
      </c>
      <c r="H12" s="22">
        <f>INDEX(Data[],MATCH($A12,Data[Dist],0),MATCH(H$6,Data[#Headers],0))-G12</f>
        <v>3325272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1662636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1885380</v>
      </c>
      <c r="H13" s="22">
        <f>INDEX(Data[],MATCH($A13,Data[Dist],0),MATCH(H$6,Data[#Headers],0))-G13</f>
        <v>1251623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625812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312906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998610</v>
      </c>
      <c r="H14" s="22">
        <f>INDEX(Data[],MATCH($A14,Data[Dist],0),MATCH(H$6,Data[#Headers],0))-G14</f>
        <v>662873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331438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165719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4772644</v>
      </c>
      <c r="H15" s="22">
        <f>INDEX(Data[],MATCH($A15,Data[Dist],0),MATCH(H$6,Data[#Headers],0))-G15</f>
        <v>3168498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1584248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792124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3880612</v>
      </c>
      <c r="H16" s="22">
        <f>INDEX(Data[],MATCH($A16,Data[Dist],0),MATCH(H$6,Data[#Headers],0))-G16</f>
        <v>2576368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1288184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2133152</v>
      </c>
      <c r="H17" s="22">
        <f>INDEX(Data[],MATCH($A17,Data[Dist],0),MATCH(H$6,Data[#Headers],0))-G17</f>
        <v>1416297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708148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354074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2912054</v>
      </c>
      <c r="H18" s="22">
        <f>INDEX(Data[],MATCH($A18,Data[Dist],0),MATCH(H$6,Data[#Headers],0))-G18</f>
        <v>1932630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966314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483157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13842442</v>
      </c>
      <c r="H19" s="22">
        <f>INDEX(Data[],MATCH($A19,Data[Dist],0),MATCH(H$6,Data[#Headers],0))-G19</f>
        <v>9182513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4591258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2295629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5227394</v>
      </c>
      <c r="H20" s="22">
        <f>INDEX(Data[],MATCH($A20,Data[Dist],0),MATCH(H$6,Data[#Headers],0))-G20</f>
        <v>3471978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1735990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867995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900770</v>
      </c>
      <c r="H21" s="22">
        <f>INDEX(Data[],MATCH($A21,Data[Dist],0),MATCH(H$6,Data[#Headers],0))-G21</f>
        <v>598235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299118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149559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48903964</v>
      </c>
      <c r="H22" s="22">
        <f>INDEX(Data[],MATCH($A22,Data[Dist],0),MATCH(H$6,Data[#Headers],0))-G22</f>
        <v>32474906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16237452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8118726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3374330</v>
      </c>
      <c r="H23" s="22">
        <f>INDEX(Data[],MATCH($A23,Data[Dist],0),MATCH(H$6,Data[#Headers],0))-G23</f>
        <v>2241233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1120618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560309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934530</v>
      </c>
      <c r="H24" s="22">
        <f>INDEX(Data[],MATCH($A24,Data[Dist],0),MATCH(H$6,Data[#Headers],0))-G24</f>
        <v>618913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309458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154729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106110</v>
      </c>
      <c r="F25" s="160">
        <f>INDEX(Data[],MATCH($A25,Data[Dist],0),MATCH(F$6,Data[#Headers],0))</f>
        <v>106109</v>
      </c>
      <c r="G25" s="22">
        <f>INDEX(Data[],MATCH($A25,Data[Dist],0),MATCH(G$6,Data[#Headers],0))</f>
        <v>640932</v>
      </c>
      <c r="H25" s="22">
        <f>INDEX(Data[],MATCH($A25,Data[Dist],0),MATCH(H$6,Data[#Headers],0))-G25</f>
        <v>424439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212220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106110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5976528</v>
      </c>
      <c r="H26" s="22">
        <f>INDEX(Data[],MATCH($A26,Data[Dist],0),MATCH(H$6,Data[#Headers],0))-G26</f>
        <v>3970314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1985156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992578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1973734</v>
      </c>
      <c r="H27" s="22">
        <f>INDEX(Data[],MATCH($A27,Data[Dist],0),MATCH(H$6,Data[#Headers],0))-G27</f>
        <v>1310478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655238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327619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2298038</v>
      </c>
      <c r="H28" s="22">
        <f>INDEX(Data[],MATCH($A28,Data[Dist],0),MATCH(H$6,Data[#Headers],0))-G28</f>
        <v>1524211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762106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381053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7527142</v>
      </c>
      <c r="H29" s="22">
        <f>INDEX(Data[],MATCH($A29,Data[Dist],0),MATCH(H$6,Data[#Headers],0))-G29</f>
        <v>5000740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2500370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1580170</v>
      </c>
      <c r="H30" s="22">
        <f>INDEX(Data[],MATCH($A30,Data[Dist],0),MATCH(H$6,Data[#Headers],0))-G30</f>
        <v>1049781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524890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262445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1606848</v>
      </c>
      <c r="H31" s="22">
        <f>INDEX(Data[],MATCH($A31,Data[Dist],0),MATCH(H$6,Data[#Headers],0))-G31</f>
        <v>1066262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533132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266566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1879294</v>
      </c>
      <c r="H32" s="22">
        <f>INDEX(Data[],MATCH($A32,Data[Dist],0),MATCH(H$6,Data[#Headers],0))-G32</f>
        <v>1247893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623946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311973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1858658</v>
      </c>
      <c r="H33" s="22">
        <f>INDEX(Data[],MATCH($A33,Data[Dist],0),MATCH(H$6,Data[#Headers],0))-G33</f>
        <v>1234294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617146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308573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2284672</v>
      </c>
      <c r="H34" s="22">
        <f>INDEX(Data[],MATCH($A34,Data[Dist],0),MATCH(H$6,Data[#Headers],0))-G34</f>
        <v>1516752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758376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2963336</v>
      </c>
      <c r="H35" s="22">
        <f>INDEX(Data[],MATCH($A35,Data[Dist],0),MATCH(H$6,Data[#Headers],0))-G35</f>
        <v>1967837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983920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491960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105520</v>
      </c>
      <c r="F36" s="160">
        <f>INDEX(Data[],MATCH($A36,Data[Dist],0),MATCH(F$6,Data[#Headers],0))</f>
        <v>105519</v>
      </c>
      <c r="G36" s="22">
        <f>INDEX(Data[],MATCH($A36,Data[Dist],0),MATCH(G$6,Data[#Headers],0))</f>
        <v>635952</v>
      </c>
      <c r="H36" s="22">
        <f>INDEX(Data[],MATCH($A36,Data[Dist],0),MATCH(H$6,Data[#Headers],0))-G36</f>
        <v>422079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211040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105520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5469774</v>
      </c>
      <c r="H37" s="22">
        <f>INDEX(Data[],MATCH($A37,Data[Dist],0),MATCH(H$6,Data[#Headers],0))-G37</f>
        <v>3631093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1815546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907773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15919212</v>
      </c>
      <c r="H38" s="22">
        <f>INDEX(Data[],MATCH($A38,Data[Dist],0),MATCH(H$6,Data[#Headers],0))-G38</f>
        <v>10571517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5285760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2642880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2846066</v>
      </c>
      <c r="H39" s="22">
        <f>INDEX(Data[],MATCH($A39,Data[Dist],0),MATCH(H$6,Data[#Headers],0))-G39</f>
        <v>1888549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944274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472137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10492740</v>
      </c>
      <c r="H40" s="22">
        <f>INDEX(Data[],MATCH($A40,Data[Dist],0),MATCH(H$6,Data[#Headers],0))-G40</f>
        <v>6970414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3485208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1742604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9240340</v>
      </c>
      <c r="H41" s="22">
        <f>INDEX(Data[],MATCH($A41,Data[Dist],0),MATCH(H$6,Data[#Headers],0))-G41</f>
        <v>6139602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3069800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1534900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2328660</v>
      </c>
      <c r="H42" s="22">
        <f>INDEX(Data[],MATCH($A42,Data[Dist],0),MATCH(H$6,Data[#Headers],0))-G42</f>
        <v>1546597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773300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386650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1931566</v>
      </c>
      <c r="H43" s="22">
        <f>INDEX(Data[],MATCH($A43,Data[Dist],0),MATCH(H$6,Data[#Headers],0))-G43</f>
        <v>1281957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640978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320489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1953116</v>
      </c>
      <c r="H44" s="22">
        <f>INDEX(Data[],MATCH($A44,Data[Dist],0),MATCH(H$6,Data[#Headers],0))-G44</f>
        <v>1296646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648324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324162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1286092</v>
      </c>
      <c r="H45" s="22">
        <f>INDEX(Data[],MATCH($A45,Data[Dist],0),MATCH(H$6,Data[#Headers],0))-G45</f>
        <v>852861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426432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213216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3160818</v>
      </c>
      <c r="F46" s="160">
        <f>INDEX(Data[],MATCH($A46,Data[Dist],0),MATCH(F$6,Data[#Headers],0))</f>
        <v>3160819</v>
      </c>
      <c r="G46" s="22">
        <f>INDEX(Data[],MATCH($A46,Data[Dist],0),MATCH(G$6,Data[#Headers],0))</f>
        <v>19024888</v>
      </c>
      <c r="H46" s="22">
        <f>INDEX(Data[],MATCH($A46,Data[Dist],0),MATCH(H$6,Data[#Headers],0))-G46</f>
        <v>12643273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6321636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3160818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1009326</v>
      </c>
      <c r="H47" s="22">
        <f>INDEX(Data[],MATCH($A47,Data[Dist],0),MATCH(H$6,Data[#Headers],0))-G47</f>
        <v>668123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334062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167031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176998</v>
      </c>
      <c r="F48" s="160">
        <f>INDEX(Data[],MATCH($A48,Data[Dist],0),MATCH(F$6,Data[#Headers],0))</f>
        <v>176996</v>
      </c>
      <c r="G48" s="22">
        <f>INDEX(Data[],MATCH($A48,Data[Dist],0),MATCH(G$6,Data[#Headers],0))</f>
        <v>1066116</v>
      </c>
      <c r="H48" s="22">
        <f>INDEX(Data[],MATCH($A48,Data[Dist],0),MATCH(H$6,Data[#Headers],0))-G48</f>
        <v>707990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353996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176998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1493438</v>
      </c>
      <c r="H49" s="22">
        <f>INDEX(Data[],MATCH($A49,Data[Dist],0),MATCH(H$6,Data[#Headers],0))-G49</f>
        <v>991702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495850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247925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3276874</v>
      </c>
      <c r="H50" s="22">
        <f>INDEX(Data[],MATCH($A50,Data[Dist],0),MATCH(H$6,Data[#Headers],0))-G50</f>
        <v>2175954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1087978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543989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461544</v>
      </c>
      <c r="F51" s="160">
        <f>INDEX(Data[],MATCH($A51,Data[Dist],0),MATCH(F$6,Data[#Headers],0))</f>
        <v>461542</v>
      </c>
      <c r="G51" s="22">
        <f>INDEX(Data[],MATCH($A51,Data[Dist],0),MATCH(G$6,Data[#Headers],0))</f>
        <v>2778160</v>
      </c>
      <c r="H51" s="22">
        <f>INDEX(Data[],MATCH($A51,Data[Dist],0),MATCH(H$6,Data[#Headers],0))-G51</f>
        <v>1846174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923088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461544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9314366</v>
      </c>
      <c r="H52" s="22">
        <f>INDEX(Data[],MATCH($A52,Data[Dist],0),MATCH(H$6,Data[#Headers],0))-G52</f>
        <v>6189382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3094690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1547345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5747490</v>
      </c>
      <c r="H53" s="22">
        <f>INDEX(Data[],MATCH($A53,Data[Dist],0),MATCH(H$6,Data[#Headers],0))-G53</f>
        <v>3814601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1907302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953651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22503944</v>
      </c>
      <c r="H54" s="22">
        <f>INDEX(Data[],MATCH($A54,Data[Dist],0),MATCH(H$6,Data[#Headers],0))-G54</f>
        <v>14945810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7472904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3736452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67858824</v>
      </c>
      <c r="H55" s="22">
        <f>INDEX(Data[],MATCH($A55,Data[Dist],0),MATCH(H$6,Data[#Headers],0))-G55</f>
        <v>45074994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22537496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11268748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5588570</v>
      </c>
      <c r="H56" s="22">
        <f>INDEX(Data[],MATCH($A56,Data[Dist],0),MATCH(H$6,Data[#Headers],0))-G56</f>
        <v>3712901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1856450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928225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6304600</v>
      </c>
      <c r="H57" s="22">
        <f>INDEX(Data[],MATCH($A57,Data[Dist],0),MATCH(H$6,Data[#Headers],0))-G57</f>
        <v>4189534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2094768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1047384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2920292</v>
      </c>
      <c r="H58" s="22">
        <f>INDEX(Data[],MATCH($A58,Data[Dist],0),MATCH(H$6,Data[#Headers],0))-G58</f>
        <v>1938919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969460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484730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1660974</v>
      </c>
      <c r="H59" s="22">
        <f>INDEX(Data[],MATCH($A59,Data[Dist],0),MATCH(H$6,Data[#Headers],0))-G59</f>
        <v>1102850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551426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275713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5975790</v>
      </c>
      <c r="H60" s="22">
        <f>INDEX(Data[],MATCH($A60,Data[Dist],0),MATCH(H$6,Data[#Headers],0))-G60</f>
        <v>3968945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1984474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992237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1959180</v>
      </c>
      <c r="H61" s="22">
        <f>INDEX(Data[],MATCH($A61,Data[Dist],0),MATCH(H$6,Data[#Headers],0))-G61</f>
        <v>1301377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650688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325344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3174112</v>
      </c>
      <c r="H62" s="22">
        <f>INDEX(Data[],MATCH($A62,Data[Dist],0),MATCH(H$6,Data[#Headers],0))-G62</f>
        <v>2109502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1054752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527376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2959866</v>
      </c>
      <c r="H63" s="22">
        <f>INDEX(Data[],MATCH($A63,Data[Dist],0),MATCH(H$6,Data[#Headers],0))-G63</f>
        <v>1965490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982746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491373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5555014</v>
      </c>
      <c r="H64" s="22">
        <f>INDEX(Data[],MATCH($A64,Data[Dist],0),MATCH(H$6,Data[#Headers],0))-G64</f>
        <v>3690557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1845278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922639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6579722</v>
      </c>
      <c r="H65" s="22">
        <f>INDEX(Data[],MATCH($A65,Data[Dist],0),MATCH(H$6,Data[#Headers],0))-G65</f>
        <v>4370612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2185306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934820</v>
      </c>
      <c r="H66" s="22">
        <f>INDEX(Data[],MATCH($A66,Data[Dist],0),MATCH(H$6,Data[#Headers],0))-G66</f>
        <v>620397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310200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155100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4469414</v>
      </c>
      <c r="H67" s="22">
        <f>INDEX(Data[],MATCH($A67,Data[Dist],0),MATCH(H$6,Data[#Headers],0))-G67</f>
        <v>2969020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1484510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4014530</v>
      </c>
      <c r="H68" s="22">
        <f>INDEX(Data[],MATCH($A68,Data[Dist],0),MATCH(H$6,Data[#Headers],0))-G68</f>
        <v>2666470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1333234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666617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3653146</v>
      </c>
      <c r="H69" s="22">
        <f>INDEX(Data[],MATCH($A69,Data[Dist],0),MATCH(H$6,Data[#Headers],0))-G69</f>
        <v>2425374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1212686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606343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6434496</v>
      </c>
      <c r="H70" s="22">
        <f>INDEX(Data[],MATCH($A70,Data[Dist],0),MATCH(H$6,Data[#Headers],0))-G70</f>
        <v>4275296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2137648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1228162</v>
      </c>
      <c r="H71" s="22">
        <f>INDEX(Data[],MATCH($A71,Data[Dist],0),MATCH(H$6,Data[#Headers],0))-G71</f>
        <v>815851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407926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203963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703026</v>
      </c>
      <c r="H72" s="22">
        <f>INDEX(Data[],MATCH($A72,Data[Dist],0),MATCH(H$6,Data[#Headers],0))-G72</f>
        <v>465684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232842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INDEX($A$7:$H$333,MATCH($S72,$A$7:$A$333,0),4)-Q72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10687658</v>
      </c>
      <c r="H73" s="22">
        <f>INDEX(Data[],MATCH($A73,Data[Dist],0),MATCH(H$6,Data[#Headers],0))-G73</f>
        <v>7096542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3548270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1774135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3342498</v>
      </c>
      <c r="H74" s="22">
        <f>INDEX(Data[],MATCH($A74,Data[Dist],0),MATCH(H$6,Data[#Headers],0))-G74</f>
        <v>2216210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1108106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554053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18064320</v>
      </c>
      <c r="H75" s="22">
        <f>INDEX(Data[],MATCH($A75,Data[Dist],0),MATCH(H$6,Data[#Headers],0))-G75</f>
        <v>12006000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6003000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3028002</v>
      </c>
      <c r="H76" s="22">
        <f>INDEX(Data[],MATCH($A76,Data[Dist],0),MATCH(H$6,Data[#Headers],0))-G76</f>
        <v>2011249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1005626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502813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19344350</v>
      </c>
      <c r="H77" s="22">
        <f>INDEX(Data[],MATCH($A77,Data[Dist],0),MATCH(H$6,Data[#Headers],0))-G77</f>
        <v>12843853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6421926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3210963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1839990</v>
      </c>
      <c r="H78" s="22">
        <f>INDEX(Data[],MATCH($A78,Data[Dist],0),MATCH(H$6,Data[#Headers],0))-G78</f>
        <v>1221901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610950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305475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1493040</v>
      </c>
      <c r="H79" s="22">
        <f>INDEX(Data[],MATCH($A79,Data[Dist],0),MATCH(H$6,Data[#Headers],0))-G79</f>
        <v>990437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495220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247610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3361562</v>
      </c>
      <c r="H80" s="22">
        <f>INDEX(Data[],MATCH($A80,Data[Dist],0),MATCH(H$6,Data[#Headers],0))-G80</f>
        <v>2233318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1116658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558329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1673820</v>
      </c>
      <c r="H81" s="22">
        <f>INDEX(Data[],MATCH($A81,Data[Dist],0),MATCH(H$6,Data[#Headers],0))-G81</f>
        <v>1111520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555760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1307640</v>
      </c>
      <c r="H82" s="22">
        <f>INDEX(Data[],MATCH($A82,Data[Dist],0),MATCH(H$6,Data[#Headers],0))-G82</f>
        <v>867550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433776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216888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43199248</v>
      </c>
      <c r="H83" s="22">
        <f>INDEX(Data[],MATCH($A83,Data[Dist],0),MATCH(H$6,Data[#Headers],0))-G83</f>
        <v>28710801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14355400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7177700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5975218</v>
      </c>
      <c r="H84" s="22">
        <f>INDEX(Data[],MATCH($A84,Data[Dist],0),MATCH(H$6,Data[#Headers],0))-G84</f>
        <v>3969165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1984582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992291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13540014</v>
      </c>
      <c r="H85" s="22">
        <f>INDEX(Data[],MATCH($A85,Data[Dist],0),MATCH(H$6,Data[#Headers],0))-G85</f>
        <v>8992026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4496014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2248007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1923946</v>
      </c>
      <c r="H86" s="22">
        <f>INDEX(Data[],MATCH($A86,Data[Dist],0),MATCH(H$6,Data[#Headers],0))-G86</f>
        <v>1277841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638922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319461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63249880</v>
      </c>
      <c r="H87" s="22">
        <f>INDEX(Data[],MATCH($A87,Data[Dist],0),MATCH(H$6,Data[#Headers],0))-G87</f>
        <v>42019447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21009724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10504862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4728074</v>
      </c>
      <c r="H88" s="22">
        <f>INDEX(Data[],MATCH($A88,Data[Dist],0),MATCH(H$6,Data[#Headers],0))-G88</f>
        <v>3139977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1569990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784995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5362500</v>
      </c>
      <c r="H89" s="22">
        <f>INDEX(Data[],MATCH($A89,Data[Dist],0),MATCH(H$6,Data[#Headers],0))-G89</f>
        <v>3559376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1779688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775018</v>
      </c>
      <c r="H90" s="22">
        <f>INDEX(Data[],MATCH($A90,Data[Dist],0),MATCH(H$6,Data[#Headers],0))-G90</f>
        <v>514742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257370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128685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10292602</v>
      </c>
      <c r="H91" s="22">
        <f>INDEX(Data[],MATCH($A91,Data[Dist],0),MATCH(H$6,Data[#Headers],0))-G91</f>
        <v>6840859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3420430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1710215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3750538</v>
      </c>
      <c r="H92" s="22">
        <f>INDEX(Data[],MATCH($A92,Data[Dist],0),MATCH(H$6,Data[#Headers],0))-G92</f>
        <v>2491540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1245770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152470914</v>
      </c>
      <c r="H93" s="22">
        <f>INDEX(Data[],MATCH($A93,Data[Dist],0),MATCH(H$6,Data[#Headers],0))-G93</f>
        <v>101330558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50665278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25332639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526626</v>
      </c>
      <c r="H94" s="22">
        <f>INDEX(Data[],MATCH($A94,Data[Dist],0),MATCH(H$6,Data[#Headers],0))-G94</f>
        <v>349970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174986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87493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3644104</v>
      </c>
      <c r="H95" s="22">
        <f>INDEX(Data[],MATCH($A95,Data[Dist],0),MATCH(H$6,Data[#Headers],0))-G95</f>
        <v>2420461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1210232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605116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43404694</v>
      </c>
      <c r="H96" s="22">
        <f>INDEX(Data[],MATCH($A96,Data[Dist],0),MATCH(H$6,Data[#Headers],0))-G96</f>
        <v>28833145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14416574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7208287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1509010</v>
      </c>
      <c r="H97" s="22">
        <f>INDEX(Data[],MATCH($A97,Data[Dist],0),MATCH(H$6,Data[#Headers],0))-G97</f>
        <v>1002117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501058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250529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223812</v>
      </c>
      <c r="F98" s="160">
        <f>INDEX(Data[],MATCH($A98,Data[Dist],0),MATCH(F$6,Data[#Headers],0))</f>
        <v>223813</v>
      </c>
      <c r="G98" s="22">
        <f>INDEX(Data[],MATCH($A98,Data[Dist],0),MATCH(G$6,Data[#Headers],0))</f>
        <v>1348948</v>
      </c>
      <c r="H98" s="22">
        <f>INDEX(Data[],MATCH($A98,Data[Dist],0),MATCH(H$6,Data[#Headers],0))-G98</f>
        <v>895249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447624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223812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1967810</v>
      </c>
      <c r="H99" s="22">
        <f>INDEX(Data[],MATCH($A99,Data[Dist],0),MATCH(H$6,Data[#Headers],0))-G99</f>
        <v>1306451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653226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326613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3811702</v>
      </c>
      <c r="H100" s="22">
        <f>INDEX(Data[],MATCH($A100,Data[Dist],0),MATCH(H$6,Data[#Headers],0))-G100</f>
        <v>2530993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1265498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632749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4478252</v>
      </c>
      <c r="H101" s="22">
        <f>INDEX(Data[],MATCH($A101,Data[Dist],0),MATCH(H$6,Data[#Headers],0))-G101</f>
        <v>2975578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1487788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743894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2287060</v>
      </c>
      <c r="H102" s="22">
        <f>INDEX(Data[],MATCH($A102,Data[Dist],0),MATCH(H$6,Data[#Headers],0))-G102</f>
        <v>1518775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759388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379694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2293064</v>
      </c>
      <c r="H103" s="22">
        <f>INDEX(Data[],MATCH($A103,Data[Dist],0),MATCH(H$6,Data[#Headers],0))-G103</f>
        <v>1523069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761536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380768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2252230</v>
      </c>
      <c r="H104" s="22">
        <f>INDEX(Data[],MATCH($A104,Data[Dist],0),MATCH(H$6,Data[#Headers],0))-G104</f>
        <v>1495782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747890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373945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2148550</v>
      </c>
      <c r="H105" s="22">
        <f>INDEX(Data[],MATCH($A105,Data[Dist],0),MATCH(H$6,Data[#Headers],0))-G105</f>
        <v>1427444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713722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1150156</v>
      </c>
      <c r="H106" s="22">
        <f>INDEX(Data[],MATCH($A106,Data[Dist],0),MATCH(H$6,Data[#Headers],0))-G106</f>
        <v>763398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381700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190850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1237916</v>
      </c>
      <c r="H107" s="22">
        <f>INDEX(Data[],MATCH($A107,Data[Dist],0),MATCH(H$6,Data[#Headers],0))-G107</f>
        <v>821487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410744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205372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252962</v>
      </c>
      <c r="F108" s="160">
        <f>INDEX(Data[],MATCH($A108,Data[Dist],0),MATCH(F$6,Data[#Headers],0))</f>
        <v>252960</v>
      </c>
      <c r="G108" s="22">
        <f>INDEX(Data[],MATCH($A108,Data[Dist],0),MATCH(G$6,Data[#Headers],0))</f>
        <v>1523880</v>
      </c>
      <c r="H108" s="22">
        <f>INDEX(Data[],MATCH($A108,Data[Dist],0),MATCH(H$6,Data[#Headers],0))-G108</f>
        <v>1011846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505924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252962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2326682</v>
      </c>
      <c r="H109" s="22">
        <f>INDEX(Data[],MATCH($A109,Data[Dist],0),MATCH(H$6,Data[#Headers],0))-G109</f>
        <v>1545690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772846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386423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2374158</v>
      </c>
      <c r="H110" s="22">
        <f>INDEX(Data[],MATCH($A110,Data[Dist],0),MATCH(H$6,Data[#Headers],0))-G110</f>
        <v>1576141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788070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394035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1910824</v>
      </c>
      <c r="H111" s="22">
        <f>INDEX(Data[],MATCH($A111,Data[Dist],0),MATCH(H$6,Data[#Headers],0))-G111</f>
        <v>1268967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634484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317242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753276</v>
      </c>
      <c r="H112" s="22">
        <f>INDEX(Data[],MATCH($A112,Data[Dist],0),MATCH(H$6,Data[#Headers],0))-G112</f>
        <v>500313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250156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125078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5173316</v>
      </c>
      <c r="H113" s="22">
        <f>INDEX(Data[],MATCH($A113,Data[Dist],0),MATCH(H$6,Data[#Headers],0))-G113</f>
        <v>3436400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1718200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1467308</v>
      </c>
      <c r="H114" s="22">
        <f>INDEX(Data[],MATCH($A114,Data[Dist],0),MATCH(H$6,Data[#Headers],0))-G114</f>
        <v>974050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487024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243512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5962056</v>
      </c>
      <c r="H115" s="22">
        <f>INDEX(Data[],MATCH($A115,Data[Dist],0),MATCH(H$6,Data[#Headers],0))-G115</f>
        <v>3958293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1979148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989574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4273992</v>
      </c>
      <c r="H116" s="22">
        <f>INDEX(Data[],MATCH($A116,Data[Dist],0),MATCH(H$6,Data[#Headers],0))-G116</f>
        <v>2838530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1419264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709632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16709164</v>
      </c>
      <c r="H117" s="22">
        <f>INDEX(Data[],MATCH($A117,Data[Dist],0),MATCH(H$6,Data[#Headers],0))-G117</f>
        <v>11102119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5551060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2775530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1404761</v>
      </c>
      <c r="F118" s="160">
        <f>INDEX(Data[],MATCH($A118,Data[Dist],0),MATCH(F$6,Data[#Headers],0))</f>
        <v>1404762</v>
      </c>
      <c r="G118" s="22">
        <f>INDEX(Data[],MATCH($A118,Data[Dist],0),MATCH(G$6,Data[#Headers],0))</f>
        <v>8459906</v>
      </c>
      <c r="H118" s="22">
        <f>INDEX(Data[],MATCH($A118,Data[Dist],0),MATCH(H$6,Data[#Headers],0))-G118</f>
        <v>5619045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2809522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1404761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1768464</v>
      </c>
      <c r="H119" s="22">
        <f>INDEX(Data[],MATCH($A119,Data[Dist],0),MATCH(H$6,Data[#Headers],0))-G119</f>
        <v>1174525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587264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293632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1581250</v>
      </c>
      <c r="H120" s="22">
        <f>INDEX(Data[],MATCH($A120,Data[Dist],0),MATCH(H$6,Data[#Headers],0))-G120</f>
        <v>1049345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524674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262337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2434240</v>
      </c>
      <c r="H121" s="22">
        <f>INDEX(Data[],MATCH($A121,Data[Dist],0),MATCH(H$6,Data[#Headers],0))-G121</f>
        <v>1614288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807144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1628186</v>
      </c>
      <c r="H122" s="22">
        <f>INDEX(Data[],MATCH($A122,Data[Dist],0),MATCH(H$6,Data[#Headers],0))-G122</f>
        <v>1080806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540402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270201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5679292</v>
      </c>
      <c r="H123" s="22">
        <f>INDEX(Data[],MATCH($A123,Data[Dist],0),MATCH(H$6,Data[#Headers],0))-G123</f>
        <v>3770239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1885120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942560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606592</v>
      </c>
      <c r="H124" s="22">
        <f>INDEX(Data[],MATCH($A124,Data[Dist],0),MATCH(H$6,Data[#Headers],0))-G124</f>
        <v>402717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201360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100680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2266014</v>
      </c>
      <c r="H125" s="22">
        <f>INDEX(Data[],MATCH($A125,Data[Dist],0),MATCH(H$6,Data[#Headers],0))-G125</f>
        <v>1504380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752190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7774224</v>
      </c>
      <c r="H126" s="22">
        <f>INDEX(Data[],MATCH($A126,Data[Dist],0),MATCH(H$6,Data[#Headers],0))-G126</f>
        <v>5163077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2581540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1290770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930128</v>
      </c>
      <c r="H127" s="22">
        <f>INDEX(Data[],MATCH($A127,Data[Dist],0),MATCH(H$6,Data[#Headers],0))-G127</f>
        <v>617237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308620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154310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1186898</v>
      </c>
      <c r="H128" s="22">
        <f>INDEX(Data[],MATCH($A128,Data[Dist],0),MATCH(H$6,Data[#Headers],0))-G128</f>
        <v>787329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393666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196833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2338498</v>
      </c>
      <c r="H129" s="22">
        <f>INDEX(Data[],MATCH($A129,Data[Dist],0),MATCH(H$6,Data[#Headers],0))-G129</f>
        <v>1552716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776358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777792</v>
      </c>
      <c r="H130" s="22">
        <f>INDEX(Data[],MATCH($A130,Data[Dist],0),MATCH(H$6,Data[#Headers],0))-G130</f>
        <v>515921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257960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128980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5973802</v>
      </c>
      <c r="H131" s="22">
        <f>INDEX(Data[],MATCH($A131,Data[Dist],0),MATCH(H$6,Data[#Headers],0))-G131</f>
        <v>3966996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1983498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1611944</v>
      </c>
      <c r="H132" s="22">
        <f>INDEX(Data[],MATCH($A132,Data[Dist],0),MATCH(H$6,Data[#Headers],0))-G132</f>
        <v>1069966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534984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267492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2708160</v>
      </c>
      <c r="H133" s="22">
        <f>INDEX(Data[],MATCH($A133,Data[Dist],0),MATCH(H$6,Data[#Headers],0))-G133</f>
        <v>1798617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899308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449654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1475744</v>
      </c>
      <c r="H134" s="22">
        <f>INDEX(Data[],MATCH($A134,Data[Dist],0),MATCH(H$6,Data[#Headers],0))-G134</f>
        <v>979781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489892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244946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1925538</v>
      </c>
      <c r="H135" s="22">
        <f>INDEX(Data[],MATCH($A135,Data[Dist],0),MATCH(H$6,Data[#Headers],0))-G135</f>
        <v>1277547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638774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319387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1190804</v>
      </c>
      <c r="H136" s="22">
        <f>INDEX(Data[],MATCH($A136,Data[Dist],0),MATCH(H$6,Data[#Headers],0))-G136</f>
        <v>790536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395268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INDEX($A$7:$H$333,MATCH($S136,$A$7:$A$333,0),4)-Q136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835302</v>
      </c>
      <c r="H137" s="22">
        <f>INDEX(Data[],MATCH($A137,Data[Dist],0),MATCH(H$6,Data[#Headers],0))-G137</f>
        <v>554550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277274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138637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4680760</v>
      </c>
      <c r="H138" s="22">
        <f>INDEX(Data[],MATCH($A138,Data[Dist],0),MATCH(H$6,Data[#Headers],0))-G138</f>
        <v>3109194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1554596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777298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5282606</v>
      </c>
      <c r="H139" s="22">
        <f>INDEX(Data[],MATCH($A139,Data[Dist],0),MATCH(H$6,Data[#Headers],0))-G139</f>
        <v>3507939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1753970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876985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658092</v>
      </c>
      <c r="H140" s="22">
        <f>INDEX(Data[],MATCH($A140,Data[Dist],0),MATCH(H$6,Data[#Headers],0))-G140</f>
        <v>435736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217868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2020984</v>
      </c>
      <c r="H141" s="22">
        <f>INDEX(Data[],MATCH($A141,Data[Dist],0),MATCH(H$6,Data[#Headers],0))-G141</f>
        <v>1340762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670380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335190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2051510</v>
      </c>
      <c r="H142" s="22">
        <f>INDEX(Data[],MATCH($A142,Data[Dist],0),MATCH(H$6,Data[#Headers],0))-G142</f>
        <v>1361667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680834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340417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2144376</v>
      </c>
      <c r="H143" s="22">
        <f>INDEX(Data[],MATCH($A143,Data[Dist],0),MATCH(H$6,Data[#Headers],0))-G143</f>
        <v>1423897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711948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355974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4332504</v>
      </c>
      <c r="H144" s="22">
        <f>INDEX(Data[],MATCH($A144,Data[Dist],0),MATCH(H$6,Data[#Headers],0))-G144</f>
        <v>2876543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1438272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719136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1102492</v>
      </c>
      <c r="H145" s="22">
        <f>INDEX(Data[],MATCH($A145,Data[Dist],0),MATCH(H$6,Data[#Headers],0))-G145</f>
        <v>730818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365408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182704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2931206</v>
      </c>
      <c r="H146" s="22">
        <f>INDEX(Data[],MATCH($A146,Data[Dist],0),MATCH(H$6,Data[#Headers],0))-G146</f>
        <v>1947211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973606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486803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4875092</v>
      </c>
      <c r="H147" s="22">
        <f>INDEX(Data[],MATCH($A147,Data[Dist],0),MATCH(H$6,Data[#Headers],0))-G147</f>
        <v>3237441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1618720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809360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5896746</v>
      </c>
      <c r="H148" s="22">
        <f>INDEX(Data[],MATCH($A148,Data[Dist],0),MATCH(H$6,Data[#Headers],0))-G148</f>
        <v>3916804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1958402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15316508</v>
      </c>
      <c r="H149" s="22">
        <f>INDEX(Data[],MATCH($A149,Data[Dist],0),MATCH(H$6,Data[#Headers],0))-G149</f>
        <v>10175537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5087768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2543884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3543088</v>
      </c>
      <c r="H150" s="22">
        <f>INDEX(Data[],MATCH($A150,Data[Dist],0),MATCH(H$6,Data[#Headers],0))-G150</f>
        <v>2353408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1176704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52571984</v>
      </c>
      <c r="H151" s="22">
        <f>INDEX(Data[],MATCH($A151,Data[Dist],0),MATCH(H$6,Data[#Headers],0))-G151</f>
        <v>34901031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17450516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8725258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4115810</v>
      </c>
      <c r="H152" s="22">
        <f>INDEX(Data[],MATCH($A152,Data[Dist],0),MATCH(H$6,Data[#Headers],0))-G152</f>
        <v>2733509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1366754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683377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2117556</v>
      </c>
      <c r="H153" s="22">
        <f>INDEX(Data[],MATCH($A153,Data[Dist],0),MATCH(H$6,Data[#Headers],0))-G153</f>
        <v>1406638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703320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351660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2296852</v>
      </c>
      <c r="H154" s="22">
        <f>INDEX(Data[],MATCH($A154,Data[Dist],0),MATCH(H$6,Data[#Headers],0))-G154</f>
        <v>1524272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762136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1790226</v>
      </c>
      <c r="H155" s="22">
        <f>INDEX(Data[],MATCH($A155,Data[Dist],0),MATCH(H$6,Data[#Headers],0))-G155</f>
        <v>1189010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594506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297253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4484116</v>
      </c>
      <c r="H156" s="22">
        <f>INDEX(Data[],MATCH($A156,Data[Dist],0),MATCH(H$6,Data[#Headers],0))-G156</f>
        <v>2977289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1488644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744322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3786002</v>
      </c>
      <c r="H157" s="22">
        <f>INDEX(Data[],MATCH($A157,Data[Dist],0),MATCH(H$6,Data[#Headers],0))-G157</f>
        <v>2514678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1257338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628669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28015710</v>
      </c>
      <c r="H158" s="22">
        <f>INDEX(Data[],MATCH($A158,Data[Dist],0),MATCH(H$6,Data[#Headers],0))-G158</f>
        <v>18605813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9302906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4651453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1566048</v>
      </c>
      <c r="F159" s="160">
        <f>INDEX(Data[],MATCH($A159,Data[Dist],0),MATCH(F$6,Data[#Headers],0))</f>
        <v>1566046</v>
      </c>
      <c r="G159" s="22">
        <f>INDEX(Data[],MATCH($A159,Data[Dist],0),MATCH(G$6,Data[#Headers],0))</f>
        <v>9425036</v>
      </c>
      <c r="H159" s="22">
        <f>INDEX(Data[],MATCH($A159,Data[Dist],0),MATCH(H$6,Data[#Headers],0))-G159</f>
        <v>6264190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3132096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1566048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1258456</v>
      </c>
      <c r="H160" s="22">
        <f>INDEX(Data[],MATCH($A160,Data[Dist],0),MATCH(H$6,Data[#Headers],0))-G160</f>
        <v>835434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417716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208858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1790186</v>
      </c>
      <c r="H161" s="22">
        <f>INDEX(Data[],MATCH($A161,Data[Dist],0),MATCH(H$6,Data[#Headers],0))-G161</f>
        <v>1188724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594362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7885570</v>
      </c>
      <c r="H162" s="22">
        <f>INDEX(Data[],MATCH($A162,Data[Dist],0),MATCH(H$6,Data[#Headers],0))-G162</f>
        <v>5239142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2619570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1309785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2067956</v>
      </c>
      <c r="H163" s="22">
        <f>INDEX(Data[],MATCH($A163,Data[Dist],0),MATCH(H$6,Data[#Headers],0))-G163</f>
        <v>1372775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686388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343194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260117</v>
      </c>
      <c r="F164" s="160">
        <f>INDEX(Data[],MATCH($A164,Data[Dist],0),MATCH(F$6,Data[#Headers],0))</f>
        <v>260115</v>
      </c>
      <c r="G164" s="22">
        <f>INDEX(Data[],MATCH($A164,Data[Dist],0),MATCH(G$6,Data[#Headers],0))</f>
        <v>1565500</v>
      </c>
      <c r="H164" s="22">
        <f>INDEX(Data[],MATCH($A164,Data[Dist],0),MATCH(H$6,Data[#Headers],0))-G164</f>
        <v>1040466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520232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260116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1028546</v>
      </c>
      <c r="H165" s="22">
        <f>INDEX(Data[],MATCH($A165,Data[Dist],0),MATCH(H$6,Data[#Headers],0))-G165</f>
        <v>682861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341430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170715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2335198</v>
      </c>
      <c r="H166" s="22">
        <f>INDEX(Data[],MATCH($A166,Data[Dist],0),MATCH(H$6,Data[#Headers],0))-G166</f>
        <v>1550508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775254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337710</v>
      </c>
      <c r="F167" s="160">
        <f>INDEX(Data[],MATCH($A167,Data[Dist],0),MATCH(F$6,Data[#Headers],0))</f>
        <v>337708</v>
      </c>
      <c r="G167" s="22">
        <f>INDEX(Data[],MATCH($A167,Data[Dist],0),MATCH(G$6,Data[#Headers],0))</f>
        <v>2034948</v>
      </c>
      <c r="H167" s="22">
        <f>INDEX(Data[],MATCH($A167,Data[Dist],0),MATCH(H$6,Data[#Headers],0))-G167</f>
        <v>1350838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675420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337710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1473863</v>
      </c>
      <c r="F168" s="160">
        <f>INDEX(Data[],MATCH($A168,Data[Dist],0),MATCH(F$6,Data[#Headers],0))</f>
        <v>1473864</v>
      </c>
      <c r="G168" s="22">
        <f>INDEX(Data[],MATCH($A168,Data[Dist],0),MATCH(G$6,Data[#Headers],0))</f>
        <v>8877420</v>
      </c>
      <c r="H168" s="22">
        <f>INDEX(Data[],MATCH($A168,Data[Dist],0),MATCH(H$6,Data[#Headers],0))-G168</f>
        <v>5895453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2947728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1473864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1900988</v>
      </c>
      <c r="H169" s="22">
        <f>INDEX(Data[],MATCH($A169,Data[Dist],0),MATCH(H$6,Data[#Headers],0))-G169</f>
        <v>1262729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631364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315682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8815360</v>
      </c>
      <c r="H170" s="22">
        <f>INDEX(Data[],MATCH($A170,Data[Dist],0),MATCH(H$6,Data[#Headers],0))-G170</f>
        <v>5850087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2925044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1462522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2733486</v>
      </c>
      <c r="H171" s="22">
        <f>INDEX(Data[],MATCH($A171,Data[Dist],0),MATCH(H$6,Data[#Headers],0))-G171</f>
        <v>1814994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907498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453749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31316852</v>
      </c>
      <c r="H172" s="22">
        <f>INDEX(Data[],MATCH($A172,Data[Dist],0),MATCH(H$6,Data[#Headers],0))-G172</f>
        <v>20800525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10400264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5200132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2840192</v>
      </c>
      <c r="H173" s="22">
        <f>INDEX(Data[],MATCH($A173,Data[Dist],0),MATCH(H$6,Data[#Headers],0))-G173</f>
        <v>1886734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943368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471684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2293140</v>
      </c>
      <c r="H174" s="22">
        <f>INDEX(Data[],MATCH($A174,Data[Dist],0),MATCH(H$6,Data[#Headers],0))-G174</f>
        <v>1522893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761448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380724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1225368</v>
      </c>
      <c r="H175" s="22">
        <f>INDEX(Data[],MATCH($A175,Data[Dist],0),MATCH(H$6,Data[#Headers],0))-G175</f>
        <v>813485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406744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203372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2770788</v>
      </c>
      <c r="H176" s="22">
        <f>INDEX(Data[],MATCH($A176,Data[Dist],0),MATCH(H$6,Data[#Headers],0))-G176</f>
        <v>1840121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920060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460030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170308</v>
      </c>
      <c r="H177" s="22">
        <f>INDEX(Data[],MATCH($A177,Data[Dist],0),MATCH(H$6,Data[#Headers],0))-G177</f>
        <v>112009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56004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28002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1668298</v>
      </c>
      <c r="H178" s="22">
        <f>INDEX(Data[],MATCH($A178,Data[Dist],0),MATCH(H$6,Data[#Headers],0))-G178</f>
        <v>1107594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553798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276899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2948652</v>
      </c>
      <c r="H179" s="22">
        <f>INDEX(Data[],MATCH($A179,Data[Dist],0),MATCH(H$6,Data[#Headers],0))-G179</f>
        <v>1959104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979552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1832870</v>
      </c>
      <c r="H180" s="22">
        <f>INDEX(Data[],MATCH($A180,Data[Dist],0),MATCH(H$6,Data[#Headers],0))-G180</f>
        <v>1216533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608266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304133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2006566</v>
      </c>
      <c r="H181" s="22">
        <f>INDEX(Data[],MATCH($A181,Data[Dist],0),MATCH(H$6,Data[#Headers],0))-G181</f>
        <v>1331069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665534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332767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1957244</v>
      </c>
      <c r="H182" s="22">
        <f>INDEX(Data[],MATCH($A182,Data[Dist],0),MATCH(H$6,Data[#Headers],0))-G182</f>
        <v>1298582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649292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324646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5891748</v>
      </c>
      <c r="H183" s="22">
        <f>INDEX(Data[],MATCH($A183,Data[Dist],0),MATCH(H$6,Data[#Headers],0))-G183</f>
        <v>3915118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1957560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978780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2197808</v>
      </c>
      <c r="H184" s="22">
        <f>INDEX(Data[],MATCH($A184,Data[Dist],0),MATCH(H$6,Data[#Headers],0))-G184</f>
        <v>1458287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729144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364572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1211044</v>
      </c>
      <c r="H185" s="22">
        <f>INDEX(Data[],MATCH($A185,Data[Dist],0),MATCH(H$6,Data[#Headers],0))-G185</f>
        <v>802746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401372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200686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8694942</v>
      </c>
      <c r="H186" s="22">
        <f>INDEX(Data[],MATCH($A186,Data[Dist],0),MATCH(H$6,Data[#Headers],0))-G186</f>
        <v>5777561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2888782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1444391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26401260</v>
      </c>
      <c r="H187" s="22">
        <f>INDEX(Data[],MATCH($A187,Data[Dist],0),MATCH(H$6,Data[#Headers],0))-G187</f>
        <v>17546861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8773432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4386716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1875666</v>
      </c>
      <c r="H188" s="22">
        <f>INDEX(Data[],MATCH($A188,Data[Dist],0),MATCH(H$6,Data[#Headers],0))-G188</f>
        <v>1245267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622634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311317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14097236</v>
      </c>
      <c r="H189" s="22">
        <f>INDEX(Data[],MATCH($A189,Data[Dist],0),MATCH(H$6,Data[#Headers],0))-G189</f>
        <v>9363408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4681704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5713520</v>
      </c>
      <c r="H190" s="22">
        <f>INDEX(Data[],MATCH($A190,Data[Dist],0),MATCH(H$6,Data[#Headers],0))-G190</f>
        <v>3793346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1896672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948336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3133926</v>
      </c>
      <c r="H191" s="22">
        <f>INDEX(Data[],MATCH($A191,Data[Dist],0),MATCH(H$6,Data[#Headers],0))-G191</f>
        <v>2080541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1040270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520135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251001</v>
      </c>
      <c r="F192" s="160">
        <f>INDEX(Data[],MATCH($A192,Data[Dist],0),MATCH(F$6,Data[#Headers],0))</f>
        <v>251001</v>
      </c>
      <c r="G192" s="22">
        <f>INDEX(Data[],MATCH($A192,Data[Dist],0),MATCH(G$6,Data[#Headers],0))</f>
        <v>1510906</v>
      </c>
      <c r="H192" s="22">
        <f>INDEX(Data[],MATCH($A192,Data[Dist],0),MATCH(H$6,Data[#Headers],0))-G192</f>
        <v>1004004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502002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251001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1958642</v>
      </c>
      <c r="H193" s="22">
        <f>INDEX(Data[],MATCH($A193,Data[Dist],0),MATCH(H$6,Data[#Headers],0))-G193</f>
        <v>1300505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650254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325127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4865620</v>
      </c>
      <c r="H194" s="22">
        <f>INDEX(Data[],MATCH($A194,Data[Dist],0),MATCH(H$6,Data[#Headers],0))-G194</f>
        <v>3230897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1615448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807724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3074114</v>
      </c>
      <c r="H195" s="22">
        <f>INDEX(Data[],MATCH($A195,Data[Dist],0),MATCH(H$6,Data[#Headers],0))-G195</f>
        <v>2041522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1020762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510381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3338198</v>
      </c>
      <c r="H196" s="22">
        <f>INDEX(Data[],MATCH($A196,Data[Dist],0),MATCH(H$6,Data[#Headers],0))-G196</f>
        <v>2217270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1108634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554317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221290</v>
      </c>
      <c r="F197" s="160">
        <f>INDEX(Data[],MATCH($A197,Data[Dist],0),MATCH(F$6,Data[#Headers],0))</f>
        <v>221291</v>
      </c>
      <c r="G197" s="22">
        <f>INDEX(Data[],MATCH($A197,Data[Dist],0),MATCH(G$6,Data[#Headers],0))</f>
        <v>1335296</v>
      </c>
      <c r="H197" s="22">
        <f>INDEX(Data[],MATCH($A197,Data[Dist],0),MATCH(H$6,Data[#Headers],0))-G197</f>
        <v>885161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442580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221290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3745272</v>
      </c>
      <c r="H198" s="22">
        <f>INDEX(Data[],MATCH($A198,Data[Dist],0),MATCH(H$6,Data[#Headers],0))-G198</f>
        <v>2487072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1243536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1415598</v>
      </c>
      <c r="H199" s="22">
        <f>INDEX(Data[],MATCH($A199,Data[Dist],0),MATCH(H$6,Data[#Headers],0))-G199</f>
        <v>940274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470138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235069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933308</v>
      </c>
      <c r="H200" s="22">
        <f>INDEX(Data[],MATCH($A200,Data[Dist],0),MATCH(H$6,Data[#Headers],0))-G200</f>
        <v>619969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309984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154992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INDEX($A$7:$H$333,MATCH($S200,$A$7:$A$333,0),4)-Q200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797670</v>
      </c>
      <c r="H201" s="22">
        <f>INDEX(Data[],MATCH($A201,Data[Dist],0),MATCH(H$6,Data[#Headers],0))-G201</f>
        <v>529949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264974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132487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119713</v>
      </c>
      <c r="F202" s="160">
        <f>INDEX(Data[],MATCH($A202,Data[Dist],0),MATCH(F$6,Data[#Headers],0))</f>
        <v>119713</v>
      </c>
      <c r="G202" s="22">
        <f>INDEX(Data[],MATCH($A202,Data[Dist],0),MATCH(G$6,Data[#Headers],0))</f>
        <v>721118</v>
      </c>
      <c r="H202" s="22">
        <f>INDEX(Data[],MATCH($A202,Data[Dist],0),MATCH(H$6,Data[#Headers],0))-G202</f>
        <v>478852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239426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119713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2152084</v>
      </c>
      <c r="H203" s="22">
        <f>INDEX(Data[],MATCH($A203,Data[Dist],0),MATCH(H$6,Data[#Headers],0))-G203</f>
        <v>1428638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714320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357160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7698718</v>
      </c>
      <c r="H204" s="22">
        <f>INDEX(Data[],MATCH($A204,Data[Dist],0),MATCH(H$6,Data[#Headers],0))-G204</f>
        <v>5113798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2556898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1278449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4624058</v>
      </c>
      <c r="H205" s="22">
        <f>INDEX(Data[],MATCH($A205,Data[Dist],0),MATCH(H$6,Data[#Headers],0))-G205</f>
        <v>3071274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1535638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767819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169243</v>
      </c>
      <c r="F206" s="160">
        <f>INDEX(Data[],MATCH($A206,Data[Dist],0),MATCH(F$6,Data[#Headers],0))</f>
        <v>169241</v>
      </c>
      <c r="G206" s="22">
        <f>INDEX(Data[],MATCH($A206,Data[Dist],0),MATCH(G$6,Data[#Headers],0))</f>
        <v>1018896</v>
      </c>
      <c r="H206" s="22">
        <f>INDEX(Data[],MATCH($A206,Data[Dist],0),MATCH(H$6,Data[#Headers],0))-G206</f>
        <v>676970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338484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169242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20621412</v>
      </c>
      <c r="H207" s="22">
        <f>INDEX(Data[],MATCH($A207,Data[Dist],0),MATCH(H$6,Data[#Headers],0))-G207</f>
        <v>13700600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6850300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2320440</v>
      </c>
      <c r="H208" s="22">
        <f>INDEX(Data[],MATCH($A208,Data[Dist],0),MATCH(H$6,Data[#Headers],0))-G208</f>
        <v>1540879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770440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385220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5791884</v>
      </c>
      <c r="H209" s="22">
        <f>INDEX(Data[],MATCH($A209,Data[Dist],0),MATCH(H$6,Data[#Headers],0))-G209</f>
        <v>3846921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1923460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961730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1539572</v>
      </c>
      <c r="H210" s="22">
        <f>INDEX(Data[],MATCH($A210,Data[Dist],0),MATCH(H$6,Data[#Headers],0))-G210</f>
        <v>1021518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510760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255380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3149324</v>
      </c>
      <c r="H211" s="22">
        <f>INDEX(Data[],MATCH($A211,Data[Dist],0),MATCH(H$6,Data[#Headers],0))-G211</f>
        <v>2090137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1045068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522534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2441202</v>
      </c>
      <c r="H212" s="22">
        <f>INDEX(Data[],MATCH($A212,Data[Dist],0),MATCH(H$6,Data[#Headers],0))-G212</f>
        <v>1622025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811014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405507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13345628</v>
      </c>
      <c r="H213" s="22">
        <f>INDEX(Data[],MATCH($A213,Data[Dist],0),MATCH(H$6,Data[#Headers],0))-G213</f>
        <v>8867070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4433536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2216768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2994474</v>
      </c>
      <c r="H214" s="22">
        <f>INDEX(Data[],MATCH($A214,Data[Dist],0),MATCH(H$6,Data[#Headers],0))-G214</f>
        <v>1988169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994086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497043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2067910</v>
      </c>
      <c r="H215" s="22">
        <f>INDEX(Data[],MATCH($A215,Data[Dist],0),MATCH(H$6,Data[#Headers],0))-G215</f>
        <v>1373357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686678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343339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4491950</v>
      </c>
      <c r="H216" s="22">
        <f>INDEX(Data[],MATCH($A216,Data[Dist],0),MATCH(H$6,Data[#Headers],0))-G216</f>
        <v>2983270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1491634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745817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1839690</v>
      </c>
      <c r="H217" s="22">
        <f>INDEX(Data[],MATCH($A217,Data[Dist],0),MATCH(H$6,Data[#Headers],0))-G217</f>
        <v>1221374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610686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305343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2011518</v>
      </c>
      <c r="H218" s="22">
        <f>INDEX(Data[],MATCH($A218,Data[Dist],0),MATCH(H$6,Data[#Headers],0))-G218</f>
        <v>1335410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667706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333853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594478</v>
      </c>
      <c r="H219" s="22">
        <f>INDEX(Data[],MATCH($A219,Data[Dist],0),MATCH(H$6,Data[#Headers],0))-G219</f>
        <v>393709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196854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98427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8090226</v>
      </c>
      <c r="H220" s="22">
        <f>INDEX(Data[],MATCH($A220,Data[Dist],0),MATCH(H$6,Data[#Headers],0))-G220</f>
        <v>5373617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2686810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1343405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11965728</v>
      </c>
      <c r="H221" s="22">
        <f>INDEX(Data[],MATCH($A221,Data[Dist],0),MATCH(H$6,Data[#Headers],0))-G221</f>
        <v>7945375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3972688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1986344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1642600</v>
      </c>
      <c r="H222" s="22">
        <f>INDEX(Data[],MATCH($A222,Data[Dist],0),MATCH(H$6,Data[#Headers],0))-G222</f>
        <v>1090421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545212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272606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304873</v>
      </c>
      <c r="F223" s="160">
        <f>INDEX(Data[],MATCH($A223,Data[Dist],0),MATCH(F$6,Data[#Headers],0))</f>
        <v>304871</v>
      </c>
      <c r="G223" s="22">
        <f>INDEX(Data[],MATCH($A223,Data[Dist],0),MATCH(G$6,Data[#Headers],0))</f>
        <v>1836938</v>
      </c>
      <c r="H223" s="22">
        <f>INDEX(Data[],MATCH($A223,Data[Dist],0),MATCH(H$6,Data[#Headers],0))-G223</f>
        <v>1219490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609746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304873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15928544</v>
      </c>
      <c r="H224" s="22">
        <f>INDEX(Data[],MATCH($A224,Data[Dist],0),MATCH(H$6,Data[#Headers],0))-G224</f>
        <v>10584826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5292412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2646206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2494326</v>
      </c>
      <c r="H225" s="22">
        <f>INDEX(Data[],MATCH($A225,Data[Dist],0),MATCH(H$6,Data[#Headers],0))-G225</f>
        <v>1655797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827898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413949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3237720</v>
      </c>
      <c r="H226" s="22">
        <f>INDEX(Data[],MATCH($A226,Data[Dist],0),MATCH(H$6,Data[#Headers],0))-G226</f>
        <v>2149037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1074520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537260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6473490</v>
      </c>
      <c r="H227" s="22">
        <f>INDEX(Data[],MATCH($A227,Data[Dist],0),MATCH(H$6,Data[#Headers],0))-G227</f>
        <v>4301980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2150990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2010562</v>
      </c>
      <c r="H228" s="22">
        <f>INDEX(Data[],MATCH($A228,Data[Dist],0),MATCH(H$6,Data[#Headers],0))-G228</f>
        <v>1334227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667114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333557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342622</v>
      </c>
      <c r="H229" s="22">
        <f>INDEX(Data[],MATCH($A229,Data[Dist],0),MATCH(H$6,Data[#Headers],0))-G229</f>
        <v>217762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108882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54441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846864</v>
      </c>
      <c r="H230" s="22">
        <f>INDEX(Data[],MATCH($A230,Data[Dist],0),MATCH(H$6,Data[#Headers],0))-G230</f>
        <v>562390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281196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140598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506894</v>
      </c>
      <c r="H231" s="22">
        <f>INDEX(Data[],MATCH($A231,Data[Dist],0),MATCH(H$6,Data[#Headers],0))-G231</f>
        <v>336124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168062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3457508</v>
      </c>
      <c r="H232" s="22">
        <f>INDEX(Data[],MATCH($A232,Data[Dist],0),MATCH(H$6,Data[#Headers],0))-G232</f>
        <v>2295793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1147896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573948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9588878</v>
      </c>
      <c r="H233" s="22">
        <f>INDEX(Data[],MATCH($A233,Data[Dist],0),MATCH(H$6,Data[#Headers],0))-G233</f>
        <v>6370036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3185018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4111499</v>
      </c>
      <c r="F234" s="160">
        <f>INDEX(Data[],MATCH($A234,Data[Dist],0),MATCH(F$6,Data[#Headers],0))</f>
        <v>4111500</v>
      </c>
      <c r="G234" s="22">
        <f>INDEX(Data[],MATCH($A234,Data[Dist],0),MATCH(G$6,Data[#Headers],0))</f>
        <v>24743604</v>
      </c>
      <c r="H234" s="22">
        <f>INDEX(Data[],MATCH($A234,Data[Dist],0),MATCH(H$6,Data[#Headers],0))-G234</f>
        <v>16445997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8223000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4111500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2195404</v>
      </c>
      <c r="H235" s="22">
        <f>INDEX(Data[],MATCH($A235,Data[Dist],0),MATCH(H$6,Data[#Headers],0))-G235</f>
        <v>1456593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728296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364148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563204</v>
      </c>
      <c r="H236" s="22">
        <f>INDEX(Data[],MATCH($A236,Data[Dist],0),MATCH(H$6,Data[#Headers],0))-G236</f>
        <v>373597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186800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93400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1056900</v>
      </c>
      <c r="H237" s="22">
        <f>INDEX(Data[],MATCH($A237,Data[Dist],0),MATCH(H$6,Data[#Headers],0))-G237</f>
        <v>699016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349508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2033370</v>
      </c>
      <c r="H238" s="22">
        <f>INDEX(Data[],MATCH($A238,Data[Dist],0),MATCH(H$6,Data[#Headers],0))-G238</f>
        <v>1349707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674854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337427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7956962</v>
      </c>
      <c r="H239" s="22">
        <f>INDEX(Data[],MATCH($A239,Data[Dist],0),MATCH(H$6,Data[#Headers],0))-G239</f>
        <v>5282443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2641222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1320611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9096014</v>
      </c>
      <c r="H240" s="22">
        <f>INDEX(Data[],MATCH($A240,Data[Dist],0),MATCH(H$6,Data[#Headers],0))-G240</f>
        <v>6045315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3022658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1511329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20735710</v>
      </c>
      <c r="H241" s="22">
        <f>INDEX(Data[],MATCH($A241,Data[Dist],0),MATCH(H$6,Data[#Headers],0))-G241</f>
        <v>13768436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6884218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3055356</v>
      </c>
      <c r="H242" s="22">
        <f>INDEX(Data[],MATCH($A242,Data[Dist],0),MATCH(H$6,Data[#Headers],0))-G242</f>
        <v>2030008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1015004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1558610</v>
      </c>
      <c r="H243" s="22">
        <f>INDEX(Data[],MATCH($A243,Data[Dist],0),MATCH(H$6,Data[#Headers],0))-G243</f>
        <v>1032217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516110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258055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3228726</v>
      </c>
      <c r="H244" s="22">
        <f>INDEX(Data[],MATCH($A244,Data[Dist],0),MATCH(H$6,Data[#Headers],0))-G244</f>
        <v>2145585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1072794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536397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4202486</v>
      </c>
      <c r="H245" s="22">
        <f>INDEX(Data[],MATCH($A245,Data[Dist],0),MATCH(H$6,Data[#Headers],0))-G245</f>
        <v>2791213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1395606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697803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1569330</v>
      </c>
      <c r="H246" s="22">
        <f>INDEX(Data[],MATCH($A246,Data[Dist],0),MATCH(H$6,Data[#Headers],0))-G246</f>
        <v>1040362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520182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260091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756225</v>
      </c>
      <c r="F247" s="160">
        <f>INDEX(Data[],MATCH($A247,Data[Dist],0),MATCH(F$6,Data[#Headers],0))</f>
        <v>756226</v>
      </c>
      <c r="G247" s="22">
        <f>INDEX(Data[],MATCH($A247,Data[Dist],0),MATCH(G$6,Data[#Headers],0))</f>
        <v>4553782</v>
      </c>
      <c r="H247" s="22">
        <f>INDEX(Data[],MATCH($A247,Data[Dist],0),MATCH(H$6,Data[#Headers],0))-G247</f>
        <v>3024901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1512450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756225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841450</v>
      </c>
      <c r="H248" s="22">
        <f>INDEX(Data[],MATCH($A248,Data[Dist],0),MATCH(H$6,Data[#Headers],0))-G248</f>
        <v>557596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278798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887442</v>
      </c>
      <c r="H249" s="22">
        <f>INDEX(Data[],MATCH($A249,Data[Dist],0),MATCH(H$6,Data[#Headers],0))-G249</f>
        <v>588234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294118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147059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3568718</v>
      </c>
      <c r="H250" s="22">
        <f>INDEX(Data[],MATCH($A250,Data[Dist],0),MATCH(H$6,Data[#Headers],0))-G250</f>
        <v>2370426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1185214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592607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3879688</v>
      </c>
      <c r="H251" s="22">
        <f>INDEX(Data[],MATCH($A251,Data[Dist],0),MATCH(H$6,Data[#Headers],0))-G251</f>
        <v>2576385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1288192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644096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1448510</v>
      </c>
      <c r="H252" s="22">
        <f>INDEX(Data[],MATCH($A252,Data[Dist],0),MATCH(H$6,Data[#Headers],0))-G252</f>
        <v>961654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480826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240413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751854</v>
      </c>
      <c r="H253" s="22">
        <f>INDEX(Data[],MATCH($A253,Data[Dist],0),MATCH(H$6,Data[#Headers],0))-G253</f>
        <v>499195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249598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124799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1800058</v>
      </c>
      <c r="H254" s="22">
        <f>INDEX(Data[],MATCH($A254,Data[Dist],0),MATCH(H$6,Data[#Headers],0))-G254</f>
        <v>1194310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597154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298577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1997364</v>
      </c>
      <c r="H255" s="22">
        <f>INDEX(Data[],MATCH($A255,Data[Dist],0),MATCH(H$6,Data[#Headers],0))-G255</f>
        <v>1320681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660340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330170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1222286</v>
      </c>
      <c r="H256" s="22">
        <f>INDEX(Data[],MATCH($A256,Data[Dist],0),MATCH(H$6,Data[#Headers],0))-G256</f>
        <v>811059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405530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202765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615320</v>
      </c>
      <c r="H257" s="22">
        <f>INDEX(Data[],MATCH($A257,Data[Dist],0),MATCH(H$6,Data[#Headers],0))-G257</f>
        <v>407906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203952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101976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5024530</v>
      </c>
      <c r="H258" s="22">
        <f>INDEX(Data[],MATCH($A258,Data[Dist],0),MATCH(H$6,Data[#Headers],0))-G258</f>
        <v>3335315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1667658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833829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961568</v>
      </c>
      <c r="H259" s="22">
        <f>INDEX(Data[],MATCH($A259,Data[Dist],0),MATCH(H$6,Data[#Headers],0))-G259</f>
        <v>638446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319224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159612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2687220</v>
      </c>
      <c r="H260" s="22">
        <f>INDEX(Data[],MATCH($A260,Data[Dist],0),MATCH(H$6,Data[#Headers],0))-G260</f>
        <v>1783823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891912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445956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4640516</v>
      </c>
      <c r="H261" s="22">
        <f>INDEX(Data[],MATCH($A261,Data[Dist],0),MATCH(H$6,Data[#Headers],0))-G261</f>
        <v>3082279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1541140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770570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4224850</v>
      </c>
      <c r="H262" s="22">
        <f>INDEX(Data[],MATCH($A262,Data[Dist],0),MATCH(H$6,Data[#Headers],0))-G262</f>
        <v>2805981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1402990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701495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2669128</v>
      </c>
      <c r="H263" s="22">
        <f>INDEX(Data[],MATCH($A263,Data[Dist],0),MATCH(H$6,Data[#Headers],0))-G263</f>
        <v>1772170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886084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443042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1481788</v>
      </c>
      <c r="H264" s="22">
        <f>INDEX(Data[],MATCH($A264,Data[Dist],0),MATCH(H$6,Data[#Headers],0))-G264</f>
        <v>984074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492036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246018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INDEX($A$7:$H$333,MATCH($S264,$A$7:$A$333,0),4)-Q264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2236114</v>
      </c>
      <c r="H265" s="22">
        <f>INDEX(Data[],MATCH($A265,Data[Dist],0),MATCH(H$6,Data[#Headers],0))-G265</f>
        <v>1485242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742622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371311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6249194</v>
      </c>
      <c r="H266" s="22">
        <f>INDEX(Data[],MATCH($A266,Data[Dist],0),MATCH(H$6,Data[#Headers],0))-G266</f>
        <v>4151036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2075518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75580410</v>
      </c>
      <c r="H267" s="22">
        <f>INDEX(Data[],MATCH($A267,Data[Dist],0),MATCH(H$6,Data[#Headers],0))-G267</f>
        <v>50235145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25117574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12558787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247061</v>
      </c>
      <c r="F268" s="160">
        <f>INDEX(Data[],MATCH($A268,Data[Dist],0),MATCH(F$6,Data[#Headers],0))</f>
        <v>247059</v>
      </c>
      <c r="G268" s="22">
        <f>INDEX(Data[],MATCH($A268,Data[Dist],0),MATCH(G$6,Data[#Headers],0))</f>
        <v>1488944</v>
      </c>
      <c r="H268" s="22">
        <f>INDEX(Data[],MATCH($A268,Data[Dist],0),MATCH(H$6,Data[#Headers],0))-G268</f>
        <v>988242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494120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247060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2848772</v>
      </c>
      <c r="H269" s="22">
        <f>INDEX(Data[],MATCH($A269,Data[Dist],0),MATCH(H$6,Data[#Headers],0))-G269</f>
        <v>1890039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945020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472510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5326652</v>
      </c>
      <c r="H270" s="22">
        <f>INDEX(Data[],MATCH($A270,Data[Dist],0),MATCH(H$6,Data[#Headers],0))-G270</f>
        <v>3536502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1768252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884126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2346640</v>
      </c>
      <c r="H271" s="22">
        <f>INDEX(Data[],MATCH($A271,Data[Dist],0),MATCH(H$6,Data[#Headers],0))-G271</f>
        <v>1558997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779500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389750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2127114</v>
      </c>
      <c r="H272" s="22">
        <f>INDEX(Data[],MATCH($A272,Data[Dist],0),MATCH(H$6,Data[#Headers],0))-G272</f>
        <v>1411630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705814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352907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1719832</v>
      </c>
      <c r="H273" s="22">
        <f>INDEX(Data[],MATCH($A273,Data[Dist],0),MATCH(H$6,Data[#Headers],0))-G273</f>
        <v>1141193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570596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285298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784690</v>
      </c>
      <c r="H274" s="22">
        <f>INDEX(Data[],MATCH($A274,Data[Dist],0),MATCH(H$6,Data[#Headers],0))-G274</f>
        <v>521054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260526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130263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1160446</v>
      </c>
      <c r="F275" s="160">
        <f>INDEX(Data[],MATCH($A275,Data[Dist],0),MATCH(F$6,Data[#Headers],0))</f>
        <v>1160446</v>
      </c>
      <c r="G275" s="22">
        <f>INDEX(Data[],MATCH($A275,Data[Dist],0),MATCH(G$6,Data[#Headers],0))</f>
        <v>6984936</v>
      </c>
      <c r="H275" s="22">
        <f>INDEX(Data[],MATCH($A275,Data[Dist],0),MATCH(H$6,Data[#Headers],0))-G275</f>
        <v>4641784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2320892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1160446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2065270</v>
      </c>
      <c r="H276" s="22">
        <f>INDEX(Data[],MATCH($A276,Data[Dist],0),MATCH(H$6,Data[#Headers],0))-G276</f>
        <v>1371668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685834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30540518</v>
      </c>
      <c r="H277" s="22">
        <f>INDEX(Data[],MATCH($A277,Data[Dist],0),MATCH(H$6,Data[#Headers],0))-G277</f>
        <v>20288635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10144318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5072159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8904046</v>
      </c>
      <c r="H278" s="22">
        <f>INDEX(Data[],MATCH($A278,Data[Dist],0),MATCH(H$6,Data[#Headers],0))-G278</f>
        <v>5915585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2957794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1478897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1608778</v>
      </c>
      <c r="H279" s="22">
        <f>INDEX(Data[],MATCH($A279,Data[Dist],0),MATCH(H$6,Data[#Headers],0))-G279</f>
        <v>1060822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530410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265205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1636994</v>
      </c>
      <c r="H280" s="22">
        <f>INDEX(Data[],MATCH($A280,Data[Dist],0),MATCH(H$6,Data[#Headers],0))-G280</f>
        <v>1087236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543618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870426</v>
      </c>
      <c r="H281" s="22">
        <f>INDEX(Data[],MATCH($A281,Data[Dist],0),MATCH(H$6,Data[#Headers],0))-G281</f>
        <v>578300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289150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2460572</v>
      </c>
      <c r="H282" s="22">
        <f>INDEX(Data[],MATCH($A282,Data[Dist],0),MATCH(H$6,Data[#Headers],0))-G282</f>
        <v>1634205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817104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408552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13099236</v>
      </c>
      <c r="H283" s="22">
        <f>INDEX(Data[],MATCH($A283,Data[Dist],0),MATCH(H$6,Data[#Headers],0))-G283</f>
        <v>8706586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4353292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2176646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474288</v>
      </c>
      <c r="H284" s="22">
        <f>INDEX(Data[],MATCH($A284,Data[Dist],0),MATCH(H$6,Data[#Headers],0))-G284</f>
        <v>314901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157452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78726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3202614</v>
      </c>
      <c r="H285" s="22">
        <f>INDEX(Data[],MATCH($A285,Data[Dist],0),MATCH(H$6,Data[#Headers],0))-G285</f>
        <v>2125532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1062766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3033502</v>
      </c>
      <c r="H286" s="22">
        <f>INDEX(Data[],MATCH($A286,Data[Dist],0),MATCH(H$6,Data[#Headers],0))-G286</f>
        <v>2014261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1007130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503565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3431384</v>
      </c>
      <c r="H287" s="22">
        <f>INDEX(Data[],MATCH($A287,Data[Dist],0),MATCH(H$6,Data[#Headers],0))-G287</f>
        <v>2278926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1139464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569732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2065282</v>
      </c>
      <c r="H288" s="22">
        <f>INDEX(Data[],MATCH($A288,Data[Dist],0),MATCH(H$6,Data[#Headers],0))-G288</f>
        <v>1370818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685410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342705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2701012</v>
      </c>
      <c r="H289" s="22">
        <f>INDEX(Data[],MATCH($A289,Data[Dist],0),MATCH(H$6,Data[#Headers],0))-G289</f>
        <v>1793864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896932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1080854</v>
      </c>
      <c r="H290" s="22">
        <f>INDEX(Data[],MATCH($A290,Data[Dist],0),MATCH(H$6,Data[#Headers],0))-G290</f>
        <v>717826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358914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179457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1665056</v>
      </c>
      <c r="H291" s="22">
        <f>INDEX(Data[],MATCH($A291,Data[Dist],0),MATCH(H$6,Data[#Headers],0))-G291</f>
        <v>1106134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553068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276534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1275404</v>
      </c>
      <c r="H292" s="22">
        <f>INDEX(Data[],MATCH($A292,Data[Dist],0),MATCH(H$6,Data[#Headers],0))-G292</f>
        <v>846634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423316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211658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1447258</v>
      </c>
      <c r="H293" s="22">
        <f>INDEX(Data[],MATCH($A293,Data[Dist],0),MATCH(H$6,Data[#Headers],0))-G293</f>
        <v>961596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480798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459134</v>
      </c>
      <c r="H294" s="22">
        <f>INDEX(Data[],MATCH($A294,Data[Dist],0),MATCH(H$6,Data[#Headers],0))-G294</f>
        <v>304444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152222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2994512</v>
      </c>
      <c r="H295" s="22">
        <f>INDEX(Data[],MATCH($A295,Data[Dist],0),MATCH(H$6,Data[#Headers],0))-G295</f>
        <v>1988526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994264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497132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897468</v>
      </c>
      <c r="H296" s="22">
        <f>INDEX(Data[],MATCH($A296,Data[Dist],0),MATCH(H$6,Data[#Headers],0))-G296</f>
        <v>594501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297252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148626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13537950</v>
      </c>
      <c r="H297" s="22">
        <f>INDEX(Data[],MATCH($A297,Data[Dist],0),MATCH(H$6,Data[#Headers],0))-G297</f>
        <v>8990339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4495170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2247585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3849120</v>
      </c>
      <c r="H298" s="22">
        <f>INDEX(Data[],MATCH($A298,Data[Dist],0),MATCH(H$6,Data[#Headers],0))-G298</f>
        <v>2556245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1278124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639062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3460420</v>
      </c>
      <c r="H299" s="22">
        <f>INDEX(Data[],MATCH($A299,Data[Dist],0),MATCH(H$6,Data[#Headers],0))-G299</f>
        <v>2298181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1149092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574546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1032068</v>
      </c>
      <c r="H300" s="22">
        <f>INDEX(Data[],MATCH($A300,Data[Dist],0),MATCH(H$6,Data[#Headers],0))-G300</f>
        <v>685177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342588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171294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6720378</v>
      </c>
      <c r="H301" s="22">
        <f>INDEX(Data[],MATCH($A301,Data[Dist],0),MATCH(H$6,Data[#Headers],0))-G301</f>
        <v>4463740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2231870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2126814</v>
      </c>
      <c r="H302" s="22">
        <f>INDEX(Data[],MATCH($A302,Data[Dist],0),MATCH(H$6,Data[#Headers],0))-G302</f>
        <v>1413005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706502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353251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2767398</v>
      </c>
      <c r="H303" s="22">
        <f>INDEX(Data[],MATCH($A303,Data[Dist],0),MATCH(H$6,Data[#Headers],0))-G303</f>
        <v>1836668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918334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2163654</v>
      </c>
      <c r="H304" s="22">
        <f>INDEX(Data[],MATCH($A304,Data[Dist],0),MATCH(H$6,Data[#Headers],0))-G304</f>
        <v>1436882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718442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359221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2789734</v>
      </c>
      <c r="H305" s="22">
        <f>INDEX(Data[],MATCH($A305,Data[Dist],0),MATCH(H$6,Data[#Headers],0))-G305</f>
        <v>1852947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926474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463237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7169610</v>
      </c>
      <c r="H306" s="22">
        <f>INDEX(Data[],MATCH($A306,Data[Dist],0),MATCH(H$6,Data[#Headers],0))-G306</f>
        <v>4763230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2381614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1190807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53160188</v>
      </c>
      <c r="H307" s="22">
        <f>INDEX(Data[],MATCH($A307,Data[Dist],0),MATCH(H$6,Data[#Headers],0))-G307</f>
        <v>35331098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17665548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8832774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46402464</v>
      </c>
      <c r="H308" s="22">
        <f>INDEX(Data[],MATCH($A308,Data[Dist],0),MATCH(H$6,Data[#Headers],0))-G308</f>
        <v>30806182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15403092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7701546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8815994</v>
      </c>
      <c r="H309" s="22">
        <f>INDEX(Data[],MATCH($A309,Data[Dist],0),MATCH(H$6,Data[#Headers],0))-G309</f>
        <v>5855195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2927598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1463799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2180884</v>
      </c>
      <c r="H310" s="22">
        <f>INDEX(Data[],MATCH($A310,Data[Dist],0),MATCH(H$6,Data[#Headers],0))-G310</f>
        <v>1448038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724020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362010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7598638</v>
      </c>
      <c r="H311" s="22">
        <f>INDEX(Data[],MATCH($A311,Data[Dist],0),MATCH(H$6,Data[#Headers],0))-G311</f>
        <v>5047753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2523878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1261939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985928</v>
      </c>
      <c r="H312" s="22">
        <f>INDEX(Data[],MATCH($A312,Data[Dist],0),MATCH(H$6,Data[#Headers],0))-G312</f>
        <v>654037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327020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163510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2697624</v>
      </c>
      <c r="H313" s="22">
        <f>INDEX(Data[],MATCH($A313,Data[Dist],0),MATCH(H$6,Data[#Headers],0))-G313</f>
        <v>1790558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895280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447640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1752538</v>
      </c>
      <c r="H314" s="22">
        <f>INDEX(Data[],MATCH($A314,Data[Dist],0),MATCH(H$6,Data[#Headers],0))-G314</f>
        <v>1164011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582006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291003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850626</v>
      </c>
      <c r="H315" s="22">
        <f>INDEX(Data[],MATCH($A315,Data[Dist],0),MATCH(H$6,Data[#Headers],0))-G315</f>
        <v>564477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282238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141119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5291160</v>
      </c>
      <c r="H316" s="22">
        <f>INDEX(Data[],MATCH($A316,Data[Dist],0),MATCH(H$6,Data[#Headers],0))-G316</f>
        <v>3513208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1756604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29703924</v>
      </c>
      <c r="H317" s="22">
        <f>INDEX(Data[],MATCH($A317,Data[Dist],0),MATCH(H$6,Data[#Headers],0))-G317</f>
        <v>19713038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9856520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4928260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11802514</v>
      </c>
      <c r="H318" s="22">
        <f>INDEX(Data[],MATCH($A318,Data[Dist],0),MATCH(H$6,Data[#Headers],0))-G318</f>
        <v>7835708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3917854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1124210</v>
      </c>
      <c r="H319" s="22">
        <f>INDEX(Data[],MATCH($A319,Data[Dist],0),MATCH(H$6,Data[#Headers],0))-G319</f>
        <v>745892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372946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960901</v>
      </c>
      <c r="F320" s="160">
        <f>INDEX(Data[],MATCH($A320,Data[Dist],0),MATCH(F$6,Data[#Headers],0))</f>
        <v>960902</v>
      </c>
      <c r="G320" s="22">
        <f>INDEX(Data[],MATCH($A320,Data[Dist],0),MATCH(G$6,Data[#Headers],0))</f>
        <v>5784324</v>
      </c>
      <c r="H320" s="22">
        <f>INDEX(Data[],MATCH($A320,Data[Dist],0),MATCH(H$6,Data[#Headers],0))-G320</f>
        <v>3843605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1921804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960902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3175782</v>
      </c>
      <c r="H321" s="22">
        <f>INDEX(Data[],MATCH($A321,Data[Dist],0),MATCH(H$6,Data[#Headers],0))-G321</f>
        <v>2107649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1053826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526913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3150510</v>
      </c>
      <c r="H322" s="22">
        <f>INDEX(Data[],MATCH($A322,Data[Dist],0),MATCH(H$6,Data[#Headers],0))-G322</f>
        <v>2092033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1046018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523009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2407808</v>
      </c>
      <c r="H323" s="22">
        <f>INDEX(Data[],MATCH($A323,Data[Dist],0),MATCH(H$6,Data[#Headers],0))-G323</f>
        <v>1598926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799464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399732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3853210</v>
      </c>
      <c r="H324" s="22">
        <f>INDEX(Data[],MATCH($A324,Data[Dist],0),MATCH(H$6,Data[#Headers],0))-G324</f>
        <v>2560541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1280270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640135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1522024</v>
      </c>
      <c r="H325" s="22">
        <f>INDEX(Data[],MATCH($A325,Data[Dist],0),MATCH(H$6,Data[#Headers],0))-G325</f>
        <v>1009358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504680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252340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657664</v>
      </c>
      <c r="H326" s="22">
        <f>INDEX(Data[],MATCH($A326,Data[Dist],0),MATCH(H$6,Data[#Headers],0))-G326</f>
        <v>436470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218236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109118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4350708</v>
      </c>
      <c r="H327" s="22">
        <f>INDEX(Data[],MATCH($A327,Data[Dist],0),MATCH(H$6,Data[#Headers],0))-G327</f>
        <v>2888903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1444452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722226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3608896</v>
      </c>
      <c r="H328" s="22">
        <f>INDEX(Data[],MATCH($A328,Data[Dist],0),MATCH(H$6,Data[#Headers],0))-G328</f>
        <v>2397318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1198660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599330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INDEX($A$7:$H$333,MATCH($S328,$A$7:$A$333,0),4)-Q328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1272972</v>
      </c>
      <c r="H329" s="22">
        <f>INDEX(Data[],MATCH($A329,Data[Dist],0),MATCH(H$6,Data[#Headers],0))-G329</f>
        <v>845429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422716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211358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6941482</v>
      </c>
      <c r="H330" s="22">
        <f>INDEX(Data[],MATCH($A330,Data[Dist],0),MATCH(H$6,Data[#Headers],0))-G330</f>
        <v>4610277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2305138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1152569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1905758</v>
      </c>
      <c r="H331" s="22">
        <f>INDEX(Data[],MATCH($A331,Data[Dist],0),MATCH(H$6,Data[#Headers],0))-G331</f>
        <v>1265619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632810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316405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2172806</v>
      </c>
      <c r="H332" s="22">
        <f>INDEX(Data[],MATCH($A332,Data[Dist],0),MATCH(H$6,Data[#Headers],0))-G332</f>
        <v>1443171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721586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360793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4218292</v>
      </c>
      <c r="H333" s="22">
        <f>INDEX(Data[],MATCH($A333,Data[Dist],0),MATCH(H$6,Data[#Headers],0))-G333</f>
        <v>2801605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1400804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700402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333159177</v>
      </c>
      <c r="F334" s="161">
        <f t="shared" si="24"/>
        <v>333159024</v>
      </c>
      <c r="G334" s="24">
        <f t="shared" si="24"/>
        <v>2006391770</v>
      </c>
      <c r="H334" s="24">
        <f t="shared" si="24"/>
        <v>1332636555</v>
      </c>
      <c r="Q334" s="21">
        <f>SUM(Q7:Q333)</f>
        <v>333159183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E311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(February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February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267046</v>
      </c>
      <c r="I6" s="22">
        <f>INDEX(Data[],MATCH($A6,Data[Dist],0),MATCH(I$5,Data[#Headers],0))</f>
        <v>358669</v>
      </c>
      <c r="K6" s="69">
        <f>INDEX('Payment Total'!$A$7:$H$333,MATCH('Payment by Source'!$A6,'Payment Total'!$A$7:$A$333,0),4)-I6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144077</v>
      </c>
      <c r="I7" s="22">
        <f>INDEX(Data[],MATCH($A7,Data[Dist],0),MATCH(I$5,Data[#Headers],0))</f>
        <v>185442</v>
      </c>
      <c r="K7" s="69">
        <f>INDEX('Payment Total'!$A$7:$H$333,MATCH('Payment by Source'!$A7,'Payment Total'!$A$7:$A$333,0),4)-I7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Total'!$A$7:$A$333,0),4)-I8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317871</v>
      </c>
      <c r="I9" s="22">
        <f>INDEX(Data[],MATCH($A9,Data[Dist],0),MATCH(I$5,Data[#Headers],0))</f>
        <v>393897</v>
      </c>
      <c r="K9" s="69">
        <f>INDEX('Payment Total'!$A$7:$H$333,MATCH('Payment by Source'!$A9,'Payment Total'!$A$7:$A$333,0),4)-I9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66562</v>
      </c>
      <c r="I10" s="22">
        <f>INDEX(Data[],MATCH($A10,Data[Dist],0),MATCH(I$5,Data[#Headers],0))</f>
        <v>91860</v>
      </c>
      <c r="K10" s="69">
        <f>INDEX('Payment Total'!$A$7:$H$333,MATCH('Payment by Source'!$A10,'Payment Total'!$A$7:$A$333,0),4)-I10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668617</v>
      </c>
      <c r="V10" s="152">
        <f t="shared" si="1"/>
        <v>66862</v>
      </c>
      <c r="W10" s="152">
        <f t="shared" si="2"/>
        <v>668620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685058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Total'!$A$7:$A$333,0),4)-I11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244259</v>
      </c>
      <c r="I12" s="22">
        <f>INDEX(Data[],MATCH($A12,Data[Dist],0),MATCH(I$5,Data[#Headers],0))</f>
        <v>312906</v>
      </c>
      <c r="K12" s="69">
        <f>INDEX('Payment Total'!$A$7:$H$333,MATCH('Payment by Source'!$A12,'Payment Total'!$A$7:$A$333,0),4)-I12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126484</v>
      </c>
      <c r="I13" s="22">
        <f>INDEX(Data[],MATCH($A13,Data[Dist],0),MATCH(I$5,Data[#Headers],0))</f>
        <v>165719</v>
      </c>
      <c r="K13" s="69">
        <f>INDEX('Payment Total'!$A$7:$H$333,MATCH('Payment by Source'!$A13,'Payment Total'!$A$7:$A$333,0),4)-I13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600866</v>
      </c>
      <c r="I14" s="22">
        <f>INDEX(Data[],MATCH($A14,Data[Dist],0),MATCH(I$5,Data[#Headers],0))</f>
        <v>792124</v>
      </c>
      <c r="K14" s="69">
        <f>INDEX('Payment Total'!$A$7:$H$333,MATCH('Payment by Source'!$A14,'Payment Total'!$A$7:$A$333,0),4)-I14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502178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Total'!$A$7:$A$333,0),4)-I15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275967</v>
      </c>
      <c r="I16" s="22">
        <f>INDEX(Data[],MATCH($A16,Data[Dist],0),MATCH(I$5,Data[#Headers],0))</f>
        <v>354074</v>
      </c>
      <c r="K16" s="69">
        <f>INDEX('Payment Total'!$A$7:$H$333,MATCH('Payment by Source'!$A16,'Payment Total'!$A$7:$A$333,0),4)-I16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358793</v>
      </c>
      <c r="I17" s="22">
        <f>INDEX(Data[],MATCH($A17,Data[Dist],0),MATCH(I$5,Data[#Headers],0))</f>
        <v>483157</v>
      </c>
      <c r="K17" s="69">
        <f>INDEX('Payment Total'!$A$7:$H$333,MATCH('Payment by Source'!$A17,'Payment Total'!$A$7:$A$333,0),4)-I17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1677915</v>
      </c>
      <c r="I18" s="22">
        <f>INDEX(Data[],MATCH($A18,Data[Dist],0),MATCH(I$5,Data[#Headers],0))</f>
        <v>2295629</v>
      </c>
      <c r="K18" s="69">
        <f>INDEX('Payment Total'!$A$7:$H$333,MATCH('Payment by Source'!$A18,'Payment Total'!$A$7:$A$333,0),4)-I18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695149</v>
      </c>
      <c r="I19" s="22">
        <f>INDEX(Data[],MATCH($A19,Data[Dist],0),MATCH(I$5,Data[#Headers],0))</f>
        <v>867995</v>
      </c>
      <c r="K19" s="69">
        <f>INDEX('Payment Total'!$A$7:$H$333,MATCH('Payment by Source'!$A19,'Payment Total'!$A$7:$A$333,0),4)-I19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118034</v>
      </c>
      <c r="I20" s="22">
        <f>INDEX(Data[],MATCH($A20,Data[Dist],0),MATCH(I$5,Data[#Headers],0))</f>
        <v>149559</v>
      </c>
      <c r="K20" s="69">
        <f>INDEX('Payment Total'!$A$7:$H$333,MATCH('Payment by Source'!$A20,'Payment Total'!$A$7:$A$333,0),4)-I20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6670591</v>
      </c>
      <c r="I21" s="22">
        <f>INDEX(Data[],MATCH($A21,Data[Dist],0),MATCH(I$5,Data[#Headers],0))</f>
        <v>8118726</v>
      </c>
      <c r="K21" s="69">
        <f>INDEX('Payment Total'!$A$7:$H$333,MATCH('Payment by Source'!$A21,'Payment Total'!$A$7:$A$333,0),4)-I21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449384</v>
      </c>
      <c r="I22" s="22">
        <f>INDEX(Data[],MATCH($A22,Data[Dist],0),MATCH(I$5,Data[#Headers],0))</f>
        <v>560309</v>
      </c>
      <c r="K22" s="69">
        <f>INDEX('Payment Total'!$A$7:$H$333,MATCH('Payment by Source'!$A22,'Payment Total'!$A$7:$A$333,0),4)-I22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99913</v>
      </c>
      <c r="I23" s="22">
        <f>INDEX(Data[],MATCH($A23,Data[Dist],0),MATCH(I$5,Data[#Headers],0))</f>
        <v>154729</v>
      </c>
      <c r="K23" s="69">
        <f>INDEX('Payment Total'!$A$7:$H$333,MATCH('Payment by Source'!$A23,'Payment Total'!$A$7:$A$333,0),4)-I23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68300</v>
      </c>
      <c r="I24" s="22">
        <f>INDEX(Data[],MATCH($A24,Data[Dist],0),MATCH(I$5,Data[#Headers],0))</f>
        <v>106110</v>
      </c>
      <c r="K24" s="69">
        <f>INDEX('Payment Total'!$A$7:$H$333,MATCH('Payment by Source'!$A24,'Payment Total'!$A$7:$A$333,0),4)-I24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687283</v>
      </c>
      <c r="V24" s="152">
        <f t="shared" si="1"/>
        <v>68728</v>
      </c>
      <c r="W24" s="152">
        <f t="shared" si="2"/>
        <v>687280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797303</v>
      </c>
      <c r="I25" s="22">
        <f>INDEX(Data[],MATCH($A25,Data[Dist],0),MATCH(I$5,Data[#Headers],0))</f>
        <v>992578</v>
      </c>
      <c r="K25" s="69">
        <f>INDEX('Payment Total'!$A$7:$H$333,MATCH('Payment by Source'!$A25,'Payment Total'!$A$7:$A$333,0),4)-I25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255931</v>
      </c>
      <c r="I26" s="22">
        <f>INDEX(Data[],MATCH($A26,Data[Dist],0),MATCH(I$5,Data[#Headers],0))</f>
        <v>327619</v>
      </c>
      <c r="K26" s="69">
        <f>INDEX('Payment Total'!$A$7:$H$333,MATCH('Payment by Source'!$A26,'Payment Total'!$A$7:$A$333,0),4)-I26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278007</v>
      </c>
      <c r="I27" s="22">
        <f>INDEX(Data[],MATCH($A27,Data[Dist],0),MATCH(I$5,Data[#Headers],0))</f>
        <v>381053</v>
      </c>
      <c r="K27" s="69">
        <f>INDEX('Payment Total'!$A$7:$H$333,MATCH('Payment by Source'!$A27,'Payment Total'!$A$7:$A$333,0),4)-I27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1018596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Total'!$A$7:$A$333,0),4)-I28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211053</v>
      </c>
      <c r="I29" s="22">
        <f>INDEX(Data[],MATCH($A29,Data[Dist],0),MATCH(I$5,Data[#Headers],0))</f>
        <v>262445</v>
      </c>
      <c r="K29" s="69">
        <f>INDEX('Payment Total'!$A$7:$H$333,MATCH('Payment by Source'!$A29,'Payment Total'!$A$7:$A$333,0),4)-I29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203522</v>
      </c>
      <c r="I30" s="22">
        <f>INDEX(Data[],MATCH($A30,Data[Dist],0),MATCH(I$5,Data[#Headers],0))</f>
        <v>266566</v>
      </c>
      <c r="K30" s="69">
        <f>INDEX('Payment Total'!$A$7:$H$333,MATCH('Payment by Source'!$A30,'Payment Total'!$A$7:$A$333,0),4)-I30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244254</v>
      </c>
      <c r="I31" s="22">
        <f>INDEX(Data[],MATCH($A31,Data[Dist],0),MATCH(I$5,Data[#Headers],0))</f>
        <v>311973</v>
      </c>
      <c r="K31" s="69">
        <f>INDEX('Payment Total'!$A$7:$H$333,MATCH('Payment by Source'!$A31,'Payment Total'!$A$7:$A$333,0),4)-I31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248056</v>
      </c>
      <c r="I32" s="22">
        <f>INDEX(Data[],MATCH($A32,Data[Dist],0),MATCH(I$5,Data[#Headers],0))</f>
        <v>308573</v>
      </c>
      <c r="K32" s="69">
        <f>INDEX('Payment Total'!$A$7:$H$333,MATCH('Payment by Source'!$A32,'Payment Total'!$A$7:$A$333,0),4)-I32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284679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Total'!$A$7:$A$333,0),4)-I33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396385</v>
      </c>
      <c r="I34" s="22">
        <f>INDEX(Data[],MATCH($A34,Data[Dist],0),MATCH(I$5,Data[#Headers],0))</f>
        <v>491960</v>
      </c>
      <c r="K34" s="69">
        <f>INDEX('Payment Total'!$A$7:$H$333,MATCH('Payment by Source'!$A34,'Payment Total'!$A$7:$A$333,0),4)-I34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81756</v>
      </c>
      <c r="I35" s="22">
        <f>INDEX(Data[],MATCH($A35,Data[Dist],0),MATCH(I$5,Data[#Headers],0))</f>
        <v>105520</v>
      </c>
      <c r="K35" s="69">
        <f>INDEX('Payment Total'!$A$7:$H$333,MATCH('Payment by Source'!$A35,'Payment Total'!$A$7:$A$333,0),4)-I35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820396</v>
      </c>
      <c r="V35" s="152">
        <f t="shared" si="1"/>
        <v>82040</v>
      </c>
      <c r="W35" s="152">
        <f t="shared" si="2"/>
        <v>820400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702336</v>
      </c>
      <c r="I36" s="22">
        <f>INDEX(Data[],MATCH($A36,Data[Dist],0),MATCH(I$5,Data[#Headers],0))</f>
        <v>907773</v>
      </c>
      <c r="K36" s="69">
        <f>INDEX('Payment Total'!$A$7:$H$333,MATCH('Payment by Source'!$A36,'Payment Total'!$A$7:$A$333,0),4)-I36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2100136</v>
      </c>
      <c r="I37" s="22">
        <f>INDEX(Data[],MATCH($A37,Data[Dist],0),MATCH(I$5,Data[#Headers],0))</f>
        <v>2642880</v>
      </c>
      <c r="K37" s="69">
        <f>INDEX('Payment Total'!$A$7:$H$333,MATCH('Payment by Source'!$A37,'Payment Total'!$A$7:$A$333,0),4)-I37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352622</v>
      </c>
      <c r="I38" s="22">
        <f>INDEX(Data[],MATCH($A38,Data[Dist],0),MATCH(I$5,Data[#Headers],0))</f>
        <v>472137</v>
      </c>
      <c r="K38" s="69">
        <f>INDEX('Payment Total'!$A$7:$H$333,MATCH('Payment by Source'!$A38,'Payment Total'!$A$7:$A$333,0),4)-I38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1436742</v>
      </c>
      <c r="I39" s="22">
        <f>INDEX(Data[],MATCH($A39,Data[Dist],0),MATCH(I$5,Data[#Headers],0))</f>
        <v>1742604</v>
      </c>
      <c r="K39" s="69">
        <f>INDEX('Payment Total'!$A$7:$H$333,MATCH('Payment by Source'!$A39,'Payment Total'!$A$7:$A$333,0),4)-I39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1267678</v>
      </c>
      <c r="I40" s="22">
        <f>INDEX(Data[],MATCH($A40,Data[Dist],0),MATCH(I$5,Data[#Headers],0))</f>
        <v>1534900</v>
      </c>
      <c r="K40" s="69">
        <f>INDEX('Payment Total'!$A$7:$H$333,MATCH('Payment by Source'!$A40,'Payment Total'!$A$7:$A$333,0),4)-I40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297277</v>
      </c>
      <c r="I41" s="22">
        <f>INDEX(Data[],MATCH($A41,Data[Dist],0),MATCH(I$5,Data[#Headers],0))</f>
        <v>386650</v>
      </c>
      <c r="K41" s="69">
        <f>INDEX('Payment Total'!$A$7:$H$333,MATCH('Payment by Source'!$A41,'Payment Total'!$A$7:$A$333,0),4)-I41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244477</v>
      </c>
      <c r="I42" s="22">
        <f>INDEX(Data[],MATCH($A42,Data[Dist],0),MATCH(I$5,Data[#Headers],0))</f>
        <v>320489</v>
      </c>
      <c r="K42" s="69">
        <f>INDEX('Payment Total'!$A$7:$H$333,MATCH('Payment by Source'!$A42,'Payment Total'!$A$7:$A$333,0),4)-I42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253469</v>
      </c>
      <c r="I43" s="22">
        <f>INDEX(Data[],MATCH($A43,Data[Dist],0),MATCH(I$5,Data[#Headers],0))</f>
        <v>324162</v>
      </c>
      <c r="K43" s="69">
        <f>INDEX('Payment Total'!$A$7:$H$333,MATCH('Payment by Source'!$A43,'Payment Total'!$A$7:$A$333,0),4)-I43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149999</v>
      </c>
      <c r="I44" s="22">
        <f>INDEX(Data[],MATCH($A44,Data[Dist],0),MATCH(I$5,Data[#Headers],0))</f>
        <v>213216</v>
      </c>
      <c r="K44" s="69">
        <f>INDEX('Payment Total'!$A$7:$H$333,MATCH('Payment by Source'!$A44,'Payment Total'!$A$7:$A$333,0),4)-I44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2655851</v>
      </c>
      <c r="I45" s="22">
        <f>INDEX(Data[],MATCH($A45,Data[Dist],0),MATCH(I$5,Data[#Headers],0))</f>
        <v>3160818</v>
      </c>
      <c r="K45" s="69">
        <f>INDEX('Payment Total'!$A$7:$H$333,MATCH('Payment by Source'!$A45,'Payment Total'!$A$7:$A$333,0),4)-I45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26618489</v>
      </c>
      <c r="V45" s="152">
        <f t="shared" si="1"/>
        <v>2661849</v>
      </c>
      <c r="W45" s="152">
        <f t="shared" si="2"/>
        <v>26618490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105098</v>
      </c>
      <c r="I46" s="22">
        <f>INDEX(Data[],MATCH($A46,Data[Dist],0),MATCH(I$5,Data[#Headers],0))</f>
        <v>167031</v>
      </c>
      <c r="K46" s="69">
        <f>INDEX('Payment Total'!$A$7:$H$333,MATCH('Payment by Source'!$A46,'Payment Total'!$A$7:$A$333,0),4)-I46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137227</v>
      </c>
      <c r="I47" s="22">
        <f>INDEX(Data[],MATCH($A47,Data[Dist],0),MATCH(I$5,Data[#Headers],0))</f>
        <v>176998</v>
      </c>
      <c r="K47" s="69">
        <f>INDEX('Payment Total'!$A$7:$H$333,MATCH('Payment by Source'!$A47,'Payment Total'!$A$7:$A$333,0),4)-I47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1376403</v>
      </c>
      <c r="V47" s="152">
        <f t="shared" si="1"/>
        <v>137640</v>
      </c>
      <c r="W47" s="152">
        <f t="shared" si="2"/>
        <v>1376400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191777</v>
      </c>
      <c r="I48" s="22">
        <f>INDEX(Data[],MATCH($A48,Data[Dist],0),MATCH(I$5,Data[#Headers],0))</f>
        <v>247925</v>
      </c>
      <c r="K48" s="69">
        <f>INDEX('Payment Total'!$A$7:$H$333,MATCH('Payment by Source'!$A48,'Payment Total'!$A$7:$A$333,0),4)-I48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428673</v>
      </c>
      <c r="I49" s="22">
        <f>INDEX(Data[],MATCH($A49,Data[Dist],0),MATCH(I$5,Data[#Headers],0))</f>
        <v>543989</v>
      </c>
      <c r="K49" s="69">
        <f>INDEX('Payment Total'!$A$7:$H$333,MATCH('Payment by Source'!$A49,'Payment Total'!$A$7:$A$333,0),4)-I49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370787</v>
      </c>
      <c r="I50" s="22">
        <f>INDEX(Data[],MATCH($A50,Data[Dist],0),MATCH(I$5,Data[#Headers],0))</f>
        <v>461544</v>
      </c>
      <c r="K50" s="69">
        <f>INDEX('Payment Total'!$A$7:$H$333,MATCH('Payment by Source'!$A50,'Payment Total'!$A$7:$A$333,0),4)-I50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3716770</v>
      </c>
      <c r="V50" s="152">
        <f t="shared" si="1"/>
        <v>371677</v>
      </c>
      <c r="W50" s="152">
        <f t="shared" si="2"/>
        <v>3716770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1287254</v>
      </c>
      <c r="I51" s="22">
        <f>INDEX(Data[],MATCH($A51,Data[Dist],0),MATCH(I$5,Data[#Headers],0))</f>
        <v>1547345</v>
      </c>
      <c r="K51" s="69">
        <f>INDEX('Payment Total'!$A$7:$H$333,MATCH('Payment by Source'!$A51,'Payment Total'!$A$7:$A$333,0),4)-I51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697064</v>
      </c>
      <c r="I52" s="22">
        <f>INDEX(Data[],MATCH($A52,Data[Dist],0),MATCH(I$5,Data[#Headers],0))</f>
        <v>953651</v>
      </c>
      <c r="K52" s="69">
        <f>INDEX('Payment Total'!$A$7:$H$333,MATCH('Payment by Source'!$A52,'Payment Total'!$A$7:$A$333,0),4)-I52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3045767</v>
      </c>
      <c r="I53" s="22">
        <f>INDEX(Data[],MATCH($A53,Data[Dist],0),MATCH(I$5,Data[#Headers],0))</f>
        <v>3736452</v>
      </c>
      <c r="K53" s="69">
        <f>INDEX('Payment Total'!$A$7:$H$333,MATCH('Payment by Source'!$A53,'Payment Total'!$A$7:$A$333,0),4)-I53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9185468</v>
      </c>
      <c r="I54" s="22">
        <f>INDEX(Data[],MATCH($A54,Data[Dist],0),MATCH(I$5,Data[#Headers],0))</f>
        <v>11268748</v>
      </c>
      <c r="K54" s="69">
        <f>INDEX('Payment Total'!$A$7:$H$333,MATCH('Payment by Source'!$A54,'Payment Total'!$A$7:$A$333,0),4)-I54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756452</v>
      </c>
      <c r="I55" s="22">
        <f>INDEX(Data[],MATCH($A55,Data[Dist],0),MATCH(I$5,Data[#Headers],0))</f>
        <v>928225</v>
      </c>
      <c r="K55" s="69">
        <f>INDEX('Payment Total'!$A$7:$H$333,MATCH('Payment by Source'!$A55,'Payment Total'!$A$7:$A$333,0),4)-I55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868470</v>
      </c>
      <c r="I56" s="22">
        <f>INDEX(Data[],MATCH($A56,Data[Dist],0),MATCH(I$5,Data[#Headers],0))</f>
        <v>1047384</v>
      </c>
      <c r="K56" s="69">
        <f>INDEX('Payment Total'!$A$7:$H$333,MATCH('Payment by Source'!$A56,'Payment Total'!$A$7:$A$333,0),4)-I56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366898</v>
      </c>
      <c r="I57" s="22">
        <f>INDEX(Data[],MATCH($A57,Data[Dist],0),MATCH(I$5,Data[#Headers],0))</f>
        <v>484730</v>
      </c>
      <c r="K57" s="69">
        <f>INDEX('Payment Total'!$A$7:$H$333,MATCH('Payment by Source'!$A57,'Payment Total'!$A$7:$A$333,0),4)-I57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217163</v>
      </c>
      <c r="I58" s="22">
        <f>INDEX(Data[],MATCH($A58,Data[Dist],0),MATCH(I$5,Data[#Headers],0))</f>
        <v>275713</v>
      </c>
      <c r="K58" s="69">
        <f>INDEX('Payment Total'!$A$7:$H$333,MATCH('Payment by Source'!$A58,'Payment Total'!$A$7:$A$333,0),4)-I58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791915</v>
      </c>
      <c r="I59" s="22">
        <f>INDEX(Data[],MATCH($A59,Data[Dist],0),MATCH(I$5,Data[#Headers],0))</f>
        <v>992237</v>
      </c>
      <c r="K59" s="69">
        <f>INDEX('Payment Total'!$A$7:$H$333,MATCH('Payment by Source'!$A59,'Payment Total'!$A$7:$A$333,0),4)-I59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262802</v>
      </c>
      <c r="I60" s="22">
        <f>INDEX(Data[],MATCH($A60,Data[Dist],0),MATCH(I$5,Data[#Headers],0))</f>
        <v>325344</v>
      </c>
      <c r="K60" s="69">
        <f>INDEX('Payment Total'!$A$7:$H$333,MATCH('Payment by Source'!$A60,'Payment Total'!$A$7:$A$333,0),4)-I60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436254</v>
      </c>
      <c r="I61" s="22">
        <f>INDEX(Data[],MATCH($A61,Data[Dist],0),MATCH(I$5,Data[#Headers],0))</f>
        <v>527376</v>
      </c>
      <c r="K61" s="69">
        <f>INDEX('Payment Total'!$A$7:$H$333,MATCH('Payment by Source'!$A61,'Payment Total'!$A$7:$A$333,0),4)-I61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390387</v>
      </c>
      <c r="I62" s="22">
        <f>INDEX(Data[],MATCH($A62,Data[Dist],0),MATCH(I$5,Data[#Headers],0))</f>
        <v>491373</v>
      </c>
      <c r="K62" s="69">
        <f>INDEX('Payment Total'!$A$7:$H$333,MATCH('Payment by Source'!$A62,'Payment Total'!$A$7:$A$333,0),4)-I62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755565</v>
      </c>
      <c r="I63" s="22">
        <f>INDEX(Data[],MATCH($A63,Data[Dist],0),MATCH(I$5,Data[#Headers],0))</f>
        <v>922639</v>
      </c>
      <c r="K63" s="69">
        <f>INDEX('Payment Total'!$A$7:$H$333,MATCH('Payment by Source'!$A63,'Payment Total'!$A$7:$A$333,0),4)-I63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888390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Total'!$A$7:$A$333,0),4)-I64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117141</v>
      </c>
      <c r="I65" s="22">
        <f>INDEX(Data[],MATCH($A65,Data[Dist],0),MATCH(I$5,Data[#Headers],0))</f>
        <v>155100</v>
      </c>
      <c r="K65" s="69">
        <f>INDEX('Payment Total'!$A$7:$H$333,MATCH('Payment by Source'!$A65,'Payment Total'!$A$7:$A$333,0),4)-I65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611130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Total'!$A$7:$A$333,0),4)-I66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547422</v>
      </c>
      <c r="I67" s="22">
        <f>INDEX(Data[],MATCH($A67,Data[Dist],0),MATCH(I$5,Data[#Headers],0))</f>
        <v>666617</v>
      </c>
      <c r="K67" s="69">
        <f>INDEX('Payment Total'!$A$7:$H$333,MATCH('Payment by Source'!$A67,'Payment Total'!$A$7:$A$333,0),4)-I67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469620</v>
      </c>
      <c r="I68" s="22">
        <f>INDEX(Data[],MATCH($A68,Data[Dist],0),MATCH(I$5,Data[#Headers],0))</f>
        <v>606343</v>
      </c>
      <c r="K68" s="69">
        <f>INDEX('Payment Total'!$A$7:$H$333,MATCH('Payment by Source'!$A68,'Payment Total'!$A$7:$A$333,0),4)-I68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885177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Total'!$A$7:$A$333,0),4)-I69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163941</v>
      </c>
      <c r="I70" s="22">
        <f>INDEX(Data[],MATCH($A70,Data[Dist],0),MATCH(I$5,Data[#Headers],0))</f>
        <v>203963</v>
      </c>
      <c r="K70" s="69">
        <f>INDEX('Payment Total'!$A$7:$H$333,MATCH('Payment by Source'!$A70,'Payment Total'!$A$7:$A$333,0),4)-I70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75635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Total'!$A$7:$A$333,0),4)-I71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1392015</v>
      </c>
      <c r="I72" s="22">
        <f>INDEX(Data[],MATCH($A72,Data[Dist],0),MATCH(I$5,Data[#Headers],0))</f>
        <v>1774135</v>
      </c>
      <c r="K72" s="69">
        <f>INDEX('Payment Total'!$A$7:$H$333,MATCH('Payment by Source'!$A72,'Payment Total'!$A$7:$A$333,0),4)-I72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398968</v>
      </c>
      <c r="I73" s="22">
        <f>INDEX(Data[],MATCH($A73,Data[Dist],0),MATCH(I$5,Data[#Headers],0))</f>
        <v>554053</v>
      </c>
      <c r="K73" s="69">
        <f>INDEX('Payment Total'!$A$7:$H$333,MATCH('Payment by Source'!$A73,'Payment Total'!$A$7:$A$333,0),4)-I73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2517826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Total'!$A$7:$A$333,0),4)-I74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403411</v>
      </c>
      <c r="I75" s="22">
        <f>INDEX(Data[],MATCH($A75,Data[Dist],0),MATCH(I$5,Data[#Headers],0))</f>
        <v>502813</v>
      </c>
      <c r="K75" s="69">
        <f>INDEX('Payment Total'!$A$7:$H$333,MATCH('Payment by Source'!$A75,'Payment Total'!$A$7:$A$333,0),4)-I75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2536731</v>
      </c>
      <c r="I76" s="22">
        <f>INDEX(Data[],MATCH($A76,Data[Dist],0),MATCH(I$5,Data[#Headers],0))</f>
        <v>3210963</v>
      </c>
      <c r="K76" s="69">
        <f>INDEX('Payment Total'!$A$7:$H$333,MATCH('Payment by Source'!$A76,'Payment Total'!$A$7:$A$333,0),4)-I76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246568</v>
      </c>
      <c r="I77" s="22">
        <f>INDEX(Data[],MATCH($A77,Data[Dist],0),MATCH(I$5,Data[#Headers],0))</f>
        <v>305475</v>
      </c>
      <c r="K77" s="69">
        <f>INDEX('Payment Total'!$A$7:$H$333,MATCH('Payment by Source'!$A77,'Payment Total'!$A$7:$A$333,0),4)-I77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181989</v>
      </c>
      <c r="I78" s="22">
        <f>INDEX(Data[],MATCH($A78,Data[Dist],0),MATCH(I$5,Data[#Headers],0))</f>
        <v>247610</v>
      </c>
      <c r="K78" s="69">
        <f>INDEX('Payment Total'!$A$7:$H$333,MATCH('Payment by Source'!$A78,'Payment Total'!$A$7:$A$333,0),4)-I78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456392</v>
      </c>
      <c r="I79" s="22">
        <f>INDEX(Data[],MATCH($A79,Data[Dist],0),MATCH(I$5,Data[#Headers],0))</f>
        <v>558329</v>
      </c>
      <c r="K79" s="69">
        <f>INDEX('Payment Total'!$A$7:$H$333,MATCH('Payment by Source'!$A79,'Payment Total'!$A$7:$A$333,0),4)-I79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215448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Total'!$A$7:$A$333,0),4)-I80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152645</v>
      </c>
      <c r="I81" s="22">
        <f>INDEX(Data[],MATCH($A81,Data[Dist],0),MATCH(I$5,Data[#Headers],0))</f>
        <v>216888</v>
      </c>
      <c r="K81" s="69">
        <f>INDEX('Payment Total'!$A$7:$H$333,MATCH('Payment by Source'!$A81,'Payment Total'!$A$7:$A$333,0),4)-I81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6052405</v>
      </c>
      <c r="I82" s="22">
        <f>INDEX(Data[],MATCH($A82,Data[Dist],0),MATCH(I$5,Data[#Headers],0))</f>
        <v>7177700</v>
      </c>
      <c r="K82" s="69">
        <f>INDEX('Payment Total'!$A$7:$H$333,MATCH('Payment by Source'!$A82,'Payment Total'!$A$7:$A$333,0),4)-I82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797388</v>
      </c>
      <c r="I83" s="22">
        <f>INDEX(Data[],MATCH($A83,Data[Dist],0),MATCH(I$5,Data[#Headers],0))</f>
        <v>992291</v>
      </c>
      <c r="K83" s="69">
        <f>INDEX('Payment Total'!$A$7:$H$333,MATCH('Payment by Source'!$A83,'Payment Total'!$A$7:$A$333,0),4)-I83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1813389</v>
      </c>
      <c r="I84" s="22">
        <f>INDEX(Data[],MATCH($A84,Data[Dist],0),MATCH(I$5,Data[#Headers],0))</f>
        <v>2248007</v>
      </c>
      <c r="K84" s="69">
        <f>INDEX('Payment Total'!$A$7:$H$333,MATCH('Payment by Source'!$A84,'Payment Total'!$A$7:$A$333,0),4)-I84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257390</v>
      </c>
      <c r="I85" s="22">
        <f>INDEX(Data[],MATCH($A85,Data[Dist],0),MATCH(I$5,Data[#Headers],0))</f>
        <v>319461</v>
      </c>
      <c r="K85" s="69">
        <f>INDEX('Payment Total'!$A$7:$H$333,MATCH('Payment by Source'!$A85,'Payment Total'!$A$7:$A$333,0),4)-I85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8606338</v>
      </c>
      <c r="I86" s="22">
        <f>INDEX(Data[],MATCH($A86,Data[Dist],0),MATCH(I$5,Data[#Headers],0))</f>
        <v>10504862</v>
      </c>
      <c r="K86" s="69">
        <f>INDEX('Payment Total'!$A$7:$H$333,MATCH('Payment by Source'!$A86,'Payment Total'!$A$7:$A$333,0),4)-I86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629519</v>
      </c>
      <c r="I87" s="22">
        <f>INDEX(Data[],MATCH($A87,Data[Dist],0),MATCH(I$5,Data[#Headers],0))</f>
        <v>784995</v>
      </c>
      <c r="K87" s="69">
        <f>INDEX('Payment Total'!$A$7:$H$333,MATCH('Payment by Source'!$A87,'Payment Total'!$A$7:$A$333,0),4)-I87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683203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Total'!$A$7:$A$333,0),4)-I88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99639</v>
      </c>
      <c r="I89" s="22">
        <f>INDEX(Data[],MATCH($A89,Data[Dist],0),MATCH(I$5,Data[#Headers],0))</f>
        <v>128685</v>
      </c>
      <c r="K89" s="69">
        <f>INDEX('Payment Total'!$A$7:$H$333,MATCH('Payment by Source'!$A89,'Payment Total'!$A$7:$A$333,0),4)-I89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1436412</v>
      </c>
      <c r="I90" s="22">
        <f>INDEX(Data[],MATCH($A90,Data[Dist],0),MATCH(I$5,Data[#Headers],0))</f>
        <v>1710215</v>
      </c>
      <c r="K90" s="69">
        <f>INDEX('Payment Total'!$A$7:$H$333,MATCH('Payment by Source'!$A90,'Payment Total'!$A$7:$A$333,0),4)-I90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507280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Total'!$A$7:$A$333,0),4)-I91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21066787</v>
      </c>
      <c r="I92" s="22">
        <f>INDEX(Data[],MATCH($A92,Data[Dist],0),MATCH(I$5,Data[#Headers],0))</f>
        <v>25332639</v>
      </c>
      <c r="K92" s="69">
        <f>INDEX('Payment Total'!$A$7:$H$333,MATCH('Payment by Source'!$A92,'Payment Total'!$A$7:$A$333,0),4)-I92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67801</v>
      </c>
      <c r="I93" s="22">
        <f>INDEX(Data[],MATCH($A93,Data[Dist],0),MATCH(I$5,Data[#Headers],0))</f>
        <v>87493</v>
      </c>
      <c r="K93" s="69">
        <f>INDEX('Payment Total'!$A$7:$H$333,MATCH('Payment by Source'!$A93,'Payment Total'!$A$7:$A$333,0),4)-I93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486078</v>
      </c>
      <c r="I94" s="22">
        <f>INDEX(Data[],MATCH($A94,Data[Dist],0),MATCH(I$5,Data[#Headers],0))</f>
        <v>605116</v>
      </c>
      <c r="K94" s="69">
        <f>INDEX('Payment Total'!$A$7:$H$333,MATCH('Payment by Source'!$A94,'Payment Total'!$A$7:$A$333,0),4)-I94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5791894</v>
      </c>
      <c r="I95" s="22">
        <f>INDEX(Data[],MATCH($A95,Data[Dist],0),MATCH(I$5,Data[#Headers],0))</f>
        <v>7208287</v>
      </c>
      <c r="K95" s="69">
        <f>INDEX('Payment Total'!$A$7:$H$333,MATCH('Payment by Source'!$A95,'Payment Total'!$A$7:$A$333,0),4)-I95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196794</v>
      </c>
      <c r="I96" s="22">
        <f>INDEX(Data[],MATCH($A96,Data[Dist],0),MATCH(I$5,Data[#Headers],0))</f>
        <v>250529</v>
      </c>
      <c r="K96" s="69">
        <f>INDEX('Payment Total'!$A$7:$H$333,MATCH('Payment by Source'!$A96,'Payment Total'!$A$7:$A$333,0),4)-I96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166839</v>
      </c>
      <c r="I97" s="22">
        <f>INDEX(Data[],MATCH($A97,Data[Dist],0),MATCH(I$5,Data[#Headers],0))</f>
        <v>223812</v>
      </c>
      <c r="K97" s="69">
        <f>INDEX('Payment Total'!$A$7:$H$333,MATCH('Payment by Source'!$A97,'Payment Total'!$A$7:$A$333,0),4)-I97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1674475</v>
      </c>
      <c r="V97" s="152">
        <f t="shared" si="4"/>
        <v>167448</v>
      </c>
      <c r="W97" s="152">
        <f t="shared" si="5"/>
        <v>1674480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253644</v>
      </c>
      <c r="I98" s="22">
        <f>INDEX(Data[],MATCH($A98,Data[Dist],0),MATCH(I$5,Data[#Headers],0))</f>
        <v>326613</v>
      </c>
      <c r="K98" s="69">
        <f>INDEX('Payment Total'!$A$7:$H$333,MATCH('Payment by Source'!$A98,'Payment Total'!$A$7:$A$333,0),4)-I98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502451</v>
      </c>
      <c r="I99" s="22">
        <f>INDEX(Data[],MATCH($A99,Data[Dist],0),MATCH(I$5,Data[#Headers],0))</f>
        <v>632749</v>
      </c>
      <c r="K99" s="69">
        <f>INDEX('Payment Total'!$A$7:$H$333,MATCH('Payment by Source'!$A99,'Payment Total'!$A$7:$A$333,0),4)-I99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607904</v>
      </c>
      <c r="I100" s="22">
        <f>INDEX(Data[],MATCH($A100,Data[Dist],0),MATCH(I$5,Data[#Headers],0))</f>
        <v>743894</v>
      </c>
      <c r="K100" s="69">
        <f>INDEX('Payment Total'!$A$7:$H$333,MATCH('Payment by Source'!$A100,'Payment Total'!$A$7:$A$333,0),4)-I100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300082</v>
      </c>
      <c r="I101" s="22">
        <f>INDEX(Data[],MATCH($A101,Data[Dist],0),MATCH(I$5,Data[#Headers],0))</f>
        <v>379694</v>
      </c>
      <c r="K101" s="69">
        <f>INDEX('Payment Total'!$A$7:$H$333,MATCH('Payment by Source'!$A101,'Payment Total'!$A$7:$A$333,0),4)-I101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303576</v>
      </c>
      <c r="I102" s="22">
        <f>INDEX(Data[],MATCH($A102,Data[Dist],0),MATCH(I$5,Data[#Headers],0))</f>
        <v>380768</v>
      </c>
      <c r="K102" s="69">
        <f>INDEX('Payment Total'!$A$7:$H$333,MATCH('Payment by Source'!$A102,'Payment Total'!$A$7:$A$333,0),4)-I102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301939</v>
      </c>
      <c r="I103" s="22">
        <f>INDEX(Data[],MATCH($A103,Data[Dist],0),MATCH(I$5,Data[#Headers],0))</f>
        <v>373945</v>
      </c>
      <c r="K103" s="69">
        <f>INDEX('Payment Total'!$A$7:$H$333,MATCH('Payment by Source'!$A103,'Payment Total'!$A$7:$A$333,0),4)-I103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291260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Total'!$A$7:$A$333,0),4)-I104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138801</v>
      </c>
      <c r="I105" s="22">
        <f>INDEX(Data[],MATCH($A105,Data[Dist],0),MATCH(I$5,Data[#Headers],0))</f>
        <v>190850</v>
      </c>
      <c r="K105" s="69">
        <f>INDEX('Payment Total'!$A$7:$H$333,MATCH('Payment by Source'!$A105,'Payment Total'!$A$7:$A$333,0),4)-I105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151217</v>
      </c>
      <c r="I106" s="22">
        <f>INDEX(Data[],MATCH($A106,Data[Dist],0),MATCH(I$5,Data[#Headers],0))</f>
        <v>205372</v>
      </c>
      <c r="K106" s="69">
        <f>INDEX('Payment Total'!$A$7:$H$333,MATCH('Payment by Source'!$A106,'Payment Total'!$A$7:$A$333,0),4)-I106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192501</v>
      </c>
      <c r="I107" s="22">
        <f>INDEX(Data[],MATCH($A107,Data[Dist],0),MATCH(I$5,Data[#Headers],0))</f>
        <v>252962</v>
      </c>
      <c r="K107" s="69">
        <f>INDEX('Payment Total'!$A$7:$H$333,MATCH('Payment by Source'!$A107,'Payment Total'!$A$7:$A$333,0),4)-I107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1931124</v>
      </c>
      <c r="V107" s="152">
        <f t="shared" si="4"/>
        <v>193112</v>
      </c>
      <c r="W107" s="152">
        <f t="shared" si="5"/>
        <v>1931120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306602</v>
      </c>
      <c r="I108" s="22">
        <f>INDEX(Data[],MATCH($A108,Data[Dist],0),MATCH(I$5,Data[#Headers],0))</f>
        <v>386423</v>
      </c>
      <c r="K108" s="69">
        <f>INDEX('Payment Total'!$A$7:$H$333,MATCH('Payment by Source'!$A108,'Payment Total'!$A$7:$A$333,0),4)-I108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298297</v>
      </c>
      <c r="I109" s="22">
        <f>INDEX(Data[],MATCH($A109,Data[Dist],0),MATCH(I$5,Data[#Headers],0))</f>
        <v>394035</v>
      </c>
      <c r="K109" s="69">
        <f>INDEX('Payment Total'!$A$7:$H$333,MATCH('Payment by Source'!$A109,'Payment Total'!$A$7:$A$333,0),4)-I109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244807</v>
      </c>
      <c r="I110" s="22">
        <f>INDEX(Data[],MATCH($A110,Data[Dist],0),MATCH(I$5,Data[#Headers],0))</f>
        <v>317242</v>
      </c>
      <c r="K110" s="69">
        <f>INDEX('Payment Total'!$A$7:$H$333,MATCH('Payment by Source'!$A110,'Payment Total'!$A$7:$A$333,0),4)-I110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95340</v>
      </c>
      <c r="I111" s="22">
        <f>INDEX(Data[],MATCH($A111,Data[Dist],0),MATCH(I$5,Data[#Headers],0))</f>
        <v>125078</v>
      </c>
      <c r="K111" s="69">
        <f>INDEX('Payment Total'!$A$7:$H$333,MATCH('Payment by Source'!$A111,'Payment Total'!$A$7:$A$333,0),4)-I111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694522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Total'!$A$7:$A$333,0),4)-I112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184914</v>
      </c>
      <c r="I113" s="22">
        <f>INDEX(Data[],MATCH($A113,Data[Dist],0),MATCH(I$5,Data[#Headers],0))</f>
        <v>243512</v>
      </c>
      <c r="K113" s="69">
        <f>INDEX('Payment Total'!$A$7:$H$333,MATCH('Payment by Source'!$A113,'Payment Total'!$A$7:$A$333,0),4)-I113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781874</v>
      </c>
      <c r="I114" s="22">
        <f>INDEX(Data[],MATCH($A114,Data[Dist],0),MATCH(I$5,Data[#Headers],0))</f>
        <v>989574</v>
      </c>
      <c r="K114" s="69">
        <f>INDEX('Payment Total'!$A$7:$H$333,MATCH('Payment by Source'!$A114,'Payment Total'!$A$7:$A$333,0),4)-I114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558819</v>
      </c>
      <c r="I115" s="22">
        <f>INDEX(Data[],MATCH($A115,Data[Dist],0),MATCH(I$5,Data[#Headers],0))</f>
        <v>709632</v>
      </c>
      <c r="K115" s="69">
        <f>INDEX('Payment Total'!$A$7:$H$333,MATCH('Payment by Source'!$A115,'Payment Total'!$A$7:$A$333,0),4)-I115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2269752</v>
      </c>
      <c r="I116" s="22">
        <f>INDEX(Data[],MATCH($A116,Data[Dist],0),MATCH(I$5,Data[#Headers],0))</f>
        <v>2775530</v>
      </c>
      <c r="K116" s="69">
        <f>INDEX('Payment Total'!$A$7:$H$333,MATCH('Payment by Source'!$A116,'Payment Total'!$A$7:$A$333,0),4)-I116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1148887</v>
      </c>
      <c r="I117" s="22">
        <f>INDEX(Data[],MATCH($A117,Data[Dist],0),MATCH(I$5,Data[#Headers],0))</f>
        <v>1404761</v>
      </c>
      <c r="K117" s="69">
        <f>INDEX('Payment Total'!$A$7:$H$333,MATCH('Payment by Source'!$A117,'Payment Total'!$A$7:$A$333,0),4)-I117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11520206</v>
      </c>
      <c r="V117" s="152">
        <f t="shared" si="4"/>
        <v>1152021</v>
      </c>
      <c r="W117" s="152">
        <f t="shared" si="5"/>
        <v>11520210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235115</v>
      </c>
      <c r="I118" s="22">
        <f>INDEX(Data[],MATCH($A118,Data[Dist],0),MATCH(I$5,Data[#Headers],0))</f>
        <v>293632</v>
      </c>
      <c r="K118" s="69">
        <f>INDEX('Payment Total'!$A$7:$H$333,MATCH('Payment by Source'!$A118,'Payment Total'!$A$7:$A$333,0),4)-I118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196308</v>
      </c>
      <c r="I119" s="22">
        <f>INDEX(Data[],MATCH($A119,Data[Dist],0),MATCH(I$5,Data[#Headers],0))</f>
        <v>262337</v>
      </c>
      <c r="K119" s="69">
        <f>INDEX('Payment Total'!$A$7:$H$333,MATCH('Payment by Source'!$A119,'Payment Total'!$A$7:$A$333,0),4)-I119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278202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Total'!$A$7:$A$333,0),4)-I120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207807</v>
      </c>
      <c r="I121" s="22">
        <f>INDEX(Data[],MATCH($A121,Data[Dist],0),MATCH(I$5,Data[#Headers],0))</f>
        <v>270201</v>
      </c>
      <c r="K121" s="69">
        <f>INDEX('Payment Total'!$A$7:$H$333,MATCH('Payment by Source'!$A121,'Payment Total'!$A$7:$A$333,0),4)-I121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753835</v>
      </c>
      <c r="I122" s="22">
        <f>INDEX(Data[],MATCH($A122,Data[Dist],0),MATCH(I$5,Data[#Headers],0))</f>
        <v>942560</v>
      </c>
      <c r="K122" s="69">
        <f>INDEX('Payment Total'!$A$7:$H$333,MATCH('Payment by Source'!$A122,'Payment Total'!$A$7:$A$333,0),4)-I122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74910</v>
      </c>
      <c r="I123" s="22">
        <f>INDEX(Data[],MATCH($A123,Data[Dist],0),MATCH(I$5,Data[#Headers],0))</f>
        <v>100680</v>
      </c>
      <c r="K123" s="69">
        <f>INDEX('Payment Total'!$A$7:$H$333,MATCH('Payment by Source'!$A123,'Payment Total'!$A$7:$A$333,0),4)-I123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293935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Total'!$A$7:$A$333,0),4)-I124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1051948</v>
      </c>
      <c r="I125" s="22">
        <f>INDEX(Data[],MATCH($A125,Data[Dist],0),MATCH(I$5,Data[#Headers],0))</f>
        <v>1290770</v>
      </c>
      <c r="K125" s="69">
        <f>INDEX('Payment Total'!$A$7:$H$333,MATCH('Payment by Source'!$A125,'Payment Total'!$A$7:$A$333,0),4)-I125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112881</v>
      </c>
      <c r="I126" s="22">
        <f>INDEX(Data[],MATCH($A126,Data[Dist],0),MATCH(I$5,Data[#Headers],0))</f>
        <v>154310</v>
      </c>
      <c r="K126" s="69">
        <f>INDEX('Payment Total'!$A$7:$H$333,MATCH('Payment by Source'!$A126,'Payment Total'!$A$7:$A$333,0),4)-I126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145427</v>
      </c>
      <c r="I127" s="22">
        <f>INDEX(Data[],MATCH($A127,Data[Dist],0),MATCH(I$5,Data[#Headers],0))</f>
        <v>196833</v>
      </c>
      <c r="K127" s="69">
        <f>INDEX('Payment Total'!$A$7:$H$333,MATCH('Payment by Source'!$A127,'Payment Total'!$A$7:$A$333,0),4)-I127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305252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Total'!$A$7:$A$333,0),4)-I128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84883</v>
      </c>
      <c r="I129" s="22">
        <f>INDEX(Data[],MATCH($A129,Data[Dist],0),MATCH(I$5,Data[#Headers],0))</f>
        <v>128980</v>
      </c>
      <c r="K129" s="69">
        <f>INDEX('Payment Total'!$A$7:$H$333,MATCH('Payment by Source'!$A129,'Payment Total'!$A$7:$A$333,0),4)-I129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788782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Total'!$A$7:$A$333,0),4)-I130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210699</v>
      </c>
      <c r="I131" s="22">
        <f>INDEX(Data[],MATCH($A131,Data[Dist],0),MATCH(I$5,Data[#Headers],0))</f>
        <v>267492</v>
      </c>
      <c r="K131" s="69">
        <f>INDEX('Payment Total'!$A$7:$H$333,MATCH('Payment by Source'!$A131,'Payment Total'!$A$7:$A$333,0),4)-I131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358097</v>
      </c>
      <c r="I132" s="22">
        <f>INDEX(Data[],MATCH($A132,Data[Dist],0),MATCH(I$5,Data[#Headers],0))</f>
        <v>449654</v>
      </c>
      <c r="K132" s="69">
        <f>INDEX('Payment Total'!$A$7:$H$333,MATCH('Payment by Source'!$A132,'Payment Total'!$A$7:$A$333,0),4)-I132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188581</v>
      </c>
      <c r="I133" s="22">
        <f>INDEX(Data[],MATCH($A133,Data[Dist],0),MATCH(I$5,Data[#Headers],0))</f>
        <v>244946</v>
      </c>
      <c r="K133" s="69">
        <f>INDEX('Payment Total'!$A$7:$H$333,MATCH('Payment by Source'!$A133,'Payment Total'!$A$7:$A$333,0),4)-I133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236978</v>
      </c>
      <c r="I134" s="22">
        <f>INDEX(Data[],MATCH($A134,Data[Dist],0),MATCH(I$5,Data[#Headers],0))</f>
        <v>319387</v>
      </c>
      <c r="K134" s="69">
        <f>INDEX('Payment Total'!$A$7:$H$333,MATCH('Payment by Source'!$A134,'Payment Total'!$A$7:$A$333,0),4)-I134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157125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Total'!$A$7:$A$333,0),4)-I135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109194</v>
      </c>
      <c r="I136" s="22">
        <f>INDEX(Data[],MATCH($A136,Data[Dist],0),MATCH(I$5,Data[#Headers],0))</f>
        <v>138637</v>
      </c>
      <c r="K136" s="69">
        <f>INDEX('Payment Total'!$A$7:$H$333,MATCH('Payment by Source'!$A136,'Payment Total'!$A$7:$A$333,0),4)-I136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626802</v>
      </c>
      <c r="I137" s="22">
        <f>INDEX(Data[],MATCH($A137,Data[Dist],0),MATCH(I$5,Data[#Headers],0))</f>
        <v>777298</v>
      </c>
      <c r="K137" s="69">
        <f>INDEX('Payment Total'!$A$7:$H$333,MATCH('Payment by Source'!$A137,'Payment Total'!$A$7:$A$333,0),4)-I137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693801</v>
      </c>
      <c r="I138" s="22">
        <f>INDEX(Data[],MATCH($A138,Data[Dist],0),MATCH(I$5,Data[#Headers],0))</f>
        <v>876985</v>
      </c>
      <c r="K138" s="69">
        <f>INDEX('Payment Total'!$A$7:$H$333,MATCH('Payment by Source'!$A138,'Payment Total'!$A$7:$A$333,0),4)-I138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67738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Total'!$A$7:$A$333,0),4)-I139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247521</v>
      </c>
      <c r="I140" s="22">
        <f>INDEX(Data[],MATCH($A140,Data[Dist],0),MATCH(I$5,Data[#Headers],0))</f>
        <v>335190</v>
      </c>
      <c r="K140" s="69">
        <f>INDEX('Payment Total'!$A$7:$H$333,MATCH('Payment by Source'!$A140,'Payment Total'!$A$7:$A$333,0),4)-I140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260517</v>
      </c>
      <c r="I141" s="22">
        <f>INDEX(Data[],MATCH($A141,Data[Dist],0),MATCH(I$5,Data[#Headers],0))</f>
        <v>340417</v>
      </c>
      <c r="K141" s="69">
        <f>INDEX('Payment Total'!$A$7:$H$333,MATCH('Payment by Source'!$A141,'Payment Total'!$A$7:$A$333,0),4)-I141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277466</v>
      </c>
      <c r="I142" s="22">
        <f>INDEX(Data[],MATCH($A142,Data[Dist],0),MATCH(I$5,Data[#Headers],0))</f>
        <v>355974</v>
      </c>
      <c r="K142" s="69">
        <f>INDEX('Payment Total'!$A$7:$H$333,MATCH('Payment by Source'!$A142,'Payment Total'!$A$7:$A$333,0),4)-I142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564793</v>
      </c>
      <c r="I143" s="22">
        <f>INDEX(Data[],MATCH($A143,Data[Dist],0),MATCH(I$5,Data[#Headers],0))</f>
        <v>719136</v>
      </c>
      <c r="K143" s="69">
        <f>INDEX('Payment Total'!$A$7:$H$333,MATCH('Payment by Source'!$A143,'Payment Total'!$A$7:$A$333,0),4)-I143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130722</v>
      </c>
      <c r="I144" s="22">
        <f>INDEX(Data[],MATCH($A144,Data[Dist],0),MATCH(I$5,Data[#Headers],0))</f>
        <v>182704</v>
      </c>
      <c r="K144" s="69">
        <f>INDEX('Payment Total'!$A$7:$H$333,MATCH('Payment by Source'!$A144,'Payment Total'!$A$7:$A$333,0),4)-I144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394265</v>
      </c>
      <c r="I145" s="22">
        <f>INDEX(Data[],MATCH($A145,Data[Dist],0),MATCH(I$5,Data[#Headers],0))</f>
        <v>486803</v>
      </c>
      <c r="K145" s="69">
        <f>INDEX('Payment Total'!$A$7:$H$333,MATCH('Payment by Source'!$A145,'Payment Total'!$A$7:$A$333,0),4)-I145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635785</v>
      </c>
      <c r="I146" s="22">
        <f>INDEX(Data[],MATCH($A146,Data[Dist],0),MATCH(I$5,Data[#Headers],0))</f>
        <v>809360</v>
      </c>
      <c r="K146" s="69">
        <f>INDEX('Payment Total'!$A$7:$H$333,MATCH('Payment by Source'!$A146,'Payment Total'!$A$7:$A$333,0),4)-I146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779602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Total'!$A$7:$A$333,0),4)-I147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2119463</v>
      </c>
      <c r="I148" s="22">
        <f>INDEX(Data[],MATCH($A148,Data[Dist],0),MATCH(I$5,Data[#Headers],0))</f>
        <v>2543884</v>
      </c>
      <c r="K148" s="69">
        <f>INDEX('Payment Total'!$A$7:$H$333,MATCH('Payment by Source'!$A148,'Payment Total'!$A$7:$A$333,0),4)-I148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476053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Total'!$A$7:$A$333,0),4)-I149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6915153</v>
      </c>
      <c r="I150" s="22">
        <f>INDEX(Data[],MATCH($A150,Data[Dist],0),MATCH(I$5,Data[#Headers],0))</f>
        <v>8725258</v>
      </c>
      <c r="K150" s="69">
        <f>INDEX('Payment Total'!$A$7:$H$333,MATCH('Payment by Source'!$A150,'Payment Total'!$A$7:$A$333,0),4)-I150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543608</v>
      </c>
      <c r="I151" s="22">
        <f>INDEX(Data[],MATCH($A151,Data[Dist],0),MATCH(I$5,Data[#Headers],0))</f>
        <v>683377</v>
      </c>
      <c r="K151" s="69">
        <f>INDEX('Payment Total'!$A$7:$H$333,MATCH('Payment by Source'!$A151,'Payment Total'!$A$7:$A$333,0),4)-I151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285721</v>
      </c>
      <c r="I152" s="22">
        <f>INDEX(Data[],MATCH($A152,Data[Dist],0),MATCH(I$5,Data[#Headers],0))</f>
        <v>351660</v>
      </c>
      <c r="K152" s="69">
        <f>INDEX('Payment Total'!$A$7:$H$333,MATCH('Payment by Source'!$A152,'Payment Total'!$A$7:$A$333,0),4)-I152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281456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Total'!$A$7:$A$333,0),4)-I153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240997</v>
      </c>
      <c r="I154" s="22">
        <f>INDEX(Data[],MATCH($A154,Data[Dist],0),MATCH(I$5,Data[#Headers],0))</f>
        <v>297253</v>
      </c>
      <c r="K154" s="69">
        <f>INDEX('Payment Total'!$A$7:$H$333,MATCH('Payment by Source'!$A154,'Payment Total'!$A$7:$A$333,0),4)-I154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577533</v>
      </c>
      <c r="I155" s="22">
        <f>INDEX(Data[],MATCH($A155,Data[Dist],0),MATCH(I$5,Data[#Headers],0))</f>
        <v>744322</v>
      </c>
      <c r="K155" s="69">
        <f>INDEX('Payment Total'!$A$7:$H$333,MATCH('Payment by Source'!$A155,'Payment Total'!$A$7:$A$333,0),4)-I155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507099</v>
      </c>
      <c r="I156" s="22">
        <f>INDEX(Data[],MATCH($A156,Data[Dist],0),MATCH(I$5,Data[#Headers],0))</f>
        <v>628669</v>
      </c>
      <c r="K156" s="69">
        <f>INDEX('Payment Total'!$A$7:$H$333,MATCH('Payment by Source'!$A156,'Payment Total'!$A$7:$A$333,0),4)-I156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3791749</v>
      </c>
      <c r="I157" s="22">
        <f>INDEX(Data[],MATCH($A157,Data[Dist],0),MATCH(I$5,Data[#Headers],0))</f>
        <v>4651453</v>
      </c>
      <c r="K157" s="69">
        <f>INDEX('Payment Total'!$A$7:$H$333,MATCH('Payment by Source'!$A157,'Payment Total'!$A$7:$A$333,0),4)-I157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1319017</v>
      </c>
      <c r="I158" s="22">
        <f>INDEX(Data[],MATCH($A158,Data[Dist],0),MATCH(I$5,Data[#Headers],0))</f>
        <v>1566048</v>
      </c>
      <c r="K158" s="69">
        <f>INDEX('Payment Total'!$A$7:$H$333,MATCH('Payment by Source'!$A158,'Payment Total'!$A$7:$A$333,0),4)-I158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13218915</v>
      </c>
      <c r="V158" s="152">
        <f t="shared" si="7"/>
        <v>1321892</v>
      </c>
      <c r="W158" s="152">
        <f t="shared" si="8"/>
        <v>13218920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161510</v>
      </c>
      <c r="I159" s="22">
        <f>INDEX(Data[],MATCH($A159,Data[Dist],0),MATCH(I$5,Data[#Headers],0))</f>
        <v>208858</v>
      </c>
      <c r="K159" s="69">
        <f>INDEX('Payment Total'!$A$7:$H$333,MATCH('Payment by Source'!$A159,'Payment Total'!$A$7:$A$333,0),4)-I159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241738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Total'!$A$7:$A$333,0),4)-I160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1073103</v>
      </c>
      <c r="I161" s="22">
        <f>INDEX(Data[],MATCH($A161,Data[Dist],0),MATCH(I$5,Data[#Headers],0))</f>
        <v>1309785</v>
      </c>
      <c r="K161" s="69">
        <f>INDEX('Payment Total'!$A$7:$H$333,MATCH('Payment by Source'!$A161,'Payment Total'!$A$7:$A$333,0),4)-I161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265904</v>
      </c>
      <c r="I162" s="22">
        <f>INDEX(Data[],MATCH($A162,Data[Dist],0),MATCH(I$5,Data[#Headers],0))</f>
        <v>343194</v>
      </c>
      <c r="K162" s="69">
        <f>INDEX('Payment Total'!$A$7:$H$333,MATCH('Payment by Source'!$A162,'Payment Total'!$A$7:$A$333,0),4)-I162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212347</v>
      </c>
      <c r="I163" s="22">
        <f>INDEX(Data[],MATCH($A163,Data[Dist],0),MATCH(I$5,Data[#Headers],0))</f>
        <v>260116</v>
      </c>
      <c r="K163" s="69">
        <f>INDEX('Payment Total'!$A$7:$H$333,MATCH('Payment by Source'!$A163,'Payment Total'!$A$7:$A$333,0),4)-I163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2128280</v>
      </c>
      <c r="V163" s="152">
        <f t="shared" si="7"/>
        <v>212828</v>
      </c>
      <c r="W163" s="152">
        <f t="shared" si="8"/>
        <v>2128280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129692</v>
      </c>
      <c r="I164" s="22">
        <f>INDEX(Data[],MATCH($A164,Data[Dist],0),MATCH(I$5,Data[#Headers],0))</f>
        <v>170715</v>
      </c>
      <c r="K164" s="69">
        <f>INDEX('Payment Total'!$A$7:$H$333,MATCH('Payment by Source'!$A164,'Payment Total'!$A$7:$A$333,0),4)-I164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302971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Total'!$A$7:$A$333,0),4)-I165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257907</v>
      </c>
      <c r="I166" s="22">
        <f>INDEX(Data[],MATCH($A166,Data[Dist],0),MATCH(I$5,Data[#Headers],0))</f>
        <v>337710</v>
      </c>
      <c r="K166" s="69">
        <f>INDEX('Payment Total'!$A$7:$H$333,MATCH('Payment by Source'!$A166,'Payment Total'!$A$7:$A$333,0),4)-I166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2587761</v>
      </c>
      <c r="V166" s="152">
        <f t="shared" si="7"/>
        <v>258776</v>
      </c>
      <c r="W166" s="152">
        <f t="shared" si="8"/>
        <v>2587760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1191202</v>
      </c>
      <c r="I167" s="22">
        <f>INDEX(Data[],MATCH($A167,Data[Dist],0),MATCH(I$5,Data[#Headers],0))</f>
        <v>1473864</v>
      </c>
      <c r="K167" s="69">
        <f>INDEX('Payment Total'!$A$7:$H$333,MATCH('Payment by Source'!$A167,'Payment Total'!$A$7:$A$333,0),4)-I167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11946251</v>
      </c>
      <c r="V167" s="152">
        <f t="shared" si="7"/>
        <v>1194625</v>
      </c>
      <c r="W167" s="152">
        <f t="shared" si="8"/>
        <v>11946250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247532</v>
      </c>
      <c r="I168" s="22">
        <f>INDEX(Data[],MATCH($A168,Data[Dist],0),MATCH(I$5,Data[#Headers],0))</f>
        <v>315682</v>
      </c>
      <c r="K168" s="69">
        <f>INDEX('Payment Total'!$A$7:$H$333,MATCH('Payment by Source'!$A168,'Payment Total'!$A$7:$A$333,0),4)-I168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1138936</v>
      </c>
      <c r="I169" s="22">
        <f>INDEX(Data[],MATCH($A169,Data[Dist],0),MATCH(I$5,Data[#Headers],0))</f>
        <v>1462522</v>
      </c>
      <c r="K169" s="69">
        <f>INDEX('Payment Total'!$A$7:$H$333,MATCH('Payment by Source'!$A169,'Payment Total'!$A$7:$A$333,0),4)-I169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358060</v>
      </c>
      <c r="I170" s="22">
        <f>INDEX(Data[],MATCH($A170,Data[Dist],0),MATCH(I$5,Data[#Headers],0))</f>
        <v>453749</v>
      </c>
      <c r="K170" s="69">
        <f>INDEX('Payment Total'!$A$7:$H$333,MATCH('Payment by Source'!$A170,'Payment Total'!$A$7:$A$333,0),4)-I170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4285236</v>
      </c>
      <c r="I171" s="22">
        <f>INDEX(Data[],MATCH($A171,Data[Dist],0),MATCH(I$5,Data[#Headers],0))</f>
        <v>5200132</v>
      </c>
      <c r="K171" s="69">
        <f>INDEX('Payment Total'!$A$7:$H$333,MATCH('Payment by Source'!$A171,'Payment Total'!$A$7:$A$333,0),4)-I171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381203</v>
      </c>
      <c r="I172" s="22">
        <f>INDEX(Data[],MATCH($A172,Data[Dist],0),MATCH(I$5,Data[#Headers],0))</f>
        <v>471684</v>
      </c>
      <c r="K172" s="69">
        <f>INDEX('Payment Total'!$A$7:$H$333,MATCH('Payment by Source'!$A172,'Payment Total'!$A$7:$A$333,0),4)-I172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297748</v>
      </c>
      <c r="I173" s="22">
        <f>INDEX(Data[],MATCH($A173,Data[Dist],0),MATCH(I$5,Data[#Headers],0))</f>
        <v>380724</v>
      </c>
      <c r="K173" s="69">
        <f>INDEX('Payment Total'!$A$7:$H$333,MATCH('Payment by Source'!$A173,'Payment Total'!$A$7:$A$333,0),4)-I173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148908</v>
      </c>
      <c r="I174" s="22">
        <f>INDEX(Data[],MATCH($A174,Data[Dist],0),MATCH(I$5,Data[#Headers],0))</f>
        <v>203372</v>
      </c>
      <c r="K174" s="69">
        <f>INDEX('Payment Total'!$A$7:$H$333,MATCH('Payment by Source'!$A174,'Payment Total'!$A$7:$A$333,0),4)-I174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359916</v>
      </c>
      <c r="I175" s="22">
        <f>INDEX(Data[],MATCH($A175,Data[Dist],0),MATCH(I$5,Data[#Headers],0))</f>
        <v>460030</v>
      </c>
      <c r="K175" s="69">
        <f>INDEX('Payment Total'!$A$7:$H$333,MATCH('Payment by Source'!$A175,'Payment Total'!$A$7:$A$333,0),4)-I175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9551</v>
      </c>
      <c r="I176" s="22">
        <f>INDEX(Data[],MATCH($A176,Data[Dist],0),MATCH(I$5,Data[#Headers],0))</f>
        <v>28002</v>
      </c>
      <c r="K176" s="69">
        <f>INDEX('Payment Total'!$A$7:$H$333,MATCH('Payment by Source'!$A176,'Payment Total'!$A$7:$A$333,0),4)-I176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211586</v>
      </c>
      <c r="I177" s="22">
        <f>INDEX(Data[],MATCH($A177,Data[Dist],0),MATCH(I$5,Data[#Headers],0))</f>
        <v>276899</v>
      </c>
      <c r="K177" s="69">
        <f>INDEX('Payment Total'!$A$7:$H$333,MATCH('Payment by Source'!$A177,'Payment Total'!$A$7:$A$333,0),4)-I177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403530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Total'!$A$7:$A$333,0),4)-I178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232915</v>
      </c>
      <c r="I179" s="22">
        <f>INDEX(Data[],MATCH($A179,Data[Dist],0),MATCH(I$5,Data[#Headers],0))</f>
        <v>304133</v>
      </c>
      <c r="K179" s="69">
        <f>INDEX('Payment Total'!$A$7:$H$333,MATCH('Payment by Source'!$A179,'Payment Total'!$A$7:$A$333,0),4)-I179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243741</v>
      </c>
      <c r="I180" s="22">
        <f>INDEX(Data[],MATCH($A180,Data[Dist],0),MATCH(I$5,Data[#Headers],0))</f>
        <v>332767</v>
      </c>
      <c r="K180" s="69">
        <f>INDEX('Payment Total'!$A$7:$H$333,MATCH('Payment by Source'!$A180,'Payment Total'!$A$7:$A$333,0),4)-I180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240969</v>
      </c>
      <c r="I181" s="22">
        <f>INDEX(Data[],MATCH($A181,Data[Dist],0),MATCH(I$5,Data[#Headers],0))</f>
        <v>324646</v>
      </c>
      <c r="K181" s="69">
        <f>INDEX('Payment Total'!$A$7:$H$333,MATCH('Payment by Source'!$A181,'Payment Total'!$A$7:$A$333,0),4)-I181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803827</v>
      </c>
      <c r="I182" s="22">
        <f>INDEX(Data[],MATCH($A182,Data[Dist],0),MATCH(I$5,Data[#Headers],0))</f>
        <v>978780</v>
      </c>
      <c r="K182" s="69">
        <f>INDEX('Payment Total'!$A$7:$H$333,MATCH('Payment by Source'!$A182,'Payment Total'!$A$7:$A$333,0),4)-I182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274946</v>
      </c>
      <c r="I183" s="22">
        <f>INDEX(Data[],MATCH($A183,Data[Dist],0),MATCH(I$5,Data[#Headers],0))</f>
        <v>364572</v>
      </c>
      <c r="K183" s="69">
        <f>INDEX('Payment Total'!$A$7:$H$333,MATCH('Payment by Source'!$A183,'Payment Total'!$A$7:$A$333,0),4)-I183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138230</v>
      </c>
      <c r="I184" s="22">
        <f>INDEX(Data[],MATCH($A184,Data[Dist],0),MATCH(I$5,Data[#Headers],0))</f>
        <v>200686</v>
      </c>
      <c r="K184" s="69">
        <f>INDEX('Payment Total'!$A$7:$H$333,MATCH('Payment by Source'!$A184,'Payment Total'!$A$7:$A$333,0),4)-I184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1187963</v>
      </c>
      <c r="I185" s="22">
        <f>INDEX(Data[],MATCH($A185,Data[Dist],0),MATCH(I$5,Data[#Headers],0))</f>
        <v>1444391</v>
      </c>
      <c r="K185" s="69">
        <f>INDEX('Payment Total'!$A$7:$H$333,MATCH('Payment by Source'!$A185,'Payment Total'!$A$7:$A$333,0),4)-I185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3687110</v>
      </c>
      <c r="I186" s="22">
        <f>INDEX(Data[],MATCH($A186,Data[Dist],0),MATCH(I$5,Data[#Headers],0))</f>
        <v>4386716</v>
      </c>
      <c r="K186" s="69">
        <f>INDEX('Payment Total'!$A$7:$H$333,MATCH('Payment by Source'!$A186,'Payment Total'!$A$7:$A$333,0),4)-I186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246275</v>
      </c>
      <c r="I187" s="22">
        <f>INDEX(Data[],MATCH($A187,Data[Dist],0),MATCH(I$5,Data[#Headers],0))</f>
        <v>311317</v>
      </c>
      <c r="K187" s="69">
        <f>INDEX('Payment Total'!$A$7:$H$333,MATCH('Payment by Source'!$A187,'Payment Total'!$A$7:$A$333,0),4)-I187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1891261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Total'!$A$7:$A$333,0),4)-I188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750690</v>
      </c>
      <c r="I189" s="22">
        <f>INDEX(Data[],MATCH($A189,Data[Dist],0),MATCH(I$5,Data[#Headers],0))</f>
        <v>948336</v>
      </c>
      <c r="K189" s="69">
        <f>INDEX('Payment Total'!$A$7:$H$333,MATCH('Payment by Source'!$A189,'Payment Total'!$A$7:$A$333,0),4)-I189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423027</v>
      </c>
      <c r="I190" s="22">
        <f>INDEX(Data[],MATCH($A190,Data[Dist],0),MATCH(I$5,Data[#Headers],0))</f>
        <v>520135</v>
      </c>
      <c r="K190" s="69">
        <f>INDEX('Payment Total'!$A$7:$H$333,MATCH('Payment by Source'!$A190,'Payment Total'!$A$7:$A$333,0),4)-I190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205027</v>
      </c>
      <c r="I191" s="22">
        <f>INDEX(Data[],MATCH($A191,Data[Dist],0),MATCH(I$5,Data[#Headers],0))</f>
        <v>251001</v>
      </c>
      <c r="K191" s="69">
        <f>INDEX('Payment Total'!$A$7:$H$333,MATCH('Payment by Source'!$A191,'Payment Total'!$A$7:$A$333,0),4)-I191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2055179</v>
      </c>
      <c r="V191" s="152">
        <f t="shared" si="7"/>
        <v>205518</v>
      </c>
      <c r="W191" s="152">
        <f t="shared" si="8"/>
        <v>2055180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253652</v>
      </c>
      <c r="I192" s="22">
        <f>INDEX(Data[],MATCH($A192,Data[Dist],0),MATCH(I$5,Data[#Headers],0))</f>
        <v>325127</v>
      </c>
      <c r="K192" s="69">
        <f>INDEX('Payment Total'!$A$7:$H$333,MATCH('Payment by Source'!$A192,'Payment Total'!$A$7:$A$333,0),4)-I192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639803</v>
      </c>
      <c r="I193" s="22">
        <f>INDEX(Data[],MATCH($A193,Data[Dist],0),MATCH(I$5,Data[#Headers],0))</f>
        <v>807724</v>
      </c>
      <c r="K193" s="69">
        <f>INDEX('Payment Total'!$A$7:$H$333,MATCH('Payment by Source'!$A193,'Payment Total'!$A$7:$A$333,0),4)-I193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410761</v>
      </c>
      <c r="I194" s="22">
        <f>INDEX(Data[],MATCH($A194,Data[Dist],0),MATCH(I$5,Data[#Headers],0))</f>
        <v>510381</v>
      </c>
      <c r="K194" s="69">
        <f>INDEX('Payment Total'!$A$7:$H$333,MATCH('Payment by Source'!$A194,'Payment Total'!$A$7:$A$333,0),4)-I194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441679</v>
      </c>
      <c r="I195" s="22">
        <f>INDEX(Data[],MATCH($A195,Data[Dist],0),MATCH(I$5,Data[#Headers],0))</f>
        <v>554317</v>
      </c>
      <c r="K195" s="69">
        <f>INDEX('Payment Total'!$A$7:$H$333,MATCH('Payment by Source'!$A195,'Payment Total'!$A$7:$A$333,0),4)-I195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158500</v>
      </c>
      <c r="I196" s="22">
        <f>INDEX(Data[],MATCH($A196,Data[Dist],0),MATCH(I$5,Data[#Headers],0))</f>
        <v>221290</v>
      </c>
      <c r="K196" s="69">
        <f>INDEX('Payment Total'!$A$7:$H$333,MATCH('Payment by Source'!$A196,'Payment Total'!$A$7:$A$333,0),4)-I196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1592556</v>
      </c>
      <c r="V196" s="152">
        <f t="shared" si="7"/>
        <v>159256</v>
      </c>
      <c r="W196" s="152">
        <f t="shared" si="8"/>
        <v>1592560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495305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Total'!$A$7:$A$333,0),4)-I197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186355</v>
      </c>
      <c r="I198" s="22">
        <f>INDEX(Data[],MATCH($A198,Data[Dist],0),MATCH(I$5,Data[#Headers],0))</f>
        <v>235069</v>
      </c>
      <c r="K198" s="69">
        <f>INDEX('Payment Total'!$A$7:$H$333,MATCH('Payment by Source'!$A198,'Payment Total'!$A$7:$A$333,0),4)-I198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127993</v>
      </c>
      <c r="I199" s="22">
        <f>INDEX(Data[],MATCH($A199,Data[Dist],0),MATCH(I$5,Data[#Headers],0))</f>
        <v>154992</v>
      </c>
      <c r="K199" s="69">
        <f>INDEX('Payment Total'!$A$7:$H$333,MATCH('Payment by Source'!$A199,'Payment Total'!$A$7:$A$333,0),4)-I199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104026</v>
      </c>
      <c r="I200" s="22">
        <f>INDEX(Data[],MATCH($A200,Data[Dist],0),MATCH(I$5,Data[#Headers],0))</f>
        <v>132487</v>
      </c>
      <c r="K200" s="69">
        <f>INDEX('Payment Total'!$A$7:$H$333,MATCH('Payment by Source'!$A200,'Payment Total'!$A$7:$A$333,0),4)-I200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92984</v>
      </c>
      <c r="I201" s="22">
        <f>INDEX(Data[],MATCH($A201,Data[Dist],0),MATCH(I$5,Data[#Headers],0))</f>
        <v>119713</v>
      </c>
      <c r="K201" s="69">
        <f>INDEX('Payment Total'!$A$7:$H$333,MATCH('Payment by Source'!$A201,'Payment Total'!$A$7:$A$333,0),4)-I201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932676</v>
      </c>
      <c r="V201" s="152">
        <f t="shared" si="10"/>
        <v>93268</v>
      </c>
      <c r="W201" s="152">
        <f t="shared" si="11"/>
        <v>932680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271232</v>
      </c>
      <c r="I202" s="22">
        <f>INDEX(Data[],MATCH($A202,Data[Dist],0),MATCH(I$5,Data[#Headers],0))</f>
        <v>357160</v>
      </c>
      <c r="K202" s="69">
        <f>INDEX('Payment Total'!$A$7:$H$333,MATCH('Payment by Source'!$A202,'Payment Total'!$A$7:$A$333,0),4)-I202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1043800</v>
      </c>
      <c r="I203" s="22">
        <f>INDEX(Data[],MATCH($A203,Data[Dist],0),MATCH(I$5,Data[#Headers],0))</f>
        <v>1278449</v>
      </c>
      <c r="K203" s="69">
        <f>INDEX('Payment Total'!$A$7:$H$333,MATCH('Payment by Source'!$A203,'Payment Total'!$A$7:$A$333,0),4)-I203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617986</v>
      </c>
      <c r="I204" s="22">
        <f>INDEX(Data[],MATCH($A204,Data[Dist],0),MATCH(I$5,Data[#Headers],0))</f>
        <v>767819</v>
      </c>
      <c r="K204" s="69">
        <f>INDEX('Payment Total'!$A$7:$H$333,MATCH('Payment by Source'!$A204,'Payment Total'!$A$7:$A$333,0),4)-I204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132696</v>
      </c>
      <c r="I205" s="22">
        <f>INDEX(Data[],MATCH($A205,Data[Dist],0),MATCH(I$5,Data[#Headers],0))</f>
        <v>169242</v>
      </c>
      <c r="K205" s="69">
        <f>INDEX('Payment Total'!$A$7:$H$333,MATCH('Payment by Source'!$A205,'Payment Total'!$A$7:$A$333,0),4)-I205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1330414</v>
      </c>
      <c r="V205" s="152">
        <f t="shared" si="10"/>
        <v>133041</v>
      </c>
      <c r="W205" s="152">
        <f t="shared" si="11"/>
        <v>1330410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2812646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Total'!$A$7:$A$333,0),4)-I206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305164</v>
      </c>
      <c r="I207" s="22">
        <f>INDEX(Data[],MATCH($A207,Data[Dist],0),MATCH(I$5,Data[#Headers],0))</f>
        <v>385220</v>
      </c>
      <c r="K207" s="69">
        <f>INDEX('Payment Total'!$A$7:$H$333,MATCH('Payment by Source'!$A207,'Payment Total'!$A$7:$A$333,0),4)-I207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765402</v>
      </c>
      <c r="I208" s="22">
        <f>INDEX(Data[],MATCH($A208,Data[Dist],0),MATCH(I$5,Data[#Headers],0))</f>
        <v>961730</v>
      </c>
      <c r="K208" s="69">
        <f>INDEX('Payment Total'!$A$7:$H$333,MATCH('Payment by Source'!$A208,'Payment Total'!$A$7:$A$333,0),4)-I208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190013</v>
      </c>
      <c r="I209" s="22">
        <f>INDEX(Data[],MATCH($A209,Data[Dist],0),MATCH(I$5,Data[#Headers],0))</f>
        <v>255380</v>
      </c>
      <c r="K209" s="69">
        <f>INDEX('Payment Total'!$A$7:$H$333,MATCH('Payment by Source'!$A209,'Payment Total'!$A$7:$A$333,0),4)-I209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394751</v>
      </c>
      <c r="I210" s="22">
        <f>INDEX(Data[],MATCH($A210,Data[Dist],0),MATCH(I$5,Data[#Headers],0))</f>
        <v>522534</v>
      </c>
      <c r="K210" s="69">
        <f>INDEX('Payment Total'!$A$7:$H$333,MATCH('Payment by Source'!$A210,'Payment Total'!$A$7:$A$333,0),4)-I210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335791</v>
      </c>
      <c r="I211" s="22">
        <f>INDEX(Data[],MATCH($A211,Data[Dist],0),MATCH(I$5,Data[#Headers],0))</f>
        <v>405507</v>
      </c>
      <c r="K211" s="69">
        <f>INDEX('Payment Total'!$A$7:$H$333,MATCH('Payment by Source'!$A211,'Payment Total'!$A$7:$A$333,0),4)-I211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1853721</v>
      </c>
      <c r="I212" s="22">
        <f>INDEX(Data[],MATCH($A212,Data[Dist],0),MATCH(I$5,Data[#Headers],0))</f>
        <v>2216768</v>
      </c>
      <c r="K212" s="69">
        <f>INDEX('Payment Total'!$A$7:$H$333,MATCH('Payment by Source'!$A212,'Payment Total'!$A$7:$A$333,0),4)-I212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389061</v>
      </c>
      <c r="I213" s="22">
        <f>INDEX(Data[],MATCH($A213,Data[Dist],0),MATCH(I$5,Data[#Headers],0))</f>
        <v>497043</v>
      </c>
      <c r="K213" s="69">
        <f>INDEX('Payment Total'!$A$7:$H$333,MATCH('Payment by Source'!$A213,'Payment Total'!$A$7:$A$333,0),4)-I213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264900</v>
      </c>
      <c r="I214" s="22">
        <f>INDEX(Data[],MATCH($A214,Data[Dist],0),MATCH(I$5,Data[#Headers],0))</f>
        <v>343339</v>
      </c>
      <c r="K214" s="69">
        <f>INDEX('Payment Total'!$A$7:$H$333,MATCH('Payment by Source'!$A214,'Payment Total'!$A$7:$A$333,0),4)-I214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598688</v>
      </c>
      <c r="I215" s="22">
        <f>INDEX(Data[],MATCH($A215,Data[Dist],0),MATCH(I$5,Data[#Headers],0))</f>
        <v>745817</v>
      </c>
      <c r="K215" s="69">
        <f>INDEX('Payment Total'!$A$7:$H$333,MATCH('Payment by Source'!$A215,'Payment Total'!$A$7:$A$333,0),4)-I215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236689</v>
      </c>
      <c r="I216" s="22">
        <f>INDEX(Data[],MATCH($A216,Data[Dist],0),MATCH(I$5,Data[#Headers],0))</f>
        <v>305343</v>
      </c>
      <c r="K216" s="69">
        <f>INDEX('Payment Total'!$A$7:$H$333,MATCH('Payment by Source'!$A216,'Payment Total'!$A$7:$A$333,0),4)-I216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257594</v>
      </c>
      <c r="I217" s="22">
        <f>INDEX(Data[],MATCH($A217,Data[Dist],0),MATCH(I$5,Data[#Headers],0))</f>
        <v>333853</v>
      </c>
      <c r="K217" s="69">
        <f>INDEX('Payment Total'!$A$7:$H$333,MATCH('Payment by Source'!$A217,'Payment Total'!$A$7:$A$333,0),4)-I217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61190</v>
      </c>
      <c r="I218" s="22">
        <f>INDEX(Data[],MATCH($A218,Data[Dist],0),MATCH(I$5,Data[#Headers],0))</f>
        <v>98427</v>
      </c>
      <c r="K218" s="69">
        <f>INDEX('Payment Total'!$A$7:$H$333,MATCH('Payment by Source'!$A218,'Payment Total'!$A$7:$A$333,0),4)-I218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1089742</v>
      </c>
      <c r="I219" s="22">
        <f>INDEX(Data[],MATCH($A219,Data[Dist],0),MATCH(I$5,Data[#Headers],0))</f>
        <v>1343405</v>
      </c>
      <c r="K219" s="69">
        <f>INDEX('Payment Total'!$A$7:$H$333,MATCH('Payment by Source'!$A219,'Payment Total'!$A$7:$A$333,0),4)-I219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1581473</v>
      </c>
      <c r="I220" s="22">
        <f>INDEX(Data[],MATCH($A220,Data[Dist],0),MATCH(I$5,Data[#Headers],0))</f>
        <v>1986344</v>
      </c>
      <c r="K220" s="69">
        <f>INDEX('Payment Total'!$A$7:$H$333,MATCH('Payment by Source'!$A220,'Payment Total'!$A$7:$A$333,0),4)-I220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206811</v>
      </c>
      <c r="I221" s="22">
        <f>INDEX(Data[],MATCH($A221,Data[Dist],0),MATCH(I$5,Data[#Headers],0))</f>
        <v>272606</v>
      </c>
      <c r="K221" s="69">
        <f>INDEX('Payment Total'!$A$7:$H$333,MATCH('Payment by Source'!$A221,'Payment Total'!$A$7:$A$333,0),4)-I221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235411</v>
      </c>
      <c r="I222" s="22">
        <f>INDEX(Data[],MATCH($A222,Data[Dist],0),MATCH(I$5,Data[#Headers],0))</f>
        <v>304873</v>
      </c>
      <c r="K222" s="69">
        <f>INDEX('Payment Total'!$A$7:$H$333,MATCH('Payment by Source'!$A222,'Payment Total'!$A$7:$A$333,0),4)-I222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2361809</v>
      </c>
      <c r="V222" s="152">
        <f t="shared" si="10"/>
        <v>236181</v>
      </c>
      <c r="W222" s="152">
        <f t="shared" si="11"/>
        <v>2361810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2205882</v>
      </c>
      <c r="I223" s="22">
        <f>INDEX(Data[],MATCH($A223,Data[Dist],0),MATCH(I$5,Data[#Headers],0))</f>
        <v>2646206</v>
      </c>
      <c r="K223" s="69">
        <f>INDEX('Payment Total'!$A$7:$H$333,MATCH('Payment by Source'!$A223,'Payment Total'!$A$7:$A$333,0),4)-I223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319568</v>
      </c>
      <c r="I224" s="22">
        <f>INDEX(Data[],MATCH($A224,Data[Dist],0),MATCH(I$5,Data[#Headers],0))</f>
        <v>413949</v>
      </c>
      <c r="K224" s="69">
        <f>INDEX('Payment Total'!$A$7:$H$333,MATCH('Payment by Source'!$A224,'Payment Total'!$A$7:$A$333,0),4)-I224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402905</v>
      </c>
      <c r="I225" s="22">
        <f>INDEX(Data[],MATCH($A225,Data[Dist],0),MATCH(I$5,Data[#Headers],0))</f>
        <v>537260</v>
      </c>
      <c r="K225" s="69">
        <f>INDEX('Payment Total'!$A$7:$H$333,MATCH('Payment by Source'!$A225,'Payment Total'!$A$7:$A$333,0),4)-I225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908290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Total'!$A$7:$A$333,0),4)-I226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250835</v>
      </c>
      <c r="I227" s="22">
        <f>INDEX(Data[],MATCH($A227,Data[Dist],0),MATCH(I$5,Data[#Headers],0))</f>
        <v>333557</v>
      </c>
      <c r="K227" s="69">
        <f>INDEX('Payment Total'!$A$7:$H$333,MATCH('Payment by Source'!$A227,'Payment Total'!$A$7:$A$333,0),4)-I227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-90275</v>
      </c>
      <c r="I228" s="22">
        <f>INDEX(Data[],MATCH($A228,Data[Dist],0),MATCH(I$5,Data[#Headers],0))</f>
        <v>54441</v>
      </c>
      <c r="K228" s="69">
        <f>INDEX('Payment Total'!$A$7:$H$333,MATCH('Payment by Source'!$A228,'Payment Total'!$A$7:$A$333,0),4)-I228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109738</v>
      </c>
      <c r="I229" s="22">
        <f>INDEX(Data[],MATCH($A229,Data[Dist],0),MATCH(I$5,Data[#Headers],0))</f>
        <v>140598</v>
      </c>
      <c r="K229" s="69">
        <f>INDEX('Payment Total'!$A$7:$H$333,MATCH('Payment by Source'!$A229,'Payment Total'!$A$7:$A$333,0),4)-I229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57137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Total'!$A$7:$A$333,0),4)-I230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452377</v>
      </c>
      <c r="I231" s="22">
        <f>INDEX(Data[],MATCH($A231,Data[Dist],0),MATCH(I$5,Data[#Headers],0))</f>
        <v>573948</v>
      </c>
      <c r="K231" s="69">
        <f>INDEX('Payment Total'!$A$7:$H$333,MATCH('Payment by Source'!$A231,'Payment Total'!$A$7:$A$333,0),4)-I231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1283666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Total'!$A$7:$A$333,0),4)-I232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3458508</v>
      </c>
      <c r="I233" s="22">
        <f>INDEX(Data[],MATCH($A233,Data[Dist],0),MATCH(I$5,Data[#Headers],0))</f>
        <v>4111500</v>
      </c>
      <c r="K233" s="69">
        <f>INDEX('Payment Total'!$A$7:$H$333,MATCH('Payment by Source'!$A233,'Payment Total'!$A$7:$A$333,0),4)-I233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34659681</v>
      </c>
      <c r="V233" s="152">
        <f t="shared" si="10"/>
        <v>3465968</v>
      </c>
      <c r="W233" s="152">
        <f t="shared" si="11"/>
        <v>34659680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275114</v>
      </c>
      <c r="I234" s="22">
        <f>INDEX(Data[],MATCH($A234,Data[Dist],0),MATCH(I$5,Data[#Headers],0))</f>
        <v>364148</v>
      </c>
      <c r="K234" s="69">
        <f>INDEX('Payment Total'!$A$7:$H$333,MATCH('Payment by Source'!$A234,'Payment Total'!$A$7:$A$333,0),4)-I234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67191</v>
      </c>
      <c r="I235" s="22">
        <f>INDEX(Data[],MATCH($A235,Data[Dist],0),MATCH(I$5,Data[#Headers],0))</f>
        <v>93400</v>
      </c>
      <c r="K235" s="69">
        <f>INDEX('Payment Total'!$A$7:$H$333,MATCH('Payment by Source'!$A235,'Payment Total'!$A$7:$A$333,0),4)-I235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99014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Total'!$A$7:$A$333,0),4)-I236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259078</v>
      </c>
      <c r="I237" s="22">
        <f>INDEX(Data[],MATCH($A237,Data[Dist],0),MATCH(I$5,Data[#Headers],0))</f>
        <v>337427</v>
      </c>
      <c r="K237" s="69">
        <f>INDEX('Payment Total'!$A$7:$H$333,MATCH('Payment by Source'!$A237,'Payment Total'!$A$7:$A$333,0),4)-I237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1035452</v>
      </c>
      <c r="I238" s="22">
        <f>INDEX(Data[],MATCH($A238,Data[Dist],0),MATCH(I$5,Data[#Headers],0))</f>
        <v>1320611</v>
      </c>
      <c r="K238" s="69">
        <f>INDEX('Payment Total'!$A$7:$H$333,MATCH('Payment by Source'!$A238,'Payment Total'!$A$7:$A$333,0),4)-I238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1261205</v>
      </c>
      <c r="I239" s="22">
        <f>INDEX(Data[],MATCH($A239,Data[Dist],0),MATCH(I$5,Data[#Headers],0))</f>
        <v>1511329</v>
      </c>
      <c r="K239" s="69">
        <f>INDEX('Payment Total'!$A$7:$H$333,MATCH('Payment by Source'!$A239,'Payment Total'!$A$7:$A$333,0),4)-I239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2784745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Total'!$A$7:$A$333,0),4)-I240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412203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Total'!$A$7:$A$333,0),4)-I241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159245</v>
      </c>
      <c r="I242" s="22">
        <f>INDEX(Data[],MATCH($A242,Data[Dist],0),MATCH(I$5,Data[#Headers],0))</f>
        <v>258055</v>
      </c>
      <c r="K242" s="69">
        <f>INDEX('Payment Total'!$A$7:$H$333,MATCH('Payment by Source'!$A242,'Payment Total'!$A$7:$A$333,0),4)-I242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443956</v>
      </c>
      <c r="I243" s="22">
        <f>INDEX(Data[],MATCH($A243,Data[Dist],0),MATCH(I$5,Data[#Headers],0))</f>
        <v>536397</v>
      </c>
      <c r="K243" s="69">
        <f>INDEX('Payment Total'!$A$7:$H$333,MATCH('Payment by Source'!$A243,'Payment Total'!$A$7:$A$333,0),4)-I243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562677</v>
      </c>
      <c r="I244" s="22">
        <f>INDEX(Data[],MATCH($A244,Data[Dist],0),MATCH(I$5,Data[#Headers],0))</f>
        <v>697803</v>
      </c>
      <c r="K244" s="69">
        <f>INDEX('Payment Total'!$A$7:$H$333,MATCH('Payment by Source'!$A244,'Payment Total'!$A$7:$A$333,0),4)-I244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181307</v>
      </c>
      <c r="I245" s="22">
        <f>INDEX(Data[],MATCH($A245,Data[Dist],0),MATCH(I$5,Data[#Headers],0))</f>
        <v>260091</v>
      </c>
      <c r="K245" s="69">
        <f>INDEX('Payment Total'!$A$7:$H$333,MATCH('Payment by Source'!$A245,'Payment Total'!$A$7:$A$333,0),4)-I245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606426</v>
      </c>
      <c r="I246" s="22">
        <f>INDEX(Data[],MATCH($A246,Data[Dist],0),MATCH(I$5,Data[#Headers],0))</f>
        <v>756225</v>
      </c>
      <c r="K246" s="69">
        <f>INDEX('Payment Total'!$A$7:$H$333,MATCH('Payment by Source'!$A246,'Payment Total'!$A$7:$A$333,0),4)-I246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6080706</v>
      </c>
      <c r="V246" s="152">
        <f t="shared" si="10"/>
        <v>608071</v>
      </c>
      <c r="W246" s="152">
        <f t="shared" si="11"/>
        <v>6080710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96254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Total'!$A$7:$A$333,0),4)-I247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90772</v>
      </c>
      <c r="I248" s="22">
        <f>INDEX(Data[],MATCH($A248,Data[Dist],0),MATCH(I$5,Data[#Headers],0))</f>
        <v>147059</v>
      </c>
      <c r="K248" s="69">
        <f>INDEX('Payment Total'!$A$7:$H$333,MATCH('Payment by Source'!$A248,'Payment Total'!$A$7:$A$333,0),4)-I248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466870</v>
      </c>
      <c r="I249" s="22">
        <f>INDEX(Data[],MATCH($A249,Data[Dist],0),MATCH(I$5,Data[#Headers],0))</f>
        <v>592607</v>
      </c>
      <c r="K249" s="69">
        <f>INDEX('Payment Total'!$A$7:$H$333,MATCH('Payment by Source'!$A249,'Payment Total'!$A$7:$A$333,0),4)-I249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509499</v>
      </c>
      <c r="I250" s="22">
        <f>INDEX(Data[],MATCH($A250,Data[Dist],0),MATCH(I$5,Data[#Headers],0))</f>
        <v>644096</v>
      </c>
      <c r="K250" s="69">
        <f>INDEX('Payment Total'!$A$7:$H$333,MATCH('Payment by Source'!$A250,'Payment Total'!$A$7:$A$333,0),4)-I250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183076</v>
      </c>
      <c r="I251" s="22">
        <f>INDEX(Data[],MATCH($A251,Data[Dist],0),MATCH(I$5,Data[#Headers],0))</f>
        <v>240413</v>
      </c>
      <c r="K251" s="69">
        <f>INDEX('Payment Total'!$A$7:$H$333,MATCH('Payment by Source'!$A251,'Payment Total'!$A$7:$A$333,0),4)-I251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96274</v>
      </c>
      <c r="I252" s="22">
        <f>INDEX(Data[],MATCH($A252,Data[Dist],0),MATCH(I$5,Data[#Headers],0))</f>
        <v>124799</v>
      </c>
      <c r="K252" s="69">
        <f>INDEX('Payment Total'!$A$7:$H$333,MATCH('Payment by Source'!$A252,'Payment Total'!$A$7:$A$333,0),4)-I252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221735</v>
      </c>
      <c r="I253" s="22">
        <f>INDEX(Data[],MATCH($A253,Data[Dist],0),MATCH(I$5,Data[#Headers],0))</f>
        <v>298577</v>
      </c>
      <c r="K253" s="69">
        <f>INDEX('Payment Total'!$A$7:$H$333,MATCH('Payment by Source'!$A253,'Payment Total'!$A$7:$A$333,0),4)-I253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180359</v>
      </c>
      <c r="I254" s="22">
        <f>INDEX(Data[],MATCH($A254,Data[Dist],0),MATCH(I$5,Data[#Headers],0))</f>
        <v>330170</v>
      </c>
      <c r="K254" s="69">
        <f>INDEX('Payment Total'!$A$7:$H$333,MATCH('Payment by Source'!$A254,'Payment Total'!$A$7:$A$333,0),4)-I254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150156</v>
      </c>
      <c r="I255" s="22">
        <f>INDEX(Data[],MATCH($A255,Data[Dist],0),MATCH(I$5,Data[#Headers],0))</f>
        <v>202765</v>
      </c>
      <c r="K255" s="69">
        <f>INDEX('Payment Total'!$A$7:$H$333,MATCH('Payment by Source'!$A255,'Payment Total'!$A$7:$A$333,0),4)-I255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73666</v>
      </c>
      <c r="I256" s="22">
        <f>INDEX(Data[],MATCH($A256,Data[Dist],0),MATCH(I$5,Data[#Headers],0))</f>
        <v>101976</v>
      </c>
      <c r="K256" s="69">
        <f>INDEX('Payment Total'!$A$7:$H$333,MATCH('Payment by Source'!$A256,'Payment Total'!$A$7:$A$333,0),4)-I256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645426</v>
      </c>
      <c r="I257" s="22">
        <f>INDEX(Data[],MATCH($A257,Data[Dist],0),MATCH(I$5,Data[#Headers],0))</f>
        <v>833829</v>
      </c>
      <c r="K257" s="69">
        <f>INDEX('Payment Total'!$A$7:$H$333,MATCH('Payment by Source'!$A257,'Payment Total'!$A$7:$A$333,0),4)-I257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122046</v>
      </c>
      <c r="I258" s="22">
        <f>INDEX(Data[],MATCH($A258,Data[Dist],0),MATCH(I$5,Data[#Headers],0))</f>
        <v>159612</v>
      </c>
      <c r="K258" s="69">
        <f>INDEX('Payment Total'!$A$7:$H$333,MATCH('Payment by Source'!$A258,'Payment Total'!$A$7:$A$333,0),4)-I258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338593</v>
      </c>
      <c r="I259" s="22">
        <f>INDEX(Data[],MATCH($A259,Data[Dist],0),MATCH(I$5,Data[#Headers],0))</f>
        <v>445956</v>
      </c>
      <c r="K259" s="69">
        <f>INDEX('Payment Total'!$A$7:$H$333,MATCH('Payment by Source'!$A259,'Payment Total'!$A$7:$A$333,0),4)-I259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619548</v>
      </c>
      <c r="I260" s="22">
        <f>INDEX(Data[],MATCH($A260,Data[Dist],0),MATCH(I$5,Data[#Headers],0))</f>
        <v>770570</v>
      </c>
      <c r="K260" s="69">
        <f>INDEX('Payment Total'!$A$7:$H$333,MATCH('Payment by Source'!$A260,'Payment Total'!$A$7:$A$333,0),4)-I260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559016</v>
      </c>
      <c r="I261" s="22">
        <f>INDEX(Data[],MATCH($A261,Data[Dist],0),MATCH(I$5,Data[#Headers],0))</f>
        <v>701495</v>
      </c>
      <c r="K261" s="69">
        <f>INDEX('Payment Total'!$A$7:$H$333,MATCH('Payment by Source'!$A261,'Payment Total'!$A$7:$A$333,0),4)-I261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348368</v>
      </c>
      <c r="I262" s="22">
        <f>INDEX(Data[],MATCH($A262,Data[Dist],0),MATCH(I$5,Data[#Headers],0))</f>
        <v>443042</v>
      </c>
      <c r="K262" s="69">
        <f>INDEX('Payment Total'!$A$7:$H$333,MATCH('Payment by Source'!$A262,'Payment Total'!$A$7:$A$333,0),4)-I262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190836</v>
      </c>
      <c r="I263" s="22">
        <f>INDEX(Data[],MATCH($A263,Data[Dist],0),MATCH(I$5,Data[#Headers],0))</f>
        <v>246018</v>
      </c>
      <c r="K263" s="69">
        <f>INDEX('Payment Total'!$A$7:$H$333,MATCH('Payment by Source'!$A263,'Payment Total'!$A$7:$A$333,0),4)-I263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297301</v>
      </c>
      <c r="I264" s="22">
        <f>INDEX(Data[],MATCH($A264,Data[Dist],0),MATCH(I$5,Data[#Headers],0))</f>
        <v>371311</v>
      </c>
      <c r="K264" s="69">
        <f>INDEX('Payment Total'!$A$7:$H$333,MATCH('Payment by Source'!$A264,'Payment Total'!$A$7:$A$333,0),4)-I264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813255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Total'!$A$7:$A$333,0),4)-I265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10618004</v>
      </c>
      <c r="I266" s="22">
        <f>INDEX(Data[],MATCH($A266,Data[Dist],0),MATCH(I$5,Data[#Headers],0))</f>
        <v>12558787</v>
      </c>
      <c r="K266" s="69">
        <f>INDEX('Payment Total'!$A$7:$H$333,MATCH('Payment by Source'!$A266,'Payment Total'!$A$7:$A$333,0),4)-I266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180213</v>
      </c>
      <c r="I267" s="22">
        <f>INDEX(Data[],MATCH($A267,Data[Dist],0),MATCH(I$5,Data[#Headers],0))</f>
        <v>247060</v>
      </c>
      <c r="K267" s="69">
        <f>INDEX('Payment Total'!$A$7:$H$333,MATCH('Payment by Source'!$A267,'Payment Total'!$A$7:$A$333,0),4)-I267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1808721</v>
      </c>
      <c r="V267" s="152">
        <f t="shared" si="13"/>
        <v>180872</v>
      </c>
      <c r="W267" s="152">
        <f t="shared" si="14"/>
        <v>1808720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345528</v>
      </c>
      <c r="I268" s="22">
        <f>INDEX(Data[],MATCH($A268,Data[Dist],0),MATCH(I$5,Data[#Headers],0))</f>
        <v>472510</v>
      </c>
      <c r="K268" s="69">
        <f>INDEX('Payment Total'!$A$7:$H$333,MATCH('Payment by Source'!$A268,'Payment Total'!$A$7:$A$333,0),4)-I268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709287</v>
      </c>
      <c r="I269" s="22">
        <f>INDEX(Data[],MATCH($A269,Data[Dist],0),MATCH(I$5,Data[#Headers],0))</f>
        <v>884126</v>
      </c>
      <c r="K269" s="69">
        <f>INDEX('Payment Total'!$A$7:$H$333,MATCH('Payment by Source'!$A269,'Payment Total'!$A$7:$A$333,0),4)-I269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322466</v>
      </c>
      <c r="I270" s="22">
        <f>INDEX(Data[],MATCH($A270,Data[Dist],0),MATCH(I$5,Data[#Headers],0))</f>
        <v>389750</v>
      </c>
      <c r="K270" s="69">
        <f>INDEX('Payment Total'!$A$7:$H$333,MATCH('Payment by Source'!$A270,'Payment Total'!$A$7:$A$333,0),4)-I270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263297</v>
      </c>
      <c r="I271" s="22">
        <f>INDEX(Data[],MATCH($A271,Data[Dist],0),MATCH(I$5,Data[#Headers],0))</f>
        <v>352907</v>
      </c>
      <c r="K271" s="69">
        <f>INDEX('Payment Total'!$A$7:$H$333,MATCH('Payment by Source'!$A271,'Payment Total'!$A$7:$A$333,0),4)-I271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213070</v>
      </c>
      <c r="I272" s="22">
        <f>INDEX(Data[],MATCH($A272,Data[Dist],0),MATCH(I$5,Data[#Headers],0))</f>
        <v>285298</v>
      </c>
      <c r="K272" s="69">
        <f>INDEX('Payment Total'!$A$7:$H$333,MATCH('Payment by Source'!$A272,'Payment Total'!$A$7:$A$333,0),4)-I272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102765</v>
      </c>
      <c r="I273" s="22">
        <f>INDEX(Data[],MATCH($A273,Data[Dist],0),MATCH(I$5,Data[#Headers],0))</f>
        <v>130263</v>
      </c>
      <c r="K273" s="69">
        <f>INDEX('Payment Total'!$A$7:$H$333,MATCH('Payment by Source'!$A273,'Payment Total'!$A$7:$A$333,0),4)-I273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959154</v>
      </c>
      <c r="I274" s="22">
        <f>INDEX(Data[],MATCH($A274,Data[Dist],0),MATCH(I$5,Data[#Headers],0))</f>
        <v>1160446</v>
      </c>
      <c r="K274" s="69">
        <f>INDEX('Payment Total'!$A$7:$H$333,MATCH('Payment by Source'!$A274,'Payment Total'!$A$7:$A$333,0),4)-I274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9613787</v>
      </c>
      <c r="V274" s="152">
        <f t="shared" si="13"/>
        <v>961379</v>
      </c>
      <c r="W274" s="152">
        <f t="shared" si="14"/>
        <v>9613790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262916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Total'!$A$7:$A$333,0),4)-I275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4195156</v>
      </c>
      <c r="I276" s="22">
        <f>INDEX(Data[],MATCH($A276,Data[Dist],0),MATCH(I$5,Data[#Headers],0))</f>
        <v>5072159</v>
      </c>
      <c r="K276" s="69">
        <f>INDEX('Payment Total'!$A$7:$H$333,MATCH('Payment by Source'!$A276,'Payment Total'!$A$7:$A$333,0),4)-I276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1190700</v>
      </c>
      <c r="I277" s="22">
        <f>INDEX(Data[],MATCH($A277,Data[Dist],0),MATCH(I$5,Data[#Headers],0))</f>
        <v>1478897</v>
      </c>
      <c r="K277" s="69">
        <f>INDEX('Payment Total'!$A$7:$H$333,MATCH('Payment by Source'!$A277,'Payment Total'!$A$7:$A$333,0),4)-I277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108943</v>
      </c>
      <c r="I278" s="22">
        <f>INDEX(Data[],MATCH($A278,Data[Dist],0),MATCH(I$5,Data[#Headers],0))</f>
        <v>265205</v>
      </c>
      <c r="K278" s="69">
        <f>INDEX('Payment Total'!$A$7:$H$333,MATCH('Payment by Source'!$A278,'Payment Total'!$A$7:$A$333,0),4)-I278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213848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Total'!$A$7:$A$333,0),4)-I279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115132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Total'!$A$7:$A$333,0),4)-I280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323527</v>
      </c>
      <c r="I281" s="22">
        <f>INDEX(Data[],MATCH($A281,Data[Dist],0),MATCH(I$5,Data[#Headers],0))</f>
        <v>408552</v>
      </c>
      <c r="K281" s="69">
        <f>INDEX('Payment Total'!$A$7:$H$333,MATCH('Payment by Source'!$A281,'Payment Total'!$A$7:$A$333,0),4)-I281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1824459</v>
      </c>
      <c r="I282" s="22">
        <f>INDEX(Data[],MATCH($A282,Data[Dist],0),MATCH(I$5,Data[#Headers],0))</f>
        <v>2176646</v>
      </c>
      <c r="K282" s="69">
        <f>INDEX('Payment Total'!$A$7:$H$333,MATCH('Payment by Source'!$A282,'Payment Total'!$A$7:$A$333,0),4)-I282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60368</v>
      </c>
      <c r="I283" s="22">
        <f>INDEX(Data[],MATCH($A283,Data[Dist],0),MATCH(I$5,Data[#Headers],0))</f>
        <v>78726</v>
      </c>
      <c r="K283" s="69">
        <f>INDEX('Payment Total'!$A$7:$H$333,MATCH('Payment by Source'!$A283,'Payment Total'!$A$7:$A$333,0),4)-I283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409708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Total'!$A$7:$A$333,0),4)-I284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398184</v>
      </c>
      <c r="I285" s="22">
        <f>INDEX(Data[],MATCH($A285,Data[Dist],0),MATCH(I$5,Data[#Headers],0))</f>
        <v>503565</v>
      </c>
      <c r="K285" s="69">
        <f>INDEX('Payment Total'!$A$7:$H$333,MATCH('Payment by Source'!$A285,'Payment Total'!$A$7:$A$333,0),4)-I285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458580</v>
      </c>
      <c r="I286" s="22">
        <f>INDEX(Data[],MATCH($A286,Data[Dist],0),MATCH(I$5,Data[#Headers],0))</f>
        <v>569732</v>
      </c>
      <c r="K286" s="69">
        <f>INDEX('Payment Total'!$A$7:$H$333,MATCH('Payment by Source'!$A286,'Payment Total'!$A$7:$A$333,0),4)-I286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275314</v>
      </c>
      <c r="I287" s="22">
        <f>INDEX(Data[],MATCH($A287,Data[Dist],0),MATCH(I$5,Data[#Headers],0))</f>
        <v>342705</v>
      </c>
      <c r="K287" s="69">
        <f>INDEX('Payment Total'!$A$7:$H$333,MATCH('Payment by Source'!$A287,'Payment Total'!$A$7:$A$333,0),4)-I287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356165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Total'!$A$7:$A$333,0),4)-I288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142051</v>
      </c>
      <c r="I289" s="22">
        <f>INDEX(Data[],MATCH($A289,Data[Dist],0),MATCH(I$5,Data[#Headers],0))</f>
        <v>179457</v>
      </c>
      <c r="K289" s="69">
        <f>INDEX('Payment Total'!$A$7:$H$333,MATCH('Payment by Source'!$A289,'Payment Total'!$A$7:$A$333,0),4)-I289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223182</v>
      </c>
      <c r="I290" s="22">
        <f>INDEX(Data[],MATCH($A290,Data[Dist],0),MATCH(I$5,Data[#Headers],0))</f>
        <v>276534</v>
      </c>
      <c r="K290" s="69">
        <f>INDEX('Payment Total'!$A$7:$H$333,MATCH('Payment by Source'!$A290,'Payment Total'!$A$7:$A$333,0),4)-I290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158665</v>
      </c>
      <c r="I291" s="22">
        <f>INDEX(Data[],MATCH($A291,Data[Dist],0),MATCH(I$5,Data[#Headers],0))</f>
        <v>211658</v>
      </c>
      <c r="K291" s="69">
        <f>INDEX('Payment Total'!$A$7:$H$333,MATCH('Payment by Source'!$A291,'Payment Total'!$A$7:$A$333,0),4)-I291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195428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Total'!$A$7:$A$333,0),4)-I292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53654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Total'!$A$7:$A$333,0),4)-I293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395703</v>
      </c>
      <c r="I294" s="22">
        <f>INDEX(Data[],MATCH($A294,Data[Dist],0),MATCH(I$5,Data[#Headers],0))</f>
        <v>497132</v>
      </c>
      <c r="K294" s="69">
        <f>INDEX('Payment Total'!$A$7:$H$333,MATCH('Payment by Source'!$A294,'Payment Total'!$A$7:$A$333,0),4)-I294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90574</v>
      </c>
      <c r="I295" s="22">
        <f>INDEX(Data[],MATCH($A295,Data[Dist],0),MATCH(I$5,Data[#Headers],0))</f>
        <v>148626</v>
      </c>
      <c r="K295" s="69">
        <f>INDEX('Payment Total'!$A$7:$H$333,MATCH('Payment by Source'!$A295,'Payment Total'!$A$7:$A$333,0),4)-I295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1779100</v>
      </c>
      <c r="I296" s="22">
        <f>INDEX(Data[],MATCH($A296,Data[Dist],0),MATCH(I$5,Data[#Headers],0))</f>
        <v>2247585</v>
      </c>
      <c r="K296" s="69">
        <f>INDEX('Payment Total'!$A$7:$H$333,MATCH('Payment by Source'!$A296,'Payment Total'!$A$7:$A$333,0),4)-I296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511444</v>
      </c>
      <c r="I297" s="22">
        <f>INDEX(Data[],MATCH($A297,Data[Dist],0),MATCH(I$5,Data[#Headers],0))</f>
        <v>639062</v>
      </c>
      <c r="K297" s="69">
        <f>INDEX('Payment Total'!$A$7:$H$333,MATCH('Payment by Source'!$A297,'Payment Total'!$A$7:$A$333,0),4)-I297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456521</v>
      </c>
      <c r="I298" s="22">
        <f>INDEX(Data[],MATCH($A298,Data[Dist],0),MATCH(I$5,Data[#Headers],0))</f>
        <v>574546</v>
      </c>
      <c r="K298" s="69">
        <f>INDEX('Payment Total'!$A$7:$H$333,MATCH('Payment by Source'!$A298,'Payment Total'!$A$7:$A$333,0),4)-I298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133247</v>
      </c>
      <c r="I299" s="22">
        <f>INDEX(Data[],MATCH($A299,Data[Dist],0),MATCH(I$5,Data[#Headers],0))</f>
        <v>171294</v>
      </c>
      <c r="K299" s="69">
        <f>INDEX('Payment Total'!$A$7:$H$333,MATCH('Payment by Source'!$A299,'Payment Total'!$A$7:$A$333,0),4)-I299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896007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Total'!$A$7:$A$333,0),4)-I300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281425</v>
      </c>
      <c r="I301" s="22">
        <f>INDEX(Data[],MATCH($A301,Data[Dist],0),MATCH(I$5,Data[#Headers],0))</f>
        <v>353251</v>
      </c>
      <c r="K301" s="69">
        <f>INDEX('Payment Total'!$A$7:$H$333,MATCH('Payment by Source'!$A301,'Payment Total'!$A$7:$A$333,0),4)-I301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346899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Total'!$A$7:$A$333,0),4)-I302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284933</v>
      </c>
      <c r="I303" s="22">
        <f>INDEX(Data[],MATCH($A303,Data[Dist],0),MATCH(I$5,Data[#Headers],0))</f>
        <v>359221</v>
      </c>
      <c r="K303" s="69">
        <f>INDEX('Payment Total'!$A$7:$H$333,MATCH('Payment by Source'!$A303,'Payment Total'!$A$7:$A$333,0),4)-I303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369362</v>
      </c>
      <c r="I304" s="22">
        <f>INDEX(Data[],MATCH($A304,Data[Dist],0),MATCH(I$5,Data[#Headers],0))</f>
        <v>463237</v>
      </c>
      <c r="K304" s="69">
        <f>INDEX('Payment Total'!$A$7:$H$333,MATCH('Payment by Source'!$A304,'Payment Total'!$A$7:$A$333,0),4)-I304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972056</v>
      </c>
      <c r="I305" s="22">
        <f>INDEX(Data[],MATCH($A305,Data[Dist],0),MATCH(I$5,Data[#Headers],0))</f>
        <v>1190807</v>
      </c>
      <c r="K305" s="69">
        <f>INDEX('Payment Total'!$A$7:$H$333,MATCH('Payment by Source'!$A305,'Payment Total'!$A$7:$A$333,0),4)-I305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7446429</v>
      </c>
      <c r="I306" s="22">
        <f>INDEX(Data[],MATCH($A306,Data[Dist],0),MATCH(I$5,Data[#Headers],0))</f>
        <v>8832774</v>
      </c>
      <c r="K306" s="69">
        <f>INDEX('Payment Total'!$A$7:$H$333,MATCH('Payment by Source'!$A306,'Payment Total'!$A$7:$A$333,0),4)-I306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6332018</v>
      </c>
      <c r="I307" s="22">
        <f>INDEX(Data[],MATCH($A307,Data[Dist],0),MATCH(I$5,Data[#Headers],0))</f>
        <v>7701546</v>
      </c>
      <c r="K307" s="69">
        <f>INDEX('Payment Total'!$A$7:$H$333,MATCH('Payment by Source'!$A307,'Payment Total'!$A$7:$A$333,0),4)-I307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1174581</v>
      </c>
      <c r="I308" s="22">
        <f>INDEX(Data[],MATCH($A308,Data[Dist],0),MATCH(I$5,Data[#Headers],0))</f>
        <v>1463799</v>
      </c>
      <c r="K308" s="69">
        <f>INDEX('Payment Total'!$A$7:$H$333,MATCH('Payment by Source'!$A308,'Payment Total'!$A$7:$A$333,0),4)-I308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277484</v>
      </c>
      <c r="I309" s="22">
        <f>INDEX(Data[],MATCH($A309,Data[Dist],0),MATCH(I$5,Data[#Headers],0))</f>
        <v>362010</v>
      </c>
      <c r="K309" s="69">
        <f>INDEX('Payment Total'!$A$7:$H$333,MATCH('Payment by Source'!$A309,'Payment Total'!$A$7:$A$333,0),4)-I309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1016864</v>
      </c>
      <c r="I310" s="22">
        <f>INDEX(Data[],MATCH($A310,Data[Dist],0),MATCH(I$5,Data[#Headers],0))</f>
        <v>1261939</v>
      </c>
      <c r="K310" s="69">
        <f>INDEX('Payment Total'!$A$7:$H$333,MATCH('Payment by Source'!$A310,'Payment Total'!$A$7:$A$333,0),4)-I310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115222</v>
      </c>
      <c r="I311" s="22">
        <f>INDEX(Data[],MATCH($A311,Data[Dist],0),MATCH(I$5,Data[#Headers],0))</f>
        <v>163510</v>
      </c>
      <c r="K311" s="69">
        <f>INDEX('Payment Total'!$A$7:$H$333,MATCH('Payment by Source'!$A311,'Payment Total'!$A$7:$A$333,0),4)-I311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345582</v>
      </c>
      <c r="I312" s="22">
        <f>INDEX(Data[],MATCH($A312,Data[Dist],0),MATCH(I$5,Data[#Headers],0))</f>
        <v>447640</v>
      </c>
      <c r="K312" s="69">
        <f>INDEX('Payment Total'!$A$7:$H$333,MATCH('Payment by Source'!$A312,'Payment Total'!$A$7:$A$333,0),4)-I312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219576</v>
      </c>
      <c r="I313" s="22">
        <f>INDEX(Data[],MATCH($A313,Data[Dist],0),MATCH(I$5,Data[#Headers],0))</f>
        <v>291003</v>
      </c>
      <c r="K313" s="69">
        <f>INDEX('Payment Total'!$A$7:$H$333,MATCH('Payment by Source'!$A313,'Payment Total'!$A$7:$A$333,0),4)-I313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103384</v>
      </c>
      <c r="I314" s="22">
        <f>INDEX(Data[],MATCH($A314,Data[Dist],0),MATCH(I$5,Data[#Headers],0))</f>
        <v>141119</v>
      </c>
      <c r="K314" s="69">
        <f>INDEX('Payment Total'!$A$7:$H$333,MATCH('Payment by Source'!$A314,'Payment Total'!$A$7:$A$333,0),4)-I314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696926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Total'!$A$7:$A$333,0),4)-I315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3814665</v>
      </c>
      <c r="I316" s="22">
        <f>INDEX(Data[],MATCH($A316,Data[Dist],0),MATCH(I$5,Data[#Headers],0))</f>
        <v>4928260</v>
      </c>
      <c r="K316" s="69">
        <f>INDEX('Payment Total'!$A$7:$H$333,MATCH('Payment by Source'!$A316,'Payment Total'!$A$7:$A$333,0),4)-I316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1493870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Total'!$A$7:$A$333,0),4)-I317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140112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Total'!$A$7:$A$333,0),4)-I318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794590</v>
      </c>
      <c r="I319" s="22">
        <f>INDEX(Data[],MATCH($A319,Data[Dist],0),MATCH(I$5,Data[#Headers],0))</f>
        <v>960902</v>
      </c>
      <c r="K319" s="69">
        <f>INDEX('Payment Total'!$A$7:$H$333,MATCH('Payment by Source'!$A319,'Payment Total'!$A$7:$A$333,0),4)-I319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7964813</v>
      </c>
      <c r="V319" s="152">
        <f t="shared" si="13"/>
        <v>796481</v>
      </c>
      <c r="W319" s="152">
        <f t="shared" si="14"/>
        <v>7964810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404873</v>
      </c>
      <c r="I320" s="22">
        <f>INDEX(Data[],MATCH($A320,Data[Dist],0),MATCH(I$5,Data[#Headers],0))</f>
        <v>526913</v>
      </c>
      <c r="K320" s="69">
        <f>INDEX('Payment Total'!$A$7:$H$333,MATCH('Payment by Source'!$A320,'Payment Total'!$A$7:$A$333,0),4)-I320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414153</v>
      </c>
      <c r="I321" s="22">
        <f>INDEX(Data[],MATCH($A321,Data[Dist],0),MATCH(I$5,Data[#Headers],0))</f>
        <v>523009</v>
      </c>
      <c r="K321" s="69">
        <f>INDEX('Payment Total'!$A$7:$H$333,MATCH('Payment by Source'!$A321,'Payment Total'!$A$7:$A$333,0),4)-I321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318030</v>
      </c>
      <c r="I322" s="22">
        <f>INDEX(Data[],MATCH($A322,Data[Dist],0),MATCH(I$5,Data[#Headers],0))</f>
        <v>399732</v>
      </c>
      <c r="K322" s="69">
        <f>INDEX('Payment Total'!$A$7:$H$333,MATCH('Payment by Source'!$A322,'Payment Total'!$A$7:$A$333,0),4)-I322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531466</v>
      </c>
      <c r="I323" s="22">
        <f>INDEX(Data[],MATCH($A323,Data[Dist],0),MATCH(I$5,Data[#Headers],0))</f>
        <v>640135</v>
      </c>
      <c r="K323" s="69">
        <f>INDEX('Payment Total'!$A$7:$H$333,MATCH('Payment by Source'!$A323,'Payment Total'!$A$7:$A$333,0),4)-I323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180316</v>
      </c>
      <c r="I324" s="22">
        <f>INDEX(Data[],MATCH($A324,Data[Dist],0),MATCH(I$5,Data[#Headers],0))</f>
        <v>252340</v>
      </c>
      <c r="K324" s="69">
        <f>INDEX('Payment Total'!$A$7:$H$333,MATCH('Payment by Source'!$A324,'Payment Total'!$A$7:$A$333,0),4)-I324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81582</v>
      </c>
      <c r="I325" s="22">
        <f>INDEX(Data[],MATCH($A325,Data[Dist],0),MATCH(I$5,Data[#Headers],0))</f>
        <v>109118</v>
      </c>
      <c r="K325" s="69">
        <f>INDEX('Payment Total'!$A$7:$H$333,MATCH('Payment by Source'!$A325,'Payment Total'!$A$7:$A$333,0),4)-I325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570194</v>
      </c>
      <c r="I326" s="22">
        <f>INDEX(Data[],MATCH($A326,Data[Dist],0),MATCH(I$5,Data[#Headers],0))</f>
        <v>722226</v>
      </c>
      <c r="K326" s="69">
        <f>INDEX('Payment Total'!$A$7:$H$333,MATCH('Payment by Source'!$A326,'Payment Total'!$A$7:$A$333,0),4)-I326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483417</v>
      </c>
      <c r="I327" s="22">
        <f>INDEX(Data[],MATCH($A327,Data[Dist],0),MATCH(I$5,Data[#Headers],0))</f>
        <v>599330</v>
      </c>
      <c r="K327" s="69">
        <f>INDEX('Payment Total'!$A$7:$H$333,MATCH('Payment by Source'!$A327,'Payment Total'!$A$7:$A$333,0),4)-I327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168775</v>
      </c>
      <c r="I328" s="22">
        <f>INDEX(Data[],MATCH($A328,Data[Dist],0),MATCH(I$5,Data[#Headers],0))</f>
        <v>211358</v>
      </c>
      <c r="K328" s="69">
        <f>INDEX('Payment Total'!$A$7:$H$333,MATCH('Payment by Source'!$A328,'Payment Total'!$A$7:$A$333,0),4)-I328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934924</v>
      </c>
      <c r="I329" s="22">
        <f>INDEX(Data[],MATCH($A329,Data[Dist],0),MATCH(I$5,Data[#Headers],0))</f>
        <v>1152569</v>
      </c>
      <c r="K329" s="69">
        <f>INDEX('Payment Total'!$A$7:$H$333,MATCH('Payment by Source'!$A329,'Payment Total'!$A$7:$A$333,0),4)-I329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246318</v>
      </c>
      <c r="I330" s="22">
        <f>INDEX(Data[],MATCH($A330,Data[Dist],0),MATCH(I$5,Data[#Headers],0))</f>
        <v>316405</v>
      </c>
      <c r="K330" s="69">
        <f>INDEX('Payment Total'!$A$7:$H$333,MATCH('Payment by Source'!$A330,'Payment Total'!$A$7:$A$333,0),4)-I330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288346</v>
      </c>
      <c r="I331" s="22">
        <f>INDEX(Data[],MATCH($A331,Data[Dist],0),MATCH(I$5,Data[#Headers],0))</f>
        <v>360793</v>
      </c>
      <c r="K331" s="69">
        <f>INDEX('Payment Total'!$A$7:$H$333,MATCH('Payment by Source'!$A331,'Payment Total'!$A$7:$A$333,0),4)-I331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561761</v>
      </c>
      <c r="I332" s="22">
        <f>INDEX(Data[],MATCH($A332,Data[Dist],0),MATCH(I$5,Data[#Headers],0))</f>
        <v>700402</v>
      </c>
      <c r="K332" s="69">
        <f>INDEX('Payment Total'!$A$7:$H$333,MATCH('Payment by Source'!$A332,'Payment Total'!$A$7:$A$333,0),4)-I332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268859387</v>
      </c>
      <c r="I333" s="24">
        <f t="shared" si="18"/>
        <v>333159183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5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0</v>
      </c>
      <c r="I6" s="3">
        <v>926079</v>
      </c>
      <c r="J6" s="3">
        <v>921593</v>
      </c>
      <c r="K6" s="3">
        <v>921593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668617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91860</v>
      </c>
      <c r="AA6" s="4">
        <v>91860</v>
      </c>
      <c r="AB6" s="4">
        <v>91860</v>
      </c>
      <c r="AC6" s="4">
        <v>91861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646012</v>
      </c>
      <c r="AK6" s="4">
        <v>737872</v>
      </c>
      <c r="AL6" s="4">
        <v>829732</v>
      </c>
      <c r="AM6" s="4">
        <v>921593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1">
        <v>0</v>
      </c>
      <c r="I20" s="3">
        <v>1071784</v>
      </c>
      <c r="J20" s="3">
        <v>1065371</v>
      </c>
      <c r="K20" s="3">
        <v>1065371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687283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106110</v>
      </c>
      <c r="AA20" s="4">
        <v>106110</v>
      </c>
      <c r="AB20" s="4">
        <v>106110</v>
      </c>
      <c r="AC20" s="4">
        <v>106109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747042</v>
      </c>
      <c r="AK20" s="4">
        <v>853152</v>
      </c>
      <c r="AL20" s="4">
        <v>959262</v>
      </c>
      <c r="AM20" s="4">
        <v>1065371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0</v>
      </c>
      <c r="I31" s="3">
        <v>1062283</v>
      </c>
      <c r="J31" s="3">
        <v>1058031</v>
      </c>
      <c r="K31" s="3">
        <v>1058031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820396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105520</v>
      </c>
      <c r="AA31" s="4">
        <v>105520</v>
      </c>
      <c r="AB31" s="4">
        <v>105520</v>
      </c>
      <c r="AC31" s="4">
        <v>105519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741472</v>
      </c>
      <c r="AK31" s="4">
        <v>846992</v>
      </c>
      <c r="AL31" s="4">
        <v>952512</v>
      </c>
      <c r="AM31" s="4">
        <v>1058031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0</v>
      </c>
      <c r="I41" s="3">
        <v>31758130</v>
      </c>
      <c r="J41" s="3">
        <v>31668161</v>
      </c>
      <c r="K41" s="3">
        <v>31668161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26618489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3160818</v>
      </c>
      <c r="AA41" s="4">
        <v>3160818</v>
      </c>
      <c r="AB41" s="4">
        <v>3160818</v>
      </c>
      <c r="AC41" s="4">
        <v>3160819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22185706</v>
      </c>
      <c r="AK41" s="4">
        <v>25346524</v>
      </c>
      <c r="AL41" s="4">
        <v>28507342</v>
      </c>
      <c r="AM41" s="4">
        <v>31668161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1">
        <v>0</v>
      </c>
      <c r="I43" s="3">
        <v>1780299</v>
      </c>
      <c r="J43" s="3">
        <v>1774106</v>
      </c>
      <c r="K43" s="3">
        <v>1774106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1376403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176998</v>
      </c>
      <c r="AA43" s="4">
        <v>176998</v>
      </c>
      <c r="AB43" s="4">
        <v>176998</v>
      </c>
      <c r="AC43" s="4">
        <v>176996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1243114</v>
      </c>
      <c r="AK43" s="4">
        <v>1420112</v>
      </c>
      <c r="AL43" s="4">
        <v>1597110</v>
      </c>
      <c r="AM43" s="4">
        <v>1774106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0</v>
      </c>
      <c r="I46" s="3">
        <v>4637682</v>
      </c>
      <c r="J46" s="3">
        <v>4624334</v>
      </c>
      <c r="K46" s="3">
        <v>4624334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3716770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461544</v>
      </c>
      <c r="AA46" s="4">
        <v>461544</v>
      </c>
      <c r="AB46" s="4">
        <v>461544</v>
      </c>
      <c r="AC46" s="4">
        <v>461542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3239704</v>
      </c>
      <c r="AK46" s="4">
        <v>3701248</v>
      </c>
      <c r="AL46" s="4">
        <v>4162792</v>
      </c>
      <c r="AM46" s="4">
        <v>4624334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0</v>
      </c>
      <c r="I93" s="3">
        <v>2253309</v>
      </c>
      <c r="J93" s="3">
        <v>2244197</v>
      </c>
      <c r="K93" s="3">
        <v>2244197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1674475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223812</v>
      </c>
      <c r="AA93" s="4">
        <v>223812</v>
      </c>
      <c r="AB93" s="4">
        <v>223812</v>
      </c>
      <c r="AC93" s="4">
        <v>223813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1572760</v>
      </c>
      <c r="AK93" s="4">
        <v>1796572</v>
      </c>
      <c r="AL93" s="4">
        <v>2020384</v>
      </c>
      <c r="AM93" s="4">
        <v>2244197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1">
        <v>0</v>
      </c>
      <c r="I103" s="3">
        <v>2544891</v>
      </c>
      <c r="J103" s="3">
        <v>2535726</v>
      </c>
      <c r="K103" s="3">
        <v>2535726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1931124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252962</v>
      </c>
      <c r="AA103" s="4">
        <v>252962</v>
      </c>
      <c r="AB103" s="4">
        <v>252962</v>
      </c>
      <c r="AC103" s="4">
        <v>252960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1776842</v>
      </c>
      <c r="AK103" s="4">
        <v>2029804</v>
      </c>
      <c r="AL103" s="4">
        <v>2282766</v>
      </c>
      <c r="AM103" s="4">
        <v>2535726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0</v>
      </c>
      <c r="I113" s="3">
        <v>14125957</v>
      </c>
      <c r="J113" s="3">
        <v>14078951</v>
      </c>
      <c r="K113" s="3">
        <v>14078951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11520206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1404761</v>
      </c>
      <c r="AA113" s="4">
        <v>1404761</v>
      </c>
      <c r="AB113" s="4">
        <v>1404761</v>
      </c>
      <c r="AC113" s="4">
        <v>1404762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9864667</v>
      </c>
      <c r="AK113" s="4">
        <v>11269428</v>
      </c>
      <c r="AL113" s="4">
        <v>12674189</v>
      </c>
      <c r="AM113" s="4">
        <v>14078951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0</v>
      </c>
      <c r="I154" s="3">
        <v>15732350</v>
      </c>
      <c r="J154" s="3">
        <v>15689226</v>
      </c>
      <c r="K154" s="3">
        <v>15689226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13218915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1566048</v>
      </c>
      <c r="AA154" s="4">
        <v>1566048</v>
      </c>
      <c r="AB154" s="4">
        <v>1566048</v>
      </c>
      <c r="AC154" s="4">
        <v>1566046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10991084</v>
      </c>
      <c r="AK154" s="4">
        <v>12557132</v>
      </c>
      <c r="AL154" s="4">
        <v>14123180</v>
      </c>
      <c r="AM154" s="4">
        <v>15689226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0</v>
      </c>
      <c r="I159" s="3">
        <v>2613165</v>
      </c>
      <c r="J159" s="3">
        <v>2605966</v>
      </c>
      <c r="K159" s="3">
        <v>2605966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2128280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260117</v>
      </c>
      <c r="AA159" s="4">
        <v>260117</v>
      </c>
      <c r="AB159" s="4">
        <v>260117</v>
      </c>
      <c r="AC159" s="4">
        <v>260115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1825617</v>
      </c>
      <c r="AK159" s="4">
        <v>2085734</v>
      </c>
      <c r="AL159" s="4">
        <v>2345851</v>
      </c>
      <c r="AM159" s="4">
        <v>2605966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0</v>
      </c>
      <c r="I162" s="3">
        <v>3398815</v>
      </c>
      <c r="J162" s="3">
        <v>3385786</v>
      </c>
      <c r="K162" s="3">
        <v>3385786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2587761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337710</v>
      </c>
      <c r="AA162" s="4">
        <v>337710</v>
      </c>
      <c r="AB162" s="4">
        <v>337710</v>
      </c>
      <c r="AC162" s="4">
        <v>337708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2372658</v>
      </c>
      <c r="AK162" s="4">
        <v>2710368</v>
      </c>
      <c r="AL162" s="4">
        <v>3048078</v>
      </c>
      <c r="AM162" s="4">
        <v>3385786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0</v>
      </c>
      <c r="I163" s="3">
        <v>14824229</v>
      </c>
      <c r="J163" s="3">
        <v>14772873</v>
      </c>
      <c r="K163" s="3">
        <v>14772873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11946251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1473863</v>
      </c>
      <c r="AA163" s="4">
        <v>1473863</v>
      </c>
      <c r="AB163" s="4">
        <v>1473863</v>
      </c>
      <c r="AC163" s="4">
        <v>1473864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10351283</v>
      </c>
      <c r="AK163" s="4">
        <v>11825146</v>
      </c>
      <c r="AL163" s="4">
        <v>13299009</v>
      </c>
      <c r="AM163" s="4">
        <v>14772873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0</v>
      </c>
      <c r="I187" s="3">
        <v>2522260</v>
      </c>
      <c r="J187" s="3">
        <v>2514910</v>
      </c>
      <c r="K187" s="3">
        <v>2514910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2055179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251001</v>
      </c>
      <c r="AA187" s="4">
        <v>251001</v>
      </c>
      <c r="AB187" s="4">
        <v>251001</v>
      </c>
      <c r="AC187" s="4">
        <v>251001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1761907</v>
      </c>
      <c r="AK187" s="4">
        <v>2012908</v>
      </c>
      <c r="AL187" s="4">
        <v>2263909</v>
      </c>
      <c r="AM187" s="4">
        <v>2514910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0</v>
      </c>
      <c r="I192" s="3">
        <v>2231793</v>
      </c>
      <c r="J192" s="3">
        <v>2220457</v>
      </c>
      <c r="K192" s="3">
        <v>2220457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1592556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221290</v>
      </c>
      <c r="AA192" s="4">
        <v>221290</v>
      </c>
      <c r="AB192" s="4">
        <v>221290</v>
      </c>
      <c r="AC192" s="4">
        <v>221291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1556586</v>
      </c>
      <c r="AK192" s="4">
        <v>1777876</v>
      </c>
      <c r="AL192" s="4">
        <v>1999166</v>
      </c>
      <c r="AM192" s="4">
        <v>2220457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0</v>
      </c>
      <c r="I197" s="3">
        <v>1204226</v>
      </c>
      <c r="J197" s="3">
        <v>1199970</v>
      </c>
      <c r="K197" s="3">
        <v>1199970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932676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119713</v>
      </c>
      <c r="AA197" s="4">
        <v>119713</v>
      </c>
      <c r="AB197" s="4">
        <v>119713</v>
      </c>
      <c r="AC197" s="4">
        <v>119713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840831</v>
      </c>
      <c r="AK197" s="4">
        <v>960544</v>
      </c>
      <c r="AL197" s="4">
        <v>1080257</v>
      </c>
      <c r="AM197" s="4">
        <v>1199970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0</v>
      </c>
      <c r="I201" s="3">
        <v>1701032</v>
      </c>
      <c r="J201" s="3">
        <v>1695866</v>
      </c>
      <c r="K201" s="3">
        <v>1695866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1330414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169243</v>
      </c>
      <c r="AA201" s="4">
        <v>169243</v>
      </c>
      <c r="AB201" s="4">
        <v>169243</v>
      </c>
      <c r="AC201" s="4">
        <v>169241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1188139</v>
      </c>
      <c r="AK201" s="4">
        <v>1357382</v>
      </c>
      <c r="AL201" s="4">
        <v>1526625</v>
      </c>
      <c r="AM201" s="4">
        <v>1695866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0</v>
      </c>
      <c r="I218" s="3">
        <v>3067982</v>
      </c>
      <c r="J218" s="3">
        <v>3056428</v>
      </c>
      <c r="K218" s="3">
        <v>3056428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2361809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304873</v>
      </c>
      <c r="AA218" s="4">
        <v>304873</v>
      </c>
      <c r="AB218" s="4">
        <v>304873</v>
      </c>
      <c r="AC218" s="4">
        <v>304871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2141811</v>
      </c>
      <c r="AK218" s="4">
        <v>2446684</v>
      </c>
      <c r="AL218" s="4">
        <v>2751557</v>
      </c>
      <c r="AM218" s="4">
        <v>3056428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0</v>
      </c>
      <c r="I229" s="3">
        <v>41301506</v>
      </c>
      <c r="J229" s="3">
        <v>41189601</v>
      </c>
      <c r="K229" s="3">
        <v>41189601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34659681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4111499</v>
      </c>
      <c r="AA229" s="4">
        <v>4111499</v>
      </c>
      <c r="AB229" s="4">
        <v>4111499</v>
      </c>
      <c r="AC229" s="4">
        <v>4111500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28855103</v>
      </c>
      <c r="AK229" s="4">
        <v>32966602</v>
      </c>
      <c r="AL229" s="4">
        <v>37078101</v>
      </c>
      <c r="AM229" s="4">
        <v>41189601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0</v>
      </c>
      <c r="I242" s="3">
        <v>7603332</v>
      </c>
      <c r="J242" s="3">
        <v>7578683</v>
      </c>
      <c r="K242" s="3">
        <v>7578683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6080706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756225</v>
      </c>
      <c r="AA242" s="4">
        <v>756225</v>
      </c>
      <c r="AB242" s="4">
        <v>756225</v>
      </c>
      <c r="AC242" s="4">
        <v>756226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5310007</v>
      </c>
      <c r="AK242" s="4">
        <v>6066232</v>
      </c>
      <c r="AL242" s="4">
        <v>6822457</v>
      </c>
      <c r="AM242" s="4">
        <v>7578683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0</v>
      </c>
      <c r="I263" s="3">
        <v>2487063</v>
      </c>
      <c r="J263" s="3">
        <v>2477186</v>
      </c>
      <c r="K263" s="3">
        <v>2477186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1808721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247061</v>
      </c>
      <c r="AA263" s="4">
        <v>247061</v>
      </c>
      <c r="AB263" s="4">
        <v>247061</v>
      </c>
      <c r="AC263" s="4">
        <v>247059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1736005</v>
      </c>
      <c r="AK263" s="4">
        <v>1983066</v>
      </c>
      <c r="AL263" s="4">
        <v>2230127</v>
      </c>
      <c r="AM263" s="4">
        <v>2477186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1">
        <v>0</v>
      </c>
      <c r="I270" s="3">
        <v>11660105</v>
      </c>
      <c r="J270" s="3">
        <v>11626720</v>
      </c>
      <c r="K270" s="3">
        <v>11626720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9613787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1160446</v>
      </c>
      <c r="AA270" s="4">
        <v>1160446</v>
      </c>
      <c r="AB270" s="4">
        <v>1160446</v>
      </c>
      <c r="AC270" s="4">
        <v>1160446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8145382</v>
      </c>
      <c r="AK270" s="4">
        <v>9305828</v>
      </c>
      <c r="AL270" s="4">
        <v>10466274</v>
      </c>
      <c r="AM270" s="4">
        <v>11626720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0</v>
      </c>
      <c r="I315" s="3">
        <v>9656299</v>
      </c>
      <c r="J315" s="3">
        <v>9627929</v>
      </c>
      <c r="K315" s="3">
        <v>9627929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7964813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960901</v>
      </c>
      <c r="AA315" s="4">
        <v>960901</v>
      </c>
      <c r="AB315" s="4">
        <v>960901</v>
      </c>
      <c r="AC315" s="4">
        <v>960902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6745225</v>
      </c>
      <c r="AK315" s="4">
        <v>7706126</v>
      </c>
      <c r="AL315" s="4">
        <v>8667027</v>
      </c>
      <c r="AM315" s="4">
        <v>9627929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0</v>
      </c>
      <c r="I329" s="3">
        <f t="shared" si="0"/>
        <v>3350183279</v>
      </c>
      <c r="J329" s="3">
        <f t="shared" si="0"/>
        <v>3339028325</v>
      </c>
      <c r="K329" s="3">
        <f t="shared" si="0"/>
        <v>3339028325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2696031636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333159177</v>
      </c>
      <c r="AA329" s="3">
        <f t="shared" si="0"/>
        <v>333159177</v>
      </c>
      <c r="AB329" s="3">
        <f t="shared" si="0"/>
        <v>333159177</v>
      </c>
      <c r="AC329" s="3">
        <f t="shared" si="0"/>
        <v>333159024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2339550947</v>
      </c>
      <c r="AK329" s="3">
        <f t="shared" si="0"/>
        <v>2672710124</v>
      </c>
      <c r="AL329" s="3">
        <f t="shared" si="0"/>
        <v>3005869301</v>
      </c>
      <c r="AM329" s="3">
        <f t="shared" si="0"/>
        <v>3339028325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717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Total'!D334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Total'!D334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28002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5" t="str">
        <f>CONCATENATE("FY ",Notes!$B$1," Summary of State Aid Payments to School Districts")</f>
        <v>FY 2023 Summary of State Aid Payments to School Districts</v>
      </c>
      <c r="B1" s="226"/>
      <c r="C1" s="226"/>
      <c r="D1" s="226"/>
      <c r="E1" s="227"/>
      <c r="F1" s="70"/>
    </row>
    <row r="2" spans="1:25" ht="19.5" customHeight="1" x14ac:dyDescent="0.3">
      <c r="A2" s="72"/>
      <c r="B2" s="73" t="s">
        <v>789</v>
      </c>
      <c r="C2" s="228"/>
      <c r="D2" s="228"/>
      <c r="E2" s="229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4" t="str">
        <f>CONCATENATE("FY ",Notes!$B$1," Budget for State Payments to School Districts by Month by Source")</f>
        <v>FY 2023 Budget for State Payments to School Districts by Month by Source</v>
      </c>
      <c r="J10" s="234"/>
      <c r="K10" s="234"/>
      <c r="L10" s="234"/>
      <c r="M10" s="234"/>
      <c r="N10" s="234"/>
      <c r="O10" s="234"/>
      <c r="P10" s="234"/>
      <c r="Q10" s="235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-9595463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6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3340982603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0" t="s">
        <v>709</v>
      </c>
      <c r="J13" s="230" t="str">
        <f>Data!$L$1</f>
        <v>Preschool State Aid (Code 3117)</v>
      </c>
      <c r="K13" s="230" t="str">
        <f>Data!M1</f>
        <v>Teacher Salary (Code 3204)</v>
      </c>
      <c r="L13" s="232" t="str">
        <f>Data!N1</f>
        <v>Early Intervention (Code 3216)</v>
      </c>
      <c r="M13" s="230" t="str">
        <f>Data!O1</f>
        <v>Professional Development (Code 3376)</v>
      </c>
      <c r="N13" s="230" t="str">
        <f>Data!P1</f>
        <v>Teacher Leadership (Code 3116)</v>
      </c>
      <c r="O13" s="232" t="s">
        <v>758</v>
      </c>
      <c r="P13" s="232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30"/>
      <c r="J14" s="230"/>
      <c r="K14" s="230"/>
      <c r="L14" s="232"/>
      <c r="M14" s="230"/>
      <c r="N14" s="230"/>
      <c r="O14" s="232"/>
      <c r="P14" s="232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31"/>
      <c r="J15" s="231"/>
      <c r="K15" s="231"/>
      <c r="L15" s="233"/>
      <c r="M15" s="231"/>
      <c r="N15" s="231"/>
      <c r="O15" s="233"/>
      <c r="P15" s="233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333159177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268859508</v>
      </c>
      <c r="P22" s="91">
        <f t="shared" si="1"/>
        <v>333159177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333159177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268859508</v>
      </c>
      <c r="P23" s="91">
        <f t="shared" si="1"/>
        <v>333159177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333159177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268859508</v>
      </c>
      <c r="P24" s="91">
        <f t="shared" si="1"/>
        <v>333159177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333159024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268859387</v>
      </c>
      <c r="P25" s="91">
        <f t="shared" si="1"/>
        <v>333159024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2696031667</v>
      </c>
      <c r="P26" s="95">
        <f>SUM(P16:P25)</f>
        <v>3339028325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3340982603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7" t="s">
        <v>796</v>
      </c>
      <c r="K33" s="237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8"/>
      <c r="K34" s="238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39"/>
      <c r="K35" s="239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2023-01-10T14:10:08Z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