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bassis\Desktop\Desktop\Condition2022\Tables\Updated\"/>
    </mc:Choice>
  </mc:AlternateContent>
  <xr:revisionPtr revIDLastSave="0" documentId="13_ncr:1_{ABAB19CC-20A9-479C-80EB-77D3FC7FC36A}" xr6:coauthVersionLast="36" xr6:coauthVersionMax="36" xr10:uidLastSave="{00000000-0000-0000-0000-000000000000}"/>
  <bookViews>
    <workbookView xWindow="0" yWindow="0" windowWidth="23040" windowHeight="9300" tabRatio="665" xr2:uid="{00000000-000D-0000-FFFF-FFFF00000000}"/>
  </bookViews>
  <sheets>
    <sheet name="Adult Education Enroll - MIS" sheetId="7" r:id="rId1"/>
    <sheet name="Adult Education Enroll - NRS" sheetId="1" r:id="rId2"/>
    <sheet name="Enroll by ProgType-College" sheetId="23" r:id="rId3"/>
    <sheet name="Particip by Level, Ethnic, Sex" sheetId="29" r:id="rId4"/>
    <sheet name="NRS-Ethnic, Race" sheetId="28" r:id="rId5"/>
    <sheet name="NRS-Age&amp;Gender" sheetId="32" r:id="rId6"/>
    <sheet name="Adult Education Credentials" sheetId="5" r:id="rId7"/>
    <sheet name="Core Measure Outcome by College" sheetId="31" r:id="rId8"/>
    <sheet name="Distance Ed" sheetId="34" r:id="rId9"/>
    <sheet name="Corrections" sheetId="33" r:id="rId10"/>
    <sheet name="IET" sheetId="35" r:id="rId11"/>
    <sheet name="IET Training" sheetId="37" r:id="rId12"/>
    <sheet name="IELCE" sheetId="36" r:id="rId13"/>
    <sheet name="Participant Status" sheetId="19" r:id="rId14"/>
  </sheets>
  <definedNames>
    <definedName name="_xlnm.Print_Area" localSheetId="7">'Core Measure Outcome by College'!$A$22:$M$119</definedName>
    <definedName name="_xlnm.Print_Area" localSheetId="10">IET!$A$1:$I$40</definedName>
  </definedNames>
  <calcPr calcId="191029"/>
</workbook>
</file>

<file path=xl/calcChain.xml><?xml version="1.0" encoding="utf-8"?>
<calcChain xmlns="http://schemas.openxmlformats.org/spreadsheetml/2006/main">
  <c r="M17" i="31" l="1"/>
  <c r="M16" i="31"/>
  <c r="M15" i="31"/>
  <c r="M14" i="31"/>
  <c r="M13" i="31"/>
  <c r="M12" i="31"/>
  <c r="M11" i="31"/>
  <c r="M10" i="31"/>
  <c r="M9" i="31"/>
  <c r="M8" i="31"/>
  <c r="I19" i="34" l="1"/>
  <c r="I18" i="34"/>
  <c r="D16" i="34"/>
  <c r="I15" i="34"/>
  <c r="I14" i="34"/>
  <c r="I11" i="34"/>
  <c r="I10" i="34"/>
  <c r="D12" i="34"/>
  <c r="H6" i="33"/>
  <c r="H4" i="33"/>
  <c r="H3" i="33"/>
  <c r="H5" i="34"/>
  <c r="F19" i="31"/>
  <c r="E19" i="31"/>
  <c r="F48" i="1" l="1"/>
  <c r="F49" i="1"/>
  <c r="L6" i="19" l="1"/>
  <c r="K6" i="19"/>
  <c r="J6" i="19"/>
  <c r="I6" i="19"/>
  <c r="H6" i="19"/>
  <c r="G6" i="19"/>
  <c r="F6" i="19"/>
  <c r="E6" i="19"/>
  <c r="D6" i="19"/>
  <c r="C6" i="19"/>
  <c r="B6" i="19"/>
  <c r="G16" i="36"/>
  <c r="F16" i="36"/>
  <c r="G12" i="36"/>
  <c r="F12" i="36"/>
  <c r="E12" i="36"/>
  <c r="G5" i="36"/>
  <c r="G8" i="36" s="1"/>
  <c r="F5" i="36"/>
  <c r="F8" i="36" s="1"/>
  <c r="E5" i="36"/>
  <c r="E8" i="36" s="1"/>
  <c r="D5" i="36"/>
  <c r="D8" i="36" s="1"/>
  <c r="E20" i="37"/>
  <c r="D20" i="37"/>
  <c r="C20" i="37"/>
  <c r="E39" i="35"/>
  <c r="D39" i="35"/>
  <c r="G16" i="35"/>
  <c r="F16" i="35"/>
  <c r="G12" i="35"/>
  <c r="F12" i="35"/>
  <c r="E12" i="35"/>
  <c r="G5" i="35"/>
  <c r="G8" i="35" s="1"/>
  <c r="F5" i="35"/>
  <c r="F8" i="35" s="1"/>
  <c r="E5" i="35"/>
  <c r="E8" i="35" s="1"/>
  <c r="D5" i="35"/>
  <c r="D8" i="35" s="1"/>
  <c r="G16" i="33"/>
  <c r="F16" i="33"/>
  <c r="F12" i="33"/>
  <c r="G5" i="34"/>
  <c r="G8" i="34" s="1"/>
  <c r="F5" i="34"/>
  <c r="F8" i="34" s="1"/>
  <c r="E5" i="34"/>
  <c r="E8" i="34" s="1"/>
  <c r="D5" i="34"/>
  <c r="D8" i="34" s="1"/>
  <c r="L19" i="31"/>
  <c r="K19" i="31"/>
  <c r="H19" i="31"/>
  <c r="C19" i="31"/>
  <c r="B19" i="31"/>
  <c r="M18" i="31"/>
  <c r="G18" i="31"/>
  <c r="D18" i="31"/>
  <c r="G17" i="31"/>
  <c r="D17" i="31"/>
  <c r="G16" i="31"/>
  <c r="D16" i="31"/>
  <c r="G15" i="31"/>
  <c r="D15" i="31"/>
  <c r="G14" i="31"/>
  <c r="D14" i="31"/>
  <c r="G13" i="31"/>
  <c r="D13" i="31"/>
  <c r="G12" i="31"/>
  <c r="D12" i="31"/>
  <c r="G11" i="31"/>
  <c r="D11" i="31"/>
  <c r="G10" i="31"/>
  <c r="D10" i="31"/>
  <c r="G9" i="31"/>
  <c r="D9" i="31"/>
  <c r="G8" i="31"/>
  <c r="D8" i="31"/>
  <c r="M7" i="31"/>
  <c r="G7" i="31"/>
  <c r="D7" i="31"/>
  <c r="M6" i="31"/>
  <c r="G6" i="31"/>
  <c r="D6" i="31"/>
  <c r="M5" i="31"/>
  <c r="G5" i="31"/>
  <c r="D5" i="31"/>
  <c r="M4" i="31"/>
  <c r="G4" i="31"/>
  <c r="D4" i="31"/>
  <c r="F46" i="5"/>
  <c r="E46" i="5" s="1"/>
  <c r="D46" i="5" s="1"/>
  <c r="C46" i="5" s="1"/>
  <c r="B46" i="5" s="1"/>
  <c r="C2" i="5"/>
  <c r="B2" i="5" s="1"/>
  <c r="K19" i="32"/>
  <c r="J19" i="32"/>
  <c r="I19" i="32"/>
  <c r="H19" i="32"/>
  <c r="G19" i="32"/>
  <c r="F19" i="32"/>
  <c r="E19" i="32"/>
  <c r="D19" i="32"/>
  <c r="C19" i="32"/>
  <c r="B19" i="32"/>
  <c r="L18" i="32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4" i="32"/>
  <c r="H18" i="28"/>
  <c r="G18" i="28"/>
  <c r="F18" i="28"/>
  <c r="E18" i="28"/>
  <c r="D18" i="28"/>
  <c r="C18" i="28"/>
  <c r="B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P16" i="29"/>
  <c r="P15" i="29"/>
  <c r="P14" i="29"/>
  <c r="P13" i="29"/>
  <c r="P12" i="29"/>
  <c r="P11" i="29"/>
  <c r="O10" i="29"/>
  <c r="N10" i="29"/>
  <c r="M10" i="29"/>
  <c r="L10" i="29"/>
  <c r="K10" i="29"/>
  <c r="J10" i="29"/>
  <c r="J18" i="29" s="1"/>
  <c r="I10" i="29"/>
  <c r="H10" i="29"/>
  <c r="G10" i="29"/>
  <c r="G18" i="29" s="1"/>
  <c r="F10" i="29"/>
  <c r="E10" i="29"/>
  <c r="D10" i="29"/>
  <c r="C10" i="29"/>
  <c r="B10" i="29"/>
  <c r="P9" i="29"/>
  <c r="P8" i="29"/>
  <c r="P7" i="29"/>
  <c r="P6" i="29"/>
  <c r="P5" i="29"/>
  <c r="P4" i="29"/>
  <c r="D41" i="23"/>
  <c r="C41" i="23"/>
  <c r="B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J19" i="23"/>
  <c r="I19" i="23"/>
  <c r="G19" i="23"/>
  <c r="F19" i="23"/>
  <c r="E19" i="23"/>
  <c r="C19" i="23"/>
  <c r="B19" i="23"/>
  <c r="D19" i="23" s="1"/>
  <c r="C20" i="23" s="1"/>
  <c r="K18" i="23"/>
  <c r="H18" i="23"/>
  <c r="D18" i="23"/>
  <c r="K17" i="23"/>
  <c r="H17" i="23"/>
  <c r="D17" i="23"/>
  <c r="K16" i="23"/>
  <c r="H16" i="23"/>
  <c r="D16" i="23"/>
  <c r="K15" i="23"/>
  <c r="H15" i="23"/>
  <c r="D15" i="23"/>
  <c r="K14" i="23"/>
  <c r="H14" i="23"/>
  <c r="D14" i="23"/>
  <c r="K13" i="23"/>
  <c r="H13" i="23"/>
  <c r="D13" i="23"/>
  <c r="K12" i="23"/>
  <c r="H12" i="23"/>
  <c r="D12" i="23"/>
  <c r="K11" i="23"/>
  <c r="H11" i="23"/>
  <c r="D11" i="23"/>
  <c r="K10" i="23"/>
  <c r="H10" i="23"/>
  <c r="D10" i="23"/>
  <c r="K9" i="23"/>
  <c r="H9" i="23"/>
  <c r="D9" i="23"/>
  <c r="K8" i="23"/>
  <c r="H8" i="23"/>
  <c r="D8" i="23"/>
  <c r="K7" i="23"/>
  <c r="H7" i="23"/>
  <c r="D7" i="23"/>
  <c r="K6" i="23"/>
  <c r="H6" i="23"/>
  <c r="D6" i="23"/>
  <c r="K5" i="23"/>
  <c r="H5" i="23"/>
  <c r="D5" i="23"/>
  <c r="K4" i="23"/>
  <c r="H4" i="23"/>
  <c r="D4" i="23"/>
  <c r="D47" i="23"/>
  <c r="H47" i="23"/>
  <c r="K47" i="23"/>
  <c r="D48" i="23"/>
  <c r="H48" i="23"/>
  <c r="K48" i="23"/>
  <c r="D49" i="23"/>
  <c r="H49" i="23"/>
  <c r="K49" i="23"/>
  <c r="D50" i="23"/>
  <c r="H50" i="23"/>
  <c r="K50" i="23"/>
  <c r="D51" i="23"/>
  <c r="H51" i="23"/>
  <c r="K51" i="23"/>
  <c r="D52" i="23"/>
  <c r="H52" i="23"/>
  <c r="K52" i="23"/>
  <c r="D53" i="23"/>
  <c r="H53" i="23"/>
  <c r="K53" i="23"/>
  <c r="D54" i="23"/>
  <c r="H54" i="23"/>
  <c r="K54" i="23"/>
  <c r="D55" i="23"/>
  <c r="H55" i="23"/>
  <c r="K55" i="23"/>
  <c r="D56" i="23"/>
  <c r="H56" i="23"/>
  <c r="K56" i="23"/>
  <c r="D57" i="23"/>
  <c r="H57" i="23"/>
  <c r="K57" i="23"/>
  <c r="D58" i="23"/>
  <c r="H58" i="23"/>
  <c r="K58" i="23"/>
  <c r="D59" i="23"/>
  <c r="H59" i="23"/>
  <c r="K59" i="23"/>
  <c r="D60" i="23"/>
  <c r="H60" i="23"/>
  <c r="K60" i="23"/>
  <c r="D61" i="23"/>
  <c r="H61" i="23"/>
  <c r="K61" i="23"/>
  <c r="B62" i="23"/>
  <c r="C62" i="23"/>
  <c r="D62" i="23"/>
  <c r="B63" i="23" s="1"/>
  <c r="E62" i="23"/>
  <c r="F62" i="23"/>
  <c r="G62" i="23"/>
  <c r="I62" i="23"/>
  <c r="J62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B84" i="23"/>
  <c r="C84" i="23"/>
  <c r="E84" i="23" s="1"/>
  <c r="D85" i="23" s="1"/>
  <c r="D84" i="23"/>
  <c r="B22" i="1"/>
  <c r="B2" i="1"/>
  <c r="B90" i="7"/>
  <c r="B68" i="7"/>
  <c r="B46" i="7"/>
  <c r="B23" i="7"/>
  <c r="B2" i="7"/>
  <c r="C63" i="23" l="1"/>
  <c r="H62" i="23"/>
  <c r="F63" i="23" s="1"/>
  <c r="K62" i="23"/>
  <c r="J63" i="23" s="1"/>
  <c r="M19" i="31"/>
  <c r="F18" i="29"/>
  <c r="N18" i="29"/>
  <c r="E18" i="29"/>
  <c r="M18" i="29"/>
  <c r="O18" i="29"/>
  <c r="H18" i="29"/>
  <c r="I18" i="29"/>
  <c r="G19" i="31"/>
  <c r="D19" i="31"/>
  <c r="L19" i="32"/>
  <c r="I18" i="28"/>
  <c r="C18" i="29"/>
  <c r="K18" i="29"/>
  <c r="P17" i="29"/>
  <c r="D18" i="29"/>
  <c r="L18" i="29"/>
  <c r="P10" i="29"/>
  <c r="P18" i="29" s="1"/>
  <c r="B18" i="29"/>
  <c r="K19" i="23"/>
  <c r="I20" i="23" s="1"/>
  <c r="H19" i="23"/>
  <c r="G20" i="23" s="1"/>
  <c r="B85" i="23"/>
  <c r="C85" i="23"/>
  <c r="B20" i="23"/>
  <c r="E41" i="23"/>
  <c r="D42" i="23" s="1"/>
  <c r="G63" i="23" l="1"/>
  <c r="I63" i="23"/>
  <c r="K63" i="23" s="1"/>
  <c r="E63" i="23"/>
  <c r="H63" i="23" s="1"/>
  <c r="J20" i="23"/>
  <c r="K20" i="23" s="1"/>
  <c r="E20" i="23"/>
  <c r="F20" i="23"/>
  <c r="B42" i="23"/>
  <c r="C42" i="23"/>
  <c r="H8" i="34"/>
  <c r="I8" i="34" s="1"/>
  <c r="H16" i="33"/>
  <c r="H12" i="33"/>
  <c r="G12" i="33"/>
  <c r="G3" i="7"/>
  <c r="B220" i="23"/>
  <c r="H20" i="23" l="1"/>
  <c r="H16" i="35"/>
  <c r="H12" i="35"/>
  <c r="H5" i="35"/>
  <c r="H8" i="35" s="1"/>
  <c r="I7" i="35"/>
  <c r="I6" i="35"/>
  <c r="I4" i="35"/>
  <c r="I3" i="35"/>
  <c r="I7" i="33"/>
  <c r="I6" i="33"/>
  <c r="H5" i="33"/>
  <c r="H8" i="33" s="1"/>
  <c r="G5" i="33"/>
  <c r="G8" i="33" s="1"/>
  <c r="F5" i="33"/>
  <c r="F8" i="33" s="1"/>
  <c r="E5" i="33"/>
  <c r="E8" i="33" s="1"/>
  <c r="D5" i="33"/>
  <c r="D8" i="33" s="1"/>
  <c r="I4" i="33"/>
  <c r="I3" i="33"/>
  <c r="H16" i="36"/>
  <c r="H12" i="36"/>
  <c r="H5" i="36"/>
  <c r="H8" i="36" s="1"/>
  <c r="I8" i="35" l="1"/>
  <c r="I8" i="33"/>
  <c r="I5" i="35"/>
  <c r="I5" i="33"/>
  <c r="E16" i="34" l="1"/>
  <c r="F16" i="34"/>
  <c r="G16" i="34"/>
  <c r="H16" i="34"/>
  <c r="I16" i="34" s="1"/>
  <c r="E12" i="34"/>
  <c r="F12" i="34"/>
  <c r="G12" i="34"/>
  <c r="H12" i="34"/>
  <c r="I12" i="34" s="1"/>
  <c r="I7" i="34"/>
  <c r="I6" i="34"/>
  <c r="I4" i="34"/>
  <c r="I3" i="34"/>
  <c r="I5" i="34" l="1"/>
  <c r="E56" i="37" l="1"/>
  <c r="D56" i="37"/>
  <c r="C56" i="37"/>
  <c r="C39" i="35" l="1"/>
  <c r="B39" i="35"/>
  <c r="D46" i="31" l="1"/>
  <c r="G46" i="31"/>
  <c r="M46" i="31"/>
  <c r="D47" i="31"/>
  <c r="G47" i="31"/>
  <c r="M47" i="31"/>
  <c r="D48" i="31"/>
  <c r="G48" i="31"/>
  <c r="M48" i="31"/>
  <c r="D49" i="31"/>
  <c r="G49" i="31"/>
  <c r="M49" i="31"/>
  <c r="D50" i="31"/>
  <c r="G50" i="31"/>
  <c r="M50" i="31"/>
  <c r="D51" i="31"/>
  <c r="G51" i="31"/>
  <c r="M51" i="31"/>
  <c r="D52" i="31"/>
  <c r="G52" i="31"/>
  <c r="M52" i="31"/>
  <c r="D53" i="31"/>
  <c r="G53" i="31"/>
  <c r="M53" i="31"/>
  <c r="D54" i="31"/>
  <c r="G54" i="31"/>
  <c r="M54" i="31"/>
  <c r="D55" i="31"/>
  <c r="G55" i="31"/>
  <c r="M55" i="31"/>
  <c r="D56" i="31"/>
  <c r="G56" i="31"/>
  <c r="M56" i="31"/>
  <c r="D57" i="31"/>
  <c r="G57" i="31"/>
  <c r="M57" i="31"/>
  <c r="D58" i="31"/>
  <c r="G58" i="31"/>
  <c r="M58" i="31"/>
  <c r="D59" i="31"/>
  <c r="G59" i="31"/>
  <c r="M59" i="31"/>
  <c r="D60" i="31"/>
  <c r="G60" i="31"/>
  <c r="M60" i="31"/>
  <c r="B61" i="31"/>
  <c r="C61" i="31"/>
  <c r="E61" i="31"/>
  <c r="F61" i="31"/>
  <c r="H61" i="31"/>
  <c r="K61" i="31"/>
  <c r="L61" i="31"/>
  <c r="D79" i="31"/>
  <c r="G79" i="31"/>
  <c r="M79" i="31"/>
  <c r="D80" i="31"/>
  <c r="G80" i="31"/>
  <c r="M80" i="31"/>
  <c r="D81" i="31"/>
  <c r="G81" i="31"/>
  <c r="M81" i="31"/>
  <c r="D82" i="31"/>
  <c r="G82" i="31"/>
  <c r="M82" i="31"/>
  <c r="D83" i="31"/>
  <c r="G83" i="31"/>
  <c r="M83" i="31"/>
  <c r="D84" i="31"/>
  <c r="G84" i="31"/>
  <c r="M84" i="31"/>
  <c r="D85" i="31"/>
  <c r="G85" i="31"/>
  <c r="M85" i="31"/>
  <c r="D86" i="31"/>
  <c r="G86" i="31"/>
  <c r="M86" i="31"/>
  <c r="D87" i="31"/>
  <c r="G87" i="31"/>
  <c r="M87" i="31"/>
  <c r="D88" i="31"/>
  <c r="G88" i="31"/>
  <c r="M88" i="31"/>
  <c r="D89" i="31"/>
  <c r="G89" i="31"/>
  <c r="M89" i="31"/>
  <c r="D90" i="31"/>
  <c r="G90" i="31"/>
  <c r="M90" i="31"/>
  <c r="D91" i="31"/>
  <c r="G91" i="31"/>
  <c r="M91" i="31"/>
  <c r="D92" i="31"/>
  <c r="G92" i="31"/>
  <c r="M92" i="31"/>
  <c r="D93" i="31"/>
  <c r="G93" i="31"/>
  <c r="M93" i="31"/>
  <c r="B94" i="31"/>
  <c r="C94" i="31"/>
  <c r="E94" i="31"/>
  <c r="F94" i="31"/>
  <c r="G94" i="31" s="1"/>
  <c r="H94" i="31"/>
  <c r="K94" i="31"/>
  <c r="L94" i="31"/>
  <c r="M94" i="31" s="1"/>
  <c r="D100" i="31"/>
  <c r="G100" i="31"/>
  <c r="M100" i="31"/>
  <c r="D101" i="31"/>
  <c r="G101" i="31"/>
  <c r="M101" i="31"/>
  <c r="D102" i="31"/>
  <c r="G102" i="31"/>
  <c r="M102" i="31"/>
  <c r="D103" i="31"/>
  <c r="G103" i="31"/>
  <c r="M103" i="31"/>
  <c r="D104" i="31"/>
  <c r="G104" i="31"/>
  <c r="M104" i="31"/>
  <c r="D105" i="31"/>
  <c r="G105" i="31"/>
  <c r="M105" i="31"/>
  <c r="D106" i="31"/>
  <c r="G106" i="31"/>
  <c r="M106" i="31"/>
  <c r="D107" i="31"/>
  <c r="G107" i="31"/>
  <c r="M107" i="31"/>
  <c r="D108" i="31"/>
  <c r="G108" i="31"/>
  <c r="M108" i="31"/>
  <c r="D109" i="31"/>
  <c r="G109" i="31"/>
  <c r="M109" i="31"/>
  <c r="D110" i="31"/>
  <c r="G110" i="31"/>
  <c r="M110" i="31"/>
  <c r="D111" i="31"/>
  <c r="G111" i="31"/>
  <c r="M111" i="31"/>
  <c r="D112" i="31"/>
  <c r="G112" i="31"/>
  <c r="M112" i="31"/>
  <c r="D113" i="31"/>
  <c r="G113" i="31"/>
  <c r="M113" i="31"/>
  <c r="D114" i="31"/>
  <c r="G114" i="31"/>
  <c r="M114" i="31"/>
  <c r="B115" i="31"/>
  <c r="C115" i="31"/>
  <c r="E115" i="31"/>
  <c r="F115" i="31"/>
  <c r="H115" i="31"/>
  <c r="K115" i="31"/>
  <c r="L115" i="31"/>
  <c r="M115" i="31" s="1"/>
  <c r="B26" i="19"/>
  <c r="C26" i="19"/>
  <c r="D26" i="19"/>
  <c r="E26" i="19"/>
  <c r="F26" i="19"/>
  <c r="G26" i="19"/>
  <c r="H26" i="19"/>
  <c r="I26" i="19"/>
  <c r="J26" i="19"/>
  <c r="K26" i="19"/>
  <c r="L26" i="19"/>
  <c r="B37" i="19"/>
  <c r="C37" i="19"/>
  <c r="D37" i="19"/>
  <c r="E37" i="19"/>
  <c r="F37" i="19"/>
  <c r="G37" i="19"/>
  <c r="H37" i="19"/>
  <c r="I37" i="19"/>
  <c r="J37" i="19"/>
  <c r="K37" i="19"/>
  <c r="L37" i="19"/>
  <c r="B48" i="19"/>
  <c r="C48" i="19"/>
  <c r="D48" i="19"/>
  <c r="E48" i="19"/>
  <c r="F48" i="19"/>
  <c r="G48" i="19"/>
  <c r="H48" i="19"/>
  <c r="I48" i="19"/>
  <c r="J48" i="19"/>
  <c r="K48" i="19"/>
  <c r="L48" i="19"/>
  <c r="L44" i="32"/>
  <c r="L45" i="32"/>
  <c r="L46" i="32"/>
  <c r="L47" i="32"/>
  <c r="L48" i="32"/>
  <c r="L49" i="32"/>
  <c r="L50" i="32"/>
  <c r="L51" i="32"/>
  <c r="L52" i="32"/>
  <c r="L53" i="32"/>
  <c r="L54" i="32"/>
  <c r="L55" i="32"/>
  <c r="L56" i="32"/>
  <c r="L57" i="32"/>
  <c r="L58" i="32"/>
  <c r="B59" i="32"/>
  <c r="C59" i="32"/>
  <c r="D59" i="32"/>
  <c r="E59" i="32"/>
  <c r="F59" i="32"/>
  <c r="G59" i="32"/>
  <c r="H59" i="32"/>
  <c r="I59" i="32"/>
  <c r="J59" i="32"/>
  <c r="K59" i="32"/>
  <c r="L64" i="32"/>
  <c r="L65" i="32"/>
  <c r="L66" i="32"/>
  <c r="L67" i="32"/>
  <c r="L68" i="32"/>
  <c r="L69" i="32"/>
  <c r="L70" i="32"/>
  <c r="L71" i="32"/>
  <c r="L72" i="32"/>
  <c r="L73" i="32"/>
  <c r="L74" i="32"/>
  <c r="L75" i="32"/>
  <c r="L76" i="32"/>
  <c r="L77" i="32"/>
  <c r="L78" i="32"/>
  <c r="B79" i="32"/>
  <c r="C79" i="32"/>
  <c r="D79" i="32"/>
  <c r="E79" i="32"/>
  <c r="F79" i="32"/>
  <c r="G79" i="32"/>
  <c r="H79" i="32"/>
  <c r="I79" i="32"/>
  <c r="J79" i="32"/>
  <c r="K79" i="32"/>
  <c r="L90" i="32"/>
  <c r="L91" i="32"/>
  <c r="L92" i="32"/>
  <c r="L93" i="32"/>
  <c r="L94" i="32"/>
  <c r="L95" i="32"/>
  <c r="L96" i="32"/>
  <c r="L97" i="32"/>
  <c r="L98" i="32"/>
  <c r="L99" i="32"/>
  <c r="L100" i="32"/>
  <c r="L101" i="32"/>
  <c r="L102" i="32"/>
  <c r="L103" i="32"/>
  <c r="L104" i="32"/>
  <c r="B105" i="32"/>
  <c r="C105" i="32"/>
  <c r="D105" i="32"/>
  <c r="E105" i="32"/>
  <c r="F105" i="32"/>
  <c r="G105" i="32"/>
  <c r="H105" i="32"/>
  <c r="I105" i="32"/>
  <c r="J105" i="32"/>
  <c r="K105" i="32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B54" i="28"/>
  <c r="C54" i="28"/>
  <c r="D54" i="28"/>
  <c r="E54" i="28"/>
  <c r="F54" i="28"/>
  <c r="G54" i="28"/>
  <c r="H54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B72" i="28"/>
  <c r="C72" i="28"/>
  <c r="D72" i="28"/>
  <c r="E72" i="28"/>
  <c r="F72" i="28"/>
  <c r="G72" i="28"/>
  <c r="H72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B107" i="28"/>
  <c r="C107" i="28"/>
  <c r="D107" i="28"/>
  <c r="E107" i="28"/>
  <c r="F107" i="28"/>
  <c r="G107" i="28"/>
  <c r="H107" i="28"/>
  <c r="P44" i="29"/>
  <c r="P45" i="29"/>
  <c r="P46" i="29"/>
  <c r="P47" i="29"/>
  <c r="P48" i="29"/>
  <c r="P49" i="29"/>
  <c r="B50" i="29"/>
  <c r="C50" i="29"/>
  <c r="D50" i="29"/>
  <c r="E50" i="29"/>
  <c r="F50" i="29"/>
  <c r="G50" i="29"/>
  <c r="H50" i="29"/>
  <c r="I50" i="29"/>
  <c r="J50" i="29"/>
  <c r="K50" i="29"/>
  <c r="K58" i="29" s="1"/>
  <c r="L50" i="29"/>
  <c r="L58" i="29" s="1"/>
  <c r="M50" i="29"/>
  <c r="N50" i="29"/>
  <c r="O50" i="29"/>
  <c r="P51" i="29"/>
  <c r="P52" i="29"/>
  <c r="P53" i="29"/>
  <c r="P54" i="29"/>
  <c r="P55" i="29"/>
  <c r="P56" i="29"/>
  <c r="B57" i="29"/>
  <c r="C57" i="29"/>
  <c r="D57" i="29"/>
  <c r="E57" i="29"/>
  <c r="F57" i="29"/>
  <c r="G57" i="29"/>
  <c r="G58" i="29" s="1"/>
  <c r="H57" i="29"/>
  <c r="H58" i="29" s="1"/>
  <c r="I57" i="29"/>
  <c r="I58" i="29" s="1"/>
  <c r="J57" i="29"/>
  <c r="K57" i="29"/>
  <c r="L57" i="29"/>
  <c r="M57" i="29"/>
  <c r="N57" i="29"/>
  <c r="O57" i="29"/>
  <c r="O58" i="29" s="1"/>
  <c r="B58" i="29"/>
  <c r="P64" i="29"/>
  <c r="P65" i="29"/>
  <c r="P66" i="29"/>
  <c r="P67" i="29"/>
  <c r="P68" i="29"/>
  <c r="P69" i="29"/>
  <c r="B70" i="29"/>
  <c r="C70" i="29"/>
  <c r="D70" i="29"/>
  <c r="E70" i="29"/>
  <c r="F70" i="29"/>
  <c r="G70" i="29"/>
  <c r="H70" i="29"/>
  <c r="I70" i="29"/>
  <c r="J70" i="29"/>
  <c r="K70" i="29"/>
  <c r="L70" i="29"/>
  <c r="M70" i="29"/>
  <c r="N70" i="29"/>
  <c r="O70" i="29"/>
  <c r="P71" i="29"/>
  <c r="P72" i="29"/>
  <c r="P73" i="29"/>
  <c r="P74" i="29"/>
  <c r="P75" i="29"/>
  <c r="P76" i="29"/>
  <c r="B77" i="29"/>
  <c r="C77" i="29"/>
  <c r="D77" i="29"/>
  <c r="E77" i="29"/>
  <c r="F77" i="29"/>
  <c r="G77" i="29"/>
  <c r="H77" i="29"/>
  <c r="I77" i="29"/>
  <c r="J77" i="29"/>
  <c r="K77" i="29"/>
  <c r="L77" i="29"/>
  <c r="M77" i="29"/>
  <c r="N77" i="29"/>
  <c r="N78" i="29" s="1"/>
  <c r="O77" i="29"/>
  <c r="P95" i="29"/>
  <c r="P96" i="29"/>
  <c r="P97" i="29"/>
  <c r="P98" i="29"/>
  <c r="B101" i="29"/>
  <c r="C101" i="29"/>
  <c r="D101" i="29"/>
  <c r="E101" i="29"/>
  <c r="F101" i="29"/>
  <c r="G101" i="29"/>
  <c r="H101" i="29"/>
  <c r="I101" i="29"/>
  <c r="J101" i="29"/>
  <c r="J109" i="29" s="1"/>
  <c r="K101" i="29"/>
  <c r="L101" i="29"/>
  <c r="M101" i="29"/>
  <c r="N101" i="29"/>
  <c r="O101" i="29"/>
  <c r="B108" i="29"/>
  <c r="C108" i="29"/>
  <c r="D108" i="29"/>
  <c r="E108" i="29"/>
  <c r="F108" i="29"/>
  <c r="G108" i="29"/>
  <c r="H108" i="29"/>
  <c r="H109" i="29" s="1"/>
  <c r="I108" i="29"/>
  <c r="J108" i="29"/>
  <c r="K108" i="29"/>
  <c r="L108" i="29"/>
  <c r="L109" i="29" s="1"/>
  <c r="M108" i="29"/>
  <c r="N108" i="29"/>
  <c r="O108" i="29"/>
  <c r="P108" i="29"/>
  <c r="D90" i="23"/>
  <c r="H90" i="23"/>
  <c r="K90" i="23"/>
  <c r="D91" i="23"/>
  <c r="H91" i="23"/>
  <c r="K91" i="23"/>
  <c r="D92" i="23"/>
  <c r="H92" i="23"/>
  <c r="K92" i="23"/>
  <c r="D93" i="23"/>
  <c r="H93" i="23"/>
  <c r="K93" i="23"/>
  <c r="D94" i="23"/>
  <c r="H94" i="23"/>
  <c r="K94" i="23"/>
  <c r="D95" i="23"/>
  <c r="H95" i="23"/>
  <c r="K95" i="23"/>
  <c r="D96" i="23"/>
  <c r="H96" i="23"/>
  <c r="K96" i="23"/>
  <c r="D97" i="23"/>
  <c r="H97" i="23"/>
  <c r="K97" i="23"/>
  <c r="D98" i="23"/>
  <c r="H98" i="23"/>
  <c r="K98" i="23"/>
  <c r="D99" i="23"/>
  <c r="H99" i="23"/>
  <c r="K99" i="23"/>
  <c r="D100" i="23"/>
  <c r="H100" i="23"/>
  <c r="K100" i="23"/>
  <c r="D101" i="23"/>
  <c r="H101" i="23"/>
  <c r="K101" i="23"/>
  <c r="D102" i="23"/>
  <c r="H102" i="23"/>
  <c r="K102" i="23"/>
  <c r="D103" i="23"/>
  <c r="H103" i="23"/>
  <c r="K103" i="23"/>
  <c r="D104" i="23"/>
  <c r="H104" i="23"/>
  <c r="K104" i="23"/>
  <c r="B105" i="23"/>
  <c r="D105" i="23" s="1"/>
  <c r="C105" i="23"/>
  <c r="E105" i="23"/>
  <c r="F105" i="23"/>
  <c r="G105" i="23"/>
  <c r="I105" i="23"/>
  <c r="J105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B127" i="23"/>
  <c r="C127" i="23"/>
  <c r="D127" i="23"/>
  <c r="D133" i="23"/>
  <c r="I133" i="23"/>
  <c r="L133" i="23"/>
  <c r="D134" i="23"/>
  <c r="I134" i="23"/>
  <c r="L134" i="23"/>
  <c r="D135" i="23"/>
  <c r="I135" i="23"/>
  <c r="L135" i="23"/>
  <c r="D136" i="23"/>
  <c r="I136" i="23"/>
  <c r="L136" i="23"/>
  <c r="D137" i="23"/>
  <c r="I137" i="23"/>
  <c r="L137" i="23"/>
  <c r="D138" i="23"/>
  <c r="I138" i="23"/>
  <c r="L138" i="23"/>
  <c r="D139" i="23"/>
  <c r="I139" i="23"/>
  <c r="L139" i="23"/>
  <c r="D140" i="23"/>
  <c r="I140" i="23"/>
  <c r="L140" i="23"/>
  <c r="D141" i="23"/>
  <c r="I141" i="23"/>
  <c r="L141" i="23"/>
  <c r="D142" i="23"/>
  <c r="I142" i="23"/>
  <c r="L142" i="23"/>
  <c r="D143" i="23"/>
  <c r="I143" i="23"/>
  <c r="L143" i="23"/>
  <c r="D144" i="23"/>
  <c r="I144" i="23"/>
  <c r="L144" i="23"/>
  <c r="D145" i="23"/>
  <c r="I145" i="23"/>
  <c r="L145" i="23"/>
  <c r="D146" i="23"/>
  <c r="I146" i="23"/>
  <c r="L146" i="23"/>
  <c r="D147" i="23"/>
  <c r="I147" i="23"/>
  <c r="L147" i="23"/>
  <c r="B148" i="23"/>
  <c r="C148" i="23"/>
  <c r="E148" i="23"/>
  <c r="F148" i="23"/>
  <c r="G148" i="23"/>
  <c r="H148" i="23"/>
  <c r="K148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B170" i="23"/>
  <c r="C170" i="23"/>
  <c r="D170" i="23"/>
  <c r="D183" i="23"/>
  <c r="I183" i="23"/>
  <c r="L183" i="23"/>
  <c r="D184" i="23"/>
  <c r="I184" i="23"/>
  <c r="L184" i="23"/>
  <c r="D185" i="23"/>
  <c r="I185" i="23"/>
  <c r="L185" i="23"/>
  <c r="L198" i="23" s="1"/>
  <c r="D186" i="23"/>
  <c r="I186" i="23"/>
  <c r="L186" i="23"/>
  <c r="D187" i="23"/>
  <c r="I187" i="23"/>
  <c r="L187" i="23"/>
  <c r="D188" i="23"/>
  <c r="I188" i="23"/>
  <c r="L188" i="23"/>
  <c r="D189" i="23"/>
  <c r="I189" i="23"/>
  <c r="L189" i="23"/>
  <c r="D190" i="23"/>
  <c r="I190" i="23"/>
  <c r="L190" i="23"/>
  <c r="D191" i="23"/>
  <c r="I191" i="23"/>
  <c r="L191" i="23"/>
  <c r="D192" i="23"/>
  <c r="I192" i="23"/>
  <c r="L192" i="23"/>
  <c r="D193" i="23"/>
  <c r="I193" i="23"/>
  <c r="L193" i="23"/>
  <c r="D194" i="23"/>
  <c r="I194" i="23"/>
  <c r="L194" i="23"/>
  <c r="D195" i="23"/>
  <c r="I195" i="23"/>
  <c r="L195" i="23"/>
  <c r="D196" i="23"/>
  <c r="I196" i="23"/>
  <c r="L196" i="23"/>
  <c r="D197" i="23"/>
  <c r="I197" i="23"/>
  <c r="L197" i="23"/>
  <c r="B198" i="23"/>
  <c r="C198" i="23"/>
  <c r="D198" i="23"/>
  <c r="B199" i="23" s="1"/>
  <c r="E198" i="23"/>
  <c r="F198" i="23"/>
  <c r="G198" i="23"/>
  <c r="H198" i="23"/>
  <c r="K198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C220" i="23"/>
  <c r="E220" i="23" s="1"/>
  <c r="D220" i="23"/>
  <c r="D61" i="31" l="1"/>
  <c r="M61" i="31"/>
  <c r="D94" i="31"/>
  <c r="L59" i="32"/>
  <c r="D109" i="29"/>
  <c r="J58" i="29"/>
  <c r="B109" i="29"/>
  <c r="F78" i="29"/>
  <c r="B78" i="29"/>
  <c r="D58" i="29"/>
  <c r="J78" i="29"/>
  <c r="C58" i="29"/>
  <c r="I78" i="29"/>
  <c r="H105" i="23"/>
  <c r="G106" i="23" s="1"/>
  <c r="G115" i="31"/>
  <c r="G61" i="31"/>
  <c r="L105" i="32"/>
  <c r="L79" i="32"/>
  <c r="I54" i="28"/>
  <c r="I72" i="28"/>
  <c r="I107" i="28"/>
  <c r="N109" i="29"/>
  <c r="F109" i="29"/>
  <c r="N58" i="29"/>
  <c r="P57" i="29"/>
  <c r="M58" i="29"/>
  <c r="E58" i="29"/>
  <c r="D148" i="23"/>
  <c r="C149" i="23" s="1"/>
  <c r="I148" i="23"/>
  <c r="F149" i="23" s="1"/>
  <c r="L148" i="23"/>
  <c r="J149" i="23" s="1"/>
  <c r="C199" i="23"/>
  <c r="D199" i="23" s="1"/>
  <c r="K105" i="23"/>
  <c r="I106" i="23" s="1"/>
  <c r="I198" i="23"/>
  <c r="F199" i="23" s="1"/>
  <c r="E127" i="23"/>
  <c r="B128" i="23" s="1"/>
  <c r="C106" i="23"/>
  <c r="D115" i="31"/>
  <c r="P77" i="29"/>
  <c r="P101" i="29"/>
  <c r="P109" i="29" s="1"/>
  <c r="O109" i="29"/>
  <c r="M109" i="29"/>
  <c r="E109" i="29"/>
  <c r="P50" i="29"/>
  <c r="M78" i="29"/>
  <c r="H78" i="29"/>
  <c r="D78" i="29"/>
  <c r="K109" i="29"/>
  <c r="C109" i="29"/>
  <c r="I109" i="29"/>
  <c r="O78" i="29"/>
  <c r="G78" i="29"/>
  <c r="K78" i="29"/>
  <c r="C78" i="29"/>
  <c r="E78" i="29"/>
  <c r="L78" i="29"/>
  <c r="F58" i="29"/>
  <c r="G109" i="29"/>
  <c r="D221" i="23"/>
  <c r="C221" i="23"/>
  <c r="P70" i="29"/>
  <c r="J199" i="23"/>
  <c r="K199" i="23"/>
  <c r="H149" i="23"/>
  <c r="B171" i="23"/>
  <c r="E170" i="23"/>
  <c r="C171" i="23" s="1"/>
  <c r="B106" i="23"/>
  <c r="B221" i="23"/>
  <c r="B149" i="23"/>
  <c r="D128" i="23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F40" i="31"/>
  <c r="E40" i="31"/>
  <c r="P58" i="29" l="1"/>
  <c r="G199" i="23"/>
  <c r="E199" i="23"/>
  <c r="E106" i="23"/>
  <c r="F106" i="23"/>
  <c r="H106" i="23"/>
  <c r="J106" i="23"/>
  <c r="P78" i="29"/>
  <c r="K149" i="23"/>
  <c r="C128" i="23"/>
  <c r="G149" i="23"/>
  <c r="E149" i="23"/>
  <c r="H199" i="23"/>
  <c r="D171" i="23"/>
  <c r="K106" i="23"/>
  <c r="G40" i="31"/>
  <c r="L16" i="19"/>
  <c r="K16" i="19"/>
  <c r="J16" i="19"/>
  <c r="I16" i="19"/>
  <c r="H16" i="19"/>
  <c r="G16" i="19"/>
  <c r="F16" i="19"/>
  <c r="E16" i="19"/>
  <c r="D16" i="19"/>
  <c r="C16" i="19"/>
  <c r="B16" i="19"/>
  <c r="L40" i="31"/>
  <c r="K40" i="31"/>
  <c r="H40" i="31"/>
  <c r="C40" i="31"/>
  <c r="B40" i="31"/>
  <c r="M39" i="31"/>
  <c r="D39" i="31"/>
  <c r="M38" i="31"/>
  <c r="D38" i="31"/>
  <c r="M37" i="31"/>
  <c r="D37" i="31"/>
  <c r="M36" i="31"/>
  <c r="D36" i="31"/>
  <c r="M35" i="31"/>
  <c r="D35" i="31"/>
  <c r="M34" i="31"/>
  <c r="D34" i="31"/>
  <c r="M33" i="31"/>
  <c r="D33" i="31"/>
  <c r="M32" i="31"/>
  <c r="D32" i="31"/>
  <c r="M31" i="31"/>
  <c r="D31" i="31"/>
  <c r="M30" i="31"/>
  <c r="D30" i="31"/>
  <c r="M29" i="31"/>
  <c r="D29" i="31"/>
  <c r="M28" i="31"/>
  <c r="D28" i="31"/>
  <c r="M27" i="31"/>
  <c r="D27" i="31"/>
  <c r="M26" i="31"/>
  <c r="D26" i="31"/>
  <c r="M25" i="31"/>
  <c r="D25" i="31"/>
  <c r="K39" i="32"/>
  <c r="J39" i="32"/>
  <c r="I39" i="32"/>
  <c r="H39" i="32"/>
  <c r="G39" i="32"/>
  <c r="F39" i="32"/>
  <c r="E39" i="32"/>
  <c r="D39" i="32"/>
  <c r="C39" i="32"/>
  <c r="B39" i="32"/>
  <c r="L38" i="32"/>
  <c r="L37" i="32"/>
  <c r="L36" i="32"/>
  <c r="L35" i="32"/>
  <c r="L34" i="32"/>
  <c r="L33" i="32"/>
  <c r="L32" i="32"/>
  <c r="L31" i="32"/>
  <c r="L30" i="32"/>
  <c r="L29" i="32"/>
  <c r="L28" i="32"/>
  <c r="L27" i="32"/>
  <c r="L26" i="32"/>
  <c r="L25" i="32"/>
  <c r="L24" i="32"/>
  <c r="H36" i="28"/>
  <c r="G36" i="28"/>
  <c r="F36" i="28"/>
  <c r="E36" i="28"/>
  <c r="D36" i="28"/>
  <c r="C36" i="28"/>
  <c r="B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B37" i="29"/>
  <c r="P36" i="29"/>
  <c r="P35" i="29"/>
  <c r="P34" i="29"/>
  <c r="P33" i="29"/>
  <c r="P32" i="29"/>
  <c r="P31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B30" i="29"/>
  <c r="P29" i="29"/>
  <c r="P28" i="29"/>
  <c r="P27" i="29"/>
  <c r="P26" i="29"/>
  <c r="P25" i="29"/>
  <c r="P24" i="29"/>
  <c r="I38" i="29" l="1"/>
  <c r="G38" i="29"/>
  <c r="O38" i="29"/>
  <c r="F38" i="29"/>
  <c r="H38" i="29"/>
  <c r="N38" i="29"/>
  <c r="B38" i="29"/>
  <c r="J38" i="29"/>
  <c r="P37" i="29"/>
  <c r="D40" i="31"/>
  <c r="M40" i="31"/>
  <c r="L39" i="32"/>
  <c r="I36" i="28"/>
  <c r="C38" i="29"/>
  <c r="K38" i="29"/>
  <c r="D38" i="29"/>
  <c r="L38" i="29"/>
  <c r="E38" i="29"/>
  <c r="M38" i="29"/>
  <c r="P30" i="29"/>
  <c r="P38" i="29" l="1"/>
  <c r="E84" i="7" l="1"/>
  <c r="E92" i="7" s="1"/>
  <c r="D84" i="7"/>
  <c r="C84" i="7"/>
  <c r="B84" i="7"/>
  <c r="D93" i="7" l="1"/>
  <c r="C93" i="7"/>
  <c r="B93" i="7"/>
  <c r="F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84" i="7" l="1"/>
  <c r="F92" i="7"/>
  <c r="F23" i="5"/>
  <c r="E23" i="5" s="1"/>
  <c r="D23" i="5" s="1"/>
  <c r="C23" i="5" s="1"/>
  <c r="B23" i="5" s="1"/>
  <c r="G25" i="1" l="1"/>
  <c r="D39" i="7" l="1"/>
  <c r="F39" i="7"/>
  <c r="E39" i="7"/>
  <c r="C39" i="7"/>
  <c r="B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B62" i="5"/>
  <c r="C62" i="5"/>
  <c r="D62" i="5"/>
  <c r="E62" i="5"/>
  <c r="F62" i="5"/>
  <c r="B18" i="5"/>
  <c r="C18" i="5"/>
  <c r="D18" i="5"/>
  <c r="E18" i="5"/>
  <c r="F18" i="5"/>
  <c r="B39" i="5"/>
  <c r="C39" i="5"/>
  <c r="D39" i="5"/>
  <c r="E39" i="5"/>
  <c r="F18" i="7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49" i="1"/>
  <c r="G4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B69" i="1"/>
  <c r="C69" i="1"/>
  <c r="D69" i="1"/>
  <c r="E69" i="1"/>
  <c r="F50" i="1"/>
  <c r="D50" i="1"/>
  <c r="C50" i="1"/>
  <c r="B50" i="1"/>
  <c r="E50" i="1"/>
  <c r="F38" i="1"/>
  <c r="E38" i="1"/>
  <c r="D38" i="1"/>
  <c r="C38" i="1"/>
  <c r="B38" i="1"/>
  <c r="B18" i="1"/>
  <c r="C18" i="1"/>
  <c r="D18" i="1"/>
  <c r="F18" i="1"/>
  <c r="E18" i="1"/>
  <c r="F53" i="1"/>
  <c r="E53" i="1" s="1"/>
  <c r="D53" i="1" s="1"/>
  <c r="C53" i="1" s="1"/>
  <c r="B53" i="1" s="1"/>
  <c r="F47" i="1"/>
  <c r="E47" i="1" s="1"/>
  <c r="D47" i="1" s="1"/>
  <c r="C47" i="1" s="1"/>
  <c r="B47" i="1" s="1"/>
  <c r="G47" i="7"/>
  <c r="G48" i="7"/>
  <c r="G50" i="7"/>
  <c r="G51" i="7"/>
  <c r="G52" i="7"/>
  <c r="G53" i="7"/>
  <c r="G54" i="7"/>
  <c r="G55" i="7"/>
  <c r="G56" i="7"/>
  <c r="G58" i="7"/>
  <c r="G59" i="7"/>
  <c r="G60" i="7"/>
  <c r="G61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B62" i="7"/>
  <c r="C62" i="7"/>
  <c r="D62" i="7"/>
  <c r="E62" i="7"/>
  <c r="E91" i="7" s="1"/>
  <c r="E93" i="7" s="1"/>
  <c r="E18" i="7"/>
  <c r="D18" i="7"/>
  <c r="C18" i="7"/>
  <c r="B18" i="7"/>
  <c r="F62" i="7"/>
  <c r="F91" i="7" s="1"/>
  <c r="G91" i="7" s="1"/>
  <c r="G92" i="7"/>
  <c r="F69" i="1"/>
  <c r="F93" i="7" l="1"/>
  <c r="G93" i="7" s="1"/>
  <c r="G62" i="7"/>
  <c r="G50" i="1"/>
  <c r="G62" i="5"/>
  <c r="G18" i="5"/>
  <c r="G18" i="7"/>
  <c r="G69" i="1"/>
  <c r="G39" i="7"/>
  <c r="G18" i="1"/>
  <c r="G38" i="1"/>
  <c r="G27" i="5"/>
  <c r="G29" i="5"/>
  <c r="G37" i="5"/>
  <c r="F39" i="5"/>
  <c r="G39" i="5" s="1"/>
  <c r="G33" i="5"/>
  <c r="G26" i="5"/>
  <c r="G36" i="5"/>
  <c r="G25" i="5"/>
  <c r="G32" i="5"/>
  <c r="G34" i="5"/>
  <c r="G35" i="5"/>
  <c r="G30" i="5"/>
  <c r="G38" i="5"/>
  <c r="G24" i="5"/>
  <c r="G28" i="5"/>
  <c r="G31" i="5"/>
</calcChain>
</file>

<file path=xl/sharedStrings.xml><?xml version="1.0" encoding="utf-8"?>
<sst xmlns="http://schemas.openxmlformats.org/spreadsheetml/2006/main" count="1657" uniqueCount="229">
  <si>
    <t>College</t>
  </si>
  <si>
    <t>% Average 5 Year Change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</si>
  <si>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</si>
  <si>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</si>
  <si>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</si>
  <si>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</si>
  <si>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</si>
  <si>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</si>
  <si>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</si>
  <si>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</si>
  <si>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</si>
  <si>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</si>
  <si>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</si>
  <si>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</si>
  <si>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</si>
  <si>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</si>
  <si>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</si>
  <si>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</si>
  <si>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t>*Students are counted only once, regardless of the participation in more than one Adult Literacy program.</t>
  </si>
  <si>
    <t>*Student is counted anytime student took an adult literacy course.</t>
  </si>
  <si>
    <t>*CIP codes 32010100 and 32019900</t>
  </si>
  <si>
    <t>*CIP codes 32010900 and 32010910</t>
  </si>
  <si>
    <t>Program Type</t>
  </si>
  <si>
    <t>Basic Skills and Developmental/Remedial Education</t>
  </si>
  <si>
    <t>Second Language Learning</t>
  </si>
  <si>
    <t>* Students may be included in more than one program type.</t>
  </si>
  <si>
    <t>* Includes all Enrollees with 12 hours of instruction and a pre test.</t>
  </si>
  <si>
    <t>Adult Basic Education</t>
  </si>
  <si>
    <t>Adult Secondary Education</t>
  </si>
  <si>
    <t>English as a Second Language</t>
  </si>
  <si>
    <t>% Average 5 year Change</t>
  </si>
  <si>
    <t>MIS</t>
  </si>
  <si>
    <t>TOPS Enterprise</t>
  </si>
  <si>
    <t>NRS Reported</t>
  </si>
  <si>
    <t>Basic Skills and Developmental / Remedial Education</t>
  </si>
  <si>
    <t>Unknown</t>
  </si>
  <si>
    <t>% of Total</t>
  </si>
  <si>
    <t>General</t>
  </si>
  <si>
    <t>Math</t>
  </si>
  <si>
    <t>English</t>
  </si>
  <si>
    <t>Entering Educational Functioning Level</t>
  </si>
  <si>
    <t>American Indian or Alaskan Native</t>
  </si>
  <si>
    <t>Asian</t>
  </si>
  <si>
    <t>Black or African American</t>
  </si>
  <si>
    <t>Hispanic or Latino</t>
  </si>
  <si>
    <t>White</t>
  </si>
  <si>
    <t>Native Hawaiian or Other Pacific Islander</t>
  </si>
  <si>
    <t>Two or More Races</t>
  </si>
  <si>
    <t>M</t>
  </si>
  <si>
    <t>F</t>
  </si>
  <si>
    <t>ABE Beginning Literacy</t>
  </si>
  <si>
    <t>ABE Beginning Basic Education</t>
  </si>
  <si>
    <t>ABE Intermediate Low</t>
  </si>
  <si>
    <t>ABE Intermediate High</t>
  </si>
  <si>
    <t>ABE Subtotal</t>
  </si>
  <si>
    <t>ASE Low</t>
  </si>
  <si>
    <t>ASE High</t>
  </si>
  <si>
    <t>ESL Beginning Literacy</t>
  </si>
  <si>
    <t>ESL Beginning Low</t>
  </si>
  <si>
    <t>ESL Beginning High</t>
  </si>
  <si>
    <t>ESL Intermediate Low</t>
  </si>
  <si>
    <t>ESL Intermediate High</t>
  </si>
  <si>
    <t>ESL Advanced</t>
  </si>
  <si>
    <t>ESL Subtotal</t>
  </si>
  <si>
    <t>American Indian</t>
  </si>
  <si>
    <t>Black</t>
  </si>
  <si>
    <t>Hawaiian/Pacific Islander</t>
  </si>
  <si>
    <t>Two or more races</t>
  </si>
  <si>
    <t>Northeast</t>
  </si>
  <si>
    <t>16-18</t>
  </si>
  <si>
    <t>19-24</t>
  </si>
  <si>
    <t>25-44</t>
  </si>
  <si>
    <t>45-59</t>
  </si>
  <si>
    <t>60+</t>
  </si>
  <si>
    <t>Source: HSED database</t>
  </si>
  <si>
    <t>***Community college-based adult high school diploma programs.</t>
  </si>
  <si>
    <t>Students</t>
  </si>
  <si>
    <t>Enrollment by Program Type</t>
  </si>
  <si>
    <t>Adult Basic Skills</t>
  </si>
  <si>
    <t>Adult Secondary Skills</t>
  </si>
  <si>
    <t>Employment Status</t>
  </si>
  <si>
    <t>Employed</t>
  </si>
  <si>
    <t>Unemployed</t>
  </si>
  <si>
    <t>Grades 0-5</t>
  </si>
  <si>
    <t>Grades 6-8</t>
  </si>
  <si>
    <t>Grades 9-12</t>
  </si>
  <si>
    <t>Subset of NRS enrollment</t>
  </si>
  <si>
    <t>*Top three self reported includes multiple responses</t>
  </si>
  <si>
    <t>*Includes NRS Enrollees including corrections and online programs. Counts include at least one level gain (multiple gains are only counted once). 
**2017 begins including Periods of Participation(PoP). An individual may have multiple PoPs.</t>
  </si>
  <si>
    <t>Employed with notice</t>
  </si>
  <si>
    <t>Not in Labor Force</t>
  </si>
  <si>
    <t>ELL, Low  Literacy,Cultural</t>
  </si>
  <si>
    <t>Low-Income</t>
  </si>
  <si>
    <t>Singe Parents</t>
  </si>
  <si>
    <t>Highest Level of School Completed**</t>
  </si>
  <si>
    <t>Barriers**</t>
  </si>
  <si>
    <t>** Multiple Periods of particiaption included</t>
  </si>
  <si>
    <t>Grade 13+</t>
  </si>
  <si>
    <t>N/A</t>
  </si>
  <si>
    <t xml:space="preserve">** Beginning in 2017 all Adult Education and Literacy CIP codes except - 320109000,32101091000 </t>
  </si>
  <si>
    <t>and 3201990000.</t>
  </si>
  <si>
    <t>*Not reported as of 2017.</t>
  </si>
  <si>
    <t>under ABE categories.</t>
  </si>
  <si>
    <t xml:space="preserve">**CIP code 53020100 is not reported as of 2017.  Instead all HSED preparation courses are reported </t>
  </si>
  <si>
    <t>* Adult Seccondary Education is combined with Adult Basic Education beginning in 2017.</t>
  </si>
  <si>
    <t>ABE Level 1</t>
  </si>
  <si>
    <t>ABE Level 2</t>
  </si>
  <si>
    <t>ABE Level 3</t>
  </si>
  <si>
    <t>ABE Level 4</t>
  </si>
  <si>
    <t>ABE Level 5</t>
  </si>
  <si>
    <t>ABE Level 6</t>
  </si>
  <si>
    <t>ESL Level 1</t>
  </si>
  <si>
    <t>ESL Level 2</t>
  </si>
  <si>
    <t>ESL Level 3</t>
  </si>
  <si>
    <t>ESL Level 4</t>
  </si>
  <si>
    <t>ESL Level 5</t>
  </si>
  <si>
    <t>ESL Level 6</t>
  </si>
  <si>
    <t>*Source changed to Diploma Sender in 2018.</t>
  </si>
  <si>
    <t>Employment 2nd Q After Exit</t>
  </si>
  <si>
    <t>Employment 4th Q After Exit</t>
  </si>
  <si>
    <t>Median Earnings 2nd Q After Exit</t>
  </si>
  <si>
    <t>Cohort</t>
  </si>
  <si>
    <t>Percent Achieved</t>
  </si>
  <si>
    <t>Achieved</t>
  </si>
  <si>
    <t>* 2nd Quarter Employment and median earnings are from academic year 2016-17.</t>
  </si>
  <si>
    <t>** 4th Quarter Employment and Credentials are based on the first half of academic year 2016-17.</t>
  </si>
  <si>
    <t>Core Measures</t>
  </si>
  <si>
    <t>Measurable Skill Gain</t>
  </si>
  <si>
    <t>Attendance Hours**</t>
  </si>
  <si>
    <t>***Corrections excluded.  Based on PoPs.</t>
  </si>
  <si>
    <t>Credential Rate</t>
  </si>
  <si>
    <t>5-1. Unduplicated Adult Literacy Enrollment - MIS*</t>
  </si>
  <si>
    <t>5-2. Duplicated Adult Literacy Enrollment - MIS*</t>
  </si>
  <si>
    <t>5-3. Basic Skills and Developmental/Remedial Education - MIS</t>
  </si>
  <si>
    <t>* 2nd Quarter Employment and median earnings are from academic year 2017-18.</t>
  </si>
  <si>
    <t>** 4th Quarter Employment and Credentials are based on the academic year 2017-18.</t>
  </si>
  <si>
    <t>* Beginning in 2019 includes alternative pathways.</t>
  </si>
  <si>
    <t>* 2nd Quarter Employment and median earnings are from academic year 2018-19.</t>
  </si>
  <si>
    <t>** 4th Quarter Employment and Credentials are based on the academic year 2018-19.</t>
  </si>
  <si>
    <t>*** ASE combined with ABE</t>
  </si>
  <si>
    <t>*ASE not reported as of 2017.</t>
  </si>
  <si>
    <t>NRS</t>
  </si>
  <si>
    <t xml:space="preserve"> </t>
  </si>
  <si>
    <t>Contact Hours</t>
  </si>
  <si>
    <t>Allied Health Diagnostic, Intervention, and Treatment Professions, Other.</t>
  </si>
  <si>
    <t>Cabinetmaking and Millwork.</t>
  </si>
  <si>
    <t>Construction Trades, Other.</t>
  </si>
  <si>
    <t>Medication Aide.</t>
  </si>
  <si>
    <t>Nursing Assistant/Aide and Patient Care Assistant/Aide.</t>
  </si>
  <si>
    <t>Pharmacy Technician/Assistant.</t>
  </si>
  <si>
    <t>Practical Nursing, Vocational Nursing and Nursing Assistants, Other.</t>
  </si>
  <si>
    <t>Welding Technology/Welder.</t>
  </si>
  <si>
    <t>Education, General.</t>
  </si>
  <si>
    <t>Health and Medical Administrative Services, Other.</t>
  </si>
  <si>
    <t>Computer Numerically Controlled (CNC) Machinist Technology/CNC Machinist.</t>
  </si>
  <si>
    <t>Construction Trades, General.</t>
  </si>
  <si>
    <t>Truck and Bus Driver/Commercial Vehicle Operator and Instructor.</t>
  </si>
  <si>
    <t>Medical Reception/Receptionist.</t>
  </si>
  <si>
    <t>Meat Cutting/Meat Cutter.</t>
  </si>
  <si>
    <t>IET Description</t>
  </si>
  <si>
    <t>Unduplicated</t>
  </si>
  <si>
    <t>* Unduplicated students.</t>
  </si>
  <si>
    <t>Duplicated *</t>
  </si>
  <si>
    <t>* May represent the same  student enrolled in more than one course.</t>
  </si>
  <si>
    <t>*Subset of NRS enrollment.  Data for all years is not available.</t>
  </si>
  <si>
    <t>Male</t>
  </si>
  <si>
    <t>Female</t>
  </si>
  <si>
    <t>*Subset of NRS enrollment.  Based on Periods of Participation.  Data for all years is not available.</t>
  </si>
  <si>
    <t>5-4. Second Language Learning (ELL)*</t>
  </si>
  <si>
    <t>5-5. ABE by Type of Program*</t>
  </si>
  <si>
    <t>5-6. ADULT EDUCATION AND LITERACY TOTAL ENROLLMENT - NRS</t>
  </si>
  <si>
    <t>5-7. ENGLISH AS A SECOND LANGUAGE (ESL) ENROLLMENT - NRS</t>
  </si>
  <si>
    <t>5-8. ABE BY TYPE OF PROGRAM - NRS</t>
  </si>
  <si>
    <t>5-9. ADULT BASIC EDUCATION ENROLLMENT - NRS</t>
  </si>
  <si>
    <t>Median Earnings 
2nd Q After Exit</t>
  </si>
  <si>
    <t>Employment
 2nd Q After Exit</t>
  </si>
  <si>
    <t>Employment 
4th Q After Exit</t>
  </si>
  <si>
    <t>Employment 
2nd Q After Exit</t>
  </si>
  <si>
    <t>Northwest Iowa</t>
  </si>
  <si>
    <t>MSG Percent Achieved</t>
  </si>
  <si>
    <t>5-10. Adult Education Programs Enrollment by College, 2022</t>
  </si>
  <si>
    <t>5-10a. Adult Education Basic Skills Enrollment by College, 2022</t>
  </si>
  <si>
    <t>5-11. Adult Education Programs Enrollment by College, 2021</t>
  </si>
  <si>
    <t>5-11a. Adult Education Basic Skills Enrollment by College, 2021</t>
  </si>
  <si>
    <t>5-12. Adult Education Programs Enrollment by College, 2020</t>
  </si>
  <si>
    <t>5-12a. Adult Education Basic Skills Enrollment by College, 2020</t>
  </si>
  <si>
    <t>5-13. Adult Education Programs Enrollment by College, 2019</t>
  </si>
  <si>
    <t>5-13a. Adult Education Basic Skills Enrollment by College, 2019</t>
  </si>
  <si>
    <t>5-14. Adult Education Programs Enrollment by College, 2018</t>
  </si>
  <si>
    <t>5-14a. Adult Education Basic Skills Enrollment by College, 2018</t>
  </si>
  <si>
    <t>Cooking and Related Culinary Arts, General.</t>
  </si>
  <si>
    <t>Phlebotomy Technician/Phlebotomist</t>
  </si>
  <si>
    <t>Teacher Assistant/Aide.</t>
  </si>
  <si>
    <t>ExOffender</t>
  </si>
  <si>
    <t>5-15. NRS Enrollment by Entering Educational Functioning Level, Ethnicity and Gender, 2022</t>
  </si>
  <si>
    <t>5-16. NRS Enrollment by Entering Educational Functioning Level, Ethnicity and Gender, 2021</t>
  </si>
  <si>
    <t>5-17. NRS Enrollment by Entering Educational Functioning Level, Ethnicity and Gender, 2020</t>
  </si>
  <si>
    <t>5-18. NRS Enrollment by Entering Educational Functioning Level, Ethnicity and Gender, 2019</t>
  </si>
  <si>
    <t>5-19. NRS Enrollment by Entering Educational Functioning Level, Ethnicity and Gender, 2018</t>
  </si>
  <si>
    <t>5-20.  NRS Participant by College, Ethnicity and Race, 2022</t>
  </si>
  <si>
    <t>5-21.  NRS Participant by College, Ethnicity and Race, 2021</t>
  </si>
  <si>
    <t>5-22.  NRS Participant by College, Ethnicity and Race, 2020</t>
  </si>
  <si>
    <t>5-23.  NRS Participant by College, Ethnicity and Race, 2019</t>
  </si>
  <si>
    <t>5-24.  NRS Participant by College, Ethnicity and Race, 2018</t>
  </si>
  <si>
    <t>5-25. NRS Participant by College, Age and Gender, 2022</t>
  </si>
  <si>
    <t>5-26. NRS Participant by College, Age and Gender, 2021</t>
  </si>
  <si>
    <t>5-27. NRS Participant by College, Age and Gender, 2020</t>
  </si>
  <si>
    <t>5-28. NRS Participant by College, Age and Gender, 2019</t>
  </si>
  <si>
    <t>5-29. NRS Participant by College, Age and Gender, 2018</t>
  </si>
  <si>
    <t>5-30. *Basic Literacy Skill Certificates</t>
  </si>
  <si>
    <t>5-31. High School Equivalency Awards</t>
  </si>
  <si>
    <t>5-32. Community College Adult High School Diplomas***</t>
  </si>
  <si>
    <t>5-33. Enrollment by College - Core Measures 2022</t>
  </si>
  <si>
    <t>5-34. Enrollment by College - Core Measures 2021</t>
  </si>
  <si>
    <t>5-35. Enrollment by College - Core Measures 2020</t>
  </si>
  <si>
    <t>5-36. Enrollment by College - Core Measures 2019</t>
  </si>
  <si>
    <t>5-37. Enrollment by College - Core Measures 2018</t>
  </si>
  <si>
    <t>5-38. Enrollment by Program Type - Distance Education*</t>
  </si>
  <si>
    <t>5-39. Enrollment by Program Type - Corrections*</t>
  </si>
  <si>
    <t>5-40. Enrollment by Program Type - Integrated Education and Training (IET)* 2021</t>
  </si>
  <si>
    <t>5-41. IET Enrollment by College</t>
  </si>
  <si>
    <t>5-42. MIS IET CIP by College -2022</t>
  </si>
  <si>
    <t>5-43. MIS IET CIP by College -2021</t>
  </si>
  <si>
    <t xml:space="preserve">5-44. Enrollment by Program Type - Integrated English Literacy and Civics Education* </t>
  </si>
  <si>
    <t>5-45. Participant Status on Entry by Program* 2022</t>
  </si>
  <si>
    <t>5-46. Participant Status on Entry by Program* 2021</t>
  </si>
  <si>
    <t>5-47. Participant Status on Entry by Program* 2020</t>
  </si>
  <si>
    <t>5-48. Participant Status on Entry by Program* 2019</t>
  </si>
  <si>
    <t>5-49. Participant Status on Entry by Program*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</si>
</sst>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.0"/>
  </numFmts>
  <fonts count="54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9"/>
      <name val="Myriad Pro"/>
      <family val="2"/>
    </font>
    <font>
      <b/>
      <sz val="9"/>
      <name val="Myriad Pro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yriad Pro"/>
      <family val="2"/>
    </font>
    <font>
      <sz val="11"/>
      <name val="Myriad Pro"/>
      <family val="2"/>
    </font>
    <font>
      <sz val="8"/>
      <color rgb="FFFF0000"/>
      <name val="Calibri"/>
      <family val="2"/>
      <scheme val="minor"/>
    </font>
    <font>
      <b/>
      <sz val="8"/>
      <name val="Myriad Pro"/>
      <family val="2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1"/>
      <name val="Myriad Pro"/>
      <family val="2"/>
    </font>
    <font>
      <b/>
      <sz val="10"/>
      <name val="Myriad Pro"/>
      <family val="2"/>
    </font>
    <font>
      <b/>
      <sz val="11"/>
      <color theme="1"/>
      <name val="Myriad Pro"/>
      <family val="2"/>
    </font>
    <font>
      <sz val="10"/>
      <name val="Myriad Pro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b/>
      <sz val="9"/>
      <name val="Century Gothic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Myrad"/>
    </font>
    <font>
      <sz val="9"/>
      <name val="Myriad Pro"/>
      <family val="2"/>
    </font>
    <font>
      <b/>
      <sz val="9"/>
      <name val="Myriad Pro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9"/>
      <name val="Myriad Pro"/>
    </font>
    <font>
      <sz val="9"/>
      <name val="Myriad Pro"/>
    </font>
    <font>
      <sz val="8"/>
      <name val="Calibri"/>
      <family val="2"/>
      <scheme val="minor"/>
    </font>
    <font>
      <sz val="8"/>
      <name val="Myriad Pro"/>
    </font>
    <font>
      <sz val="9"/>
      <color theme="1"/>
      <name val="Calibri"/>
      <family val="2"/>
      <scheme val="minor"/>
    </font>
    <font>
      <b/>
      <sz val="9"/>
      <color theme="1"/>
      <name val="Myriad Pro"/>
    </font>
    <font>
      <sz val="9"/>
      <name val="Times New Roman"/>
      <family val="1"/>
    </font>
    <font>
      <sz val="9"/>
      <color theme="1"/>
      <name val="Myriad Pro"/>
    </font>
    <font>
      <b/>
      <sz val="9"/>
      <name val="Myradpro"/>
    </font>
    <font>
      <sz val="9"/>
      <color theme="1"/>
      <name val="Myradpro"/>
    </font>
    <font>
      <b/>
      <sz val="9"/>
      <color theme="1"/>
      <name val="Myradpro"/>
    </font>
    <font>
      <sz val="9"/>
      <name val="Myradpro"/>
    </font>
    <font>
      <b/>
      <sz val="9"/>
      <color theme="1"/>
      <name val="Myraid Pro"/>
    </font>
    <font>
      <sz val="8"/>
      <color theme="1"/>
      <name val="Myriad Pro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13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39">
    <xf numFmtId="0" fontId="0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4" fillId="0" borderId="0"/>
    <xf numFmtId="0" fontId="6" fillId="0" borderId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</cellStyleXfs>
  <cellXfs count="382">
    <xf numFmtId="0" fontId="0" fillId="0" borderId="0" xfId="0"/>
    <xf numFmtId="0" fontId="5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10" fillId="0" borderId="0" xfId="0" applyFont="1" applyBorder="1"/>
    <xf numFmtId="0" fontId="8" fillId="0" borderId="0" xfId="0" applyFont="1" applyAlignment="1"/>
    <xf numFmtId="0" fontId="9" fillId="0" borderId="0" xfId="0" applyFont="1" applyAlignment="1"/>
    <xf numFmtId="0" fontId="11" fillId="0" borderId="0" xfId="0" applyFont="1" applyBorder="1" applyAlignment="1"/>
    <xf numFmtId="0" fontId="8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4" fillId="0" borderId="0" xfId="0" applyFont="1" applyAlignment="1"/>
    <xf numFmtId="10" fontId="14" fillId="0" borderId="0" xfId="0" applyNumberFormat="1" applyFont="1"/>
    <xf numFmtId="0" fontId="17" fillId="0" borderId="0" xfId="0" applyFont="1"/>
    <xf numFmtId="3" fontId="18" fillId="0" borderId="0" xfId="0" quotePrefix="1" applyNumberFormat="1" applyFont="1" applyFill="1" applyBorder="1" applyAlignment="1"/>
    <xf numFmtId="3" fontId="0" fillId="0" borderId="0" xfId="0" applyNumberFormat="1"/>
    <xf numFmtId="3" fontId="18" fillId="0" borderId="0" xfId="0" applyNumberFormat="1" applyFont="1" applyFill="1" applyBorder="1" applyAlignment="1"/>
    <xf numFmtId="9" fontId="18" fillId="0" borderId="0" xfId="0" quotePrefix="1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wrapText="1"/>
    </xf>
    <xf numFmtId="0" fontId="19" fillId="0" borderId="0" xfId="0" applyFont="1" applyBorder="1" applyAlignment="1">
      <alignment horizontal="left"/>
    </xf>
    <xf numFmtId="0" fontId="5" fillId="0" borderId="0" xfId="0" applyFont="1" applyAlignme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20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65" fontId="4" fillId="0" borderId="0" xfId="0" applyNumberFormat="1" applyFo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24" fillId="0" borderId="0" xfId="0" applyFont="1" applyBorder="1" applyAlignment="1">
      <alignment horizontal="center" wrapText="1"/>
    </xf>
    <xf numFmtId="0" fontId="25" fillId="0" borderId="0" xfId="0" applyFont="1" applyBorder="1"/>
    <xf numFmtId="3" fontId="3" fillId="3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/>
    <xf numFmtId="3" fontId="3" fillId="0" borderId="2" xfId="0" applyNumberFormat="1" applyFont="1" applyBorder="1"/>
    <xf numFmtId="3" fontId="4" fillId="0" borderId="0" xfId="0" applyNumberFormat="1" applyFont="1" applyBorder="1"/>
    <xf numFmtId="3" fontId="4" fillId="0" borderId="2" xfId="0" applyNumberFormat="1" applyFont="1" applyBorder="1" applyAlignment="1">
      <alignment horizontal="right"/>
    </xf>
    <xf numFmtId="165" fontId="4" fillId="0" borderId="0" xfId="27" applyNumberFormat="1" applyFont="1"/>
    <xf numFmtId="9" fontId="14" fillId="0" borderId="0" xfId="27" applyFont="1"/>
    <xf numFmtId="10" fontId="14" fillId="0" borderId="0" xfId="27" applyNumberFormat="1" applyFont="1"/>
    <xf numFmtId="3" fontId="3" fillId="3" borderId="1" xfId="0" applyNumberFormat="1" applyFont="1" applyFill="1" applyBorder="1" applyAlignment="1">
      <alignment horizontal="right"/>
    </xf>
    <xf numFmtId="164" fontId="8" fillId="0" borderId="0" xfId="27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left" vertical="top"/>
    </xf>
    <xf numFmtId="164" fontId="5" fillId="0" borderId="0" xfId="0" applyNumberFormat="1" applyFont="1"/>
    <xf numFmtId="164" fontId="8" fillId="0" borderId="0" xfId="0" applyNumberFormat="1" applyFont="1" applyAlignment="1">
      <alignment horizontal="left"/>
    </xf>
    <xf numFmtId="164" fontId="13" fillId="0" borderId="0" xfId="0" applyNumberFormat="1" applyFont="1"/>
    <xf numFmtId="164" fontId="1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/>
    <xf numFmtId="1" fontId="3" fillId="0" borderId="0" xfId="21" applyNumberFormat="1" applyFont="1" applyBorder="1" applyAlignment="1">
      <alignment horizontal="center"/>
    </xf>
    <xf numFmtId="1" fontId="3" fillId="0" borderId="0" xfId="0" quotePrefix="1" applyNumberFormat="1" applyFont="1" applyFill="1" applyBorder="1" applyAlignment="1">
      <alignment horizontal="center"/>
    </xf>
    <xf numFmtId="1" fontId="4" fillId="0" borderId="0" xfId="21" applyNumberFormat="1" applyFont="1" applyBorder="1" applyAlignment="1">
      <alignment horizontal="center"/>
    </xf>
    <xf numFmtId="3" fontId="4" fillId="0" borderId="0" xfId="0" quotePrefix="1" applyNumberFormat="1" applyFont="1" applyFill="1" applyBorder="1" applyAlignment="1">
      <alignment horizontal="center"/>
    </xf>
    <xf numFmtId="3" fontId="3" fillId="0" borderId="0" xfId="0" quotePrefix="1" applyNumberFormat="1" applyFont="1" applyFill="1" applyBorder="1" applyAlignment="1">
      <alignment horizontal="center"/>
    </xf>
    <xf numFmtId="37" fontId="3" fillId="0" borderId="0" xfId="21" applyNumberFormat="1" applyFont="1" applyBorder="1" applyAlignment="1">
      <alignment horizontal="center"/>
    </xf>
    <xf numFmtId="37" fontId="4" fillId="0" borderId="0" xfId="21" applyNumberFormat="1" applyFont="1" applyBorder="1" applyAlignment="1">
      <alignment horizontal="center"/>
    </xf>
    <xf numFmtId="0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4" fillId="0" borderId="0" xfId="0" quotePrefix="1" applyNumberFormat="1" applyFont="1" applyFill="1" applyBorder="1" applyAlignment="1">
      <alignment horizontal="center" vertical="top"/>
    </xf>
    <xf numFmtId="3" fontId="3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/>
    <xf numFmtId="165" fontId="3" fillId="0" borderId="0" xfId="27" applyNumberFormat="1" applyFont="1" applyFill="1" applyAlignment="1">
      <alignment horizontal="center"/>
    </xf>
    <xf numFmtId="165" fontId="4" fillId="0" borderId="0" xfId="27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3" fontId="3" fillId="3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165" fontId="4" fillId="0" borderId="0" xfId="0" applyNumberFormat="1" applyFont="1" applyBorder="1"/>
    <xf numFmtId="9" fontId="5" fillId="0" borderId="0" xfId="27" applyFont="1"/>
    <xf numFmtId="0" fontId="14" fillId="0" borderId="0" xfId="0" applyFont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7" fillId="2" borderId="0" xfId="0" applyFont="1" applyFill="1" applyBorder="1" applyAlignment="1">
      <alignment horizontal="left" wrapText="1"/>
    </xf>
    <xf numFmtId="0" fontId="26" fillId="0" borderId="0" xfId="0" applyFont="1" applyBorder="1" applyAlignment="1">
      <alignment horizontal="center"/>
    </xf>
    <xf numFmtId="0" fontId="29" fillId="0" borderId="0" xfId="0" applyFont="1"/>
    <xf numFmtId="0" fontId="30" fillId="0" borderId="0" xfId="0" applyFont="1" applyBorder="1"/>
    <xf numFmtId="0" fontId="3" fillId="4" borderId="0" xfId="0" applyFont="1" applyFill="1" applyBorder="1"/>
    <xf numFmtId="3" fontId="3" fillId="4" borderId="0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/>
    </xf>
    <xf numFmtId="3" fontId="3" fillId="4" borderId="3" xfId="0" applyNumberFormat="1" applyFont="1" applyFill="1" applyBorder="1"/>
    <xf numFmtId="3" fontId="3" fillId="4" borderId="2" xfId="0" applyNumberFormat="1" applyFont="1" applyFill="1" applyBorder="1"/>
    <xf numFmtId="3" fontId="3" fillId="4" borderId="0" xfId="0" applyNumberFormat="1" applyFont="1" applyFill="1"/>
    <xf numFmtId="0" fontId="3" fillId="4" borderId="0" xfId="0" applyFont="1" applyFill="1"/>
    <xf numFmtId="3" fontId="3" fillId="4" borderId="0" xfId="0" applyNumberFormat="1" applyFont="1" applyFill="1" applyAlignment="1">
      <alignment horizontal="right" vertical="center"/>
    </xf>
    <xf numFmtId="165" fontId="3" fillId="4" borderId="0" xfId="27" applyNumberFormat="1" applyFont="1" applyFill="1" applyAlignment="1">
      <alignment horizontal="center"/>
    </xf>
    <xf numFmtId="3" fontId="3" fillId="4" borderId="0" xfId="0" applyNumberFormat="1" applyFont="1" applyFill="1" applyBorder="1" applyAlignment="1" applyProtection="1">
      <alignment wrapText="1"/>
      <protection locked="0"/>
    </xf>
    <xf numFmtId="0" fontId="23" fillId="4" borderId="0" xfId="0" quotePrefix="1" applyFont="1" applyFill="1" applyBorder="1" applyAlignment="1">
      <alignment horizontal="left"/>
    </xf>
    <xf numFmtId="0" fontId="3" fillId="4" borderId="0" xfId="1" applyNumberFormat="1" applyFont="1" applyFill="1" applyAlignment="1">
      <alignment horizontal="center"/>
    </xf>
    <xf numFmtId="3" fontId="3" fillId="4" borderId="0" xfId="1" applyNumberFormat="1" applyFont="1" applyFill="1" applyAlignment="1">
      <alignment horizontal="center"/>
    </xf>
    <xf numFmtId="3" fontId="3" fillId="4" borderId="0" xfId="0" quotePrefix="1" applyNumberFormat="1" applyFont="1" applyFill="1" applyBorder="1" applyAlignment="1">
      <alignment horizontal="center"/>
    </xf>
    <xf numFmtId="0" fontId="3" fillId="4" borderId="0" xfId="1" applyFont="1" applyFill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3" fontId="3" fillId="4" borderId="0" xfId="1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1" fontId="3" fillId="4" borderId="0" xfId="21" applyNumberFormat="1" applyFont="1" applyFill="1" applyBorder="1" applyAlignment="1">
      <alignment horizontal="center"/>
    </xf>
    <xf numFmtId="1" fontId="3" fillId="4" borderId="0" xfId="0" quotePrefix="1" applyNumberFormat="1" applyFont="1" applyFill="1" applyBorder="1" applyAlignment="1">
      <alignment horizontal="center"/>
    </xf>
    <xf numFmtId="37" fontId="3" fillId="4" borderId="0" xfId="21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right"/>
    </xf>
    <xf numFmtId="3" fontId="3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31" fillId="0" borderId="0" xfId="0" applyFont="1"/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/>
    <xf numFmtId="0" fontId="32" fillId="2" borderId="0" xfId="0" applyFont="1" applyFill="1" applyBorder="1" applyAlignment="1"/>
    <xf numFmtId="0" fontId="4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/>
    <xf numFmtId="3" fontId="5" fillId="0" borderId="0" xfId="0" applyNumberFormat="1" applyFont="1"/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" fontId="3" fillId="0" borderId="0" xfId="0" quotePrefix="1" applyNumberFormat="1" applyFont="1" applyFill="1" applyBorder="1" applyAlignment="1">
      <alignment horizontal="left"/>
    </xf>
    <xf numFmtId="0" fontId="31" fillId="0" borderId="0" xfId="0" applyFont="1" applyBorder="1"/>
    <xf numFmtId="10" fontId="3" fillId="4" borderId="2" xfId="0" applyNumberFormat="1" applyFont="1" applyFill="1" applyBorder="1" applyAlignment="1">
      <alignment horizontal="right"/>
    </xf>
    <xf numFmtId="10" fontId="3" fillId="0" borderId="2" xfId="0" applyNumberFormat="1" applyFont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10" fontId="3" fillId="4" borderId="2" xfId="0" quotePrefix="1" applyNumberFormat="1" applyFont="1" applyFill="1" applyBorder="1" applyAlignment="1">
      <alignment horizontal="right"/>
    </xf>
    <xf numFmtId="10" fontId="3" fillId="0" borderId="2" xfId="0" quotePrefix="1" applyNumberFormat="1" applyFont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4" fontId="3" fillId="4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wrapText="1"/>
    </xf>
    <xf numFmtId="2" fontId="3" fillId="4" borderId="2" xfId="0" applyNumberFormat="1" applyFont="1" applyFill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/>
    <xf numFmtId="3" fontId="3" fillId="4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3" fillId="4" borderId="0" xfId="0" applyNumberFormat="1" applyFont="1" applyFill="1" applyBorder="1"/>
    <xf numFmtId="3" fontId="14" fillId="0" borderId="0" xfId="0" applyNumberFormat="1" applyFont="1"/>
    <xf numFmtId="0" fontId="36" fillId="4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7" fillId="4" borderId="0" xfId="0" applyFont="1" applyFill="1" applyBorder="1" applyAlignment="1">
      <alignment horizontal="right"/>
    </xf>
    <xf numFmtId="1" fontId="37" fillId="0" borderId="0" xfId="0" quotePrefix="1" applyNumberFormat="1" applyFont="1" applyFill="1" applyBorder="1" applyAlignment="1">
      <alignment horizontal="right"/>
    </xf>
    <xf numFmtId="0" fontId="0" fillId="3" borderId="0" xfId="0" applyFill="1"/>
    <xf numFmtId="0" fontId="38" fillId="0" borderId="0" xfId="0" applyFont="1"/>
    <xf numFmtId="0" fontId="39" fillId="0" borderId="0" xfId="0" applyFont="1" applyAlignment="1">
      <alignment horizontal="left"/>
    </xf>
    <xf numFmtId="0" fontId="38" fillId="0" borderId="0" xfId="0" applyFont="1" applyBorder="1" applyAlignment="1"/>
    <xf numFmtId="0" fontId="38" fillId="0" borderId="0" xfId="0" applyFont="1" applyBorder="1" applyAlignment="1">
      <alignment horizontal="left"/>
    </xf>
    <xf numFmtId="1" fontId="41" fillId="4" borderId="0" xfId="21" applyNumberFormat="1" applyFont="1" applyFill="1" applyBorder="1" applyAlignment="1">
      <alignment horizontal="center"/>
    </xf>
    <xf numFmtId="37" fontId="41" fillId="4" borderId="0" xfId="21" applyNumberFormat="1" applyFont="1" applyFill="1" applyBorder="1" applyAlignment="1">
      <alignment horizontal="center"/>
    </xf>
    <xf numFmtId="1" fontId="41" fillId="0" borderId="0" xfId="21" applyNumberFormat="1" applyFont="1" applyBorder="1" applyAlignment="1">
      <alignment horizontal="center"/>
    </xf>
    <xf numFmtId="1" fontId="41" fillId="0" borderId="0" xfId="0" quotePrefix="1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0" fillId="0" borderId="0" xfId="21" applyNumberFormat="1" applyFont="1" applyBorder="1" applyAlignment="1">
      <alignment horizontal="center"/>
    </xf>
    <xf numFmtId="3" fontId="40" fillId="4" borderId="0" xfId="2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right" wrapText="1"/>
    </xf>
    <xf numFmtId="0" fontId="42" fillId="0" borderId="0" xfId="0" applyFont="1" applyBorder="1"/>
    <xf numFmtId="0" fontId="3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1" fillId="0" borderId="0" xfId="0" applyFont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3" borderId="0" xfId="0" applyFont="1" applyFill="1" applyBorder="1"/>
    <xf numFmtId="3" fontId="3" fillId="3" borderId="2" xfId="0" applyNumberFormat="1" applyFont="1" applyFill="1" applyBorder="1" applyAlignment="1">
      <alignment horizontal="right"/>
    </xf>
    <xf numFmtId="3" fontId="3" fillId="3" borderId="3" xfId="0" applyNumberFormat="1" applyFont="1" applyFill="1" applyBorder="1"/>
    <xf numFmtId="3" fontId="3" fillId="3" borderId="0" xfId="0" applyNumberFormat="1" applyFont="1" applyFill="1" applyBorder="1"/>
    <xf numFmtId="3" fontId="3" fillId="3" borderId="2" xfId="0" applyNumberFormat="1" applyFont="1" applyFill="1" applyBorder="1"/>
    <xf numFmtId="0" fontId="38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0" fontId="4" fillId="3" borderId="0" xfId="0" applyNumberFormat="1" applyFont="1" applyFill="1" applyAlignment="1">
      <alignment horizontal="center" wrapText="1"/>
    </xf>
    <xf numFmtId="0" fontId="3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1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0" fillId="0" borderId="0" xfId="0" applyNumberFormat="1"/>
    <xf numFmtId="49" fontId="12" fillId="0" borderId="0" xfId="0" applyNumberFormat="1" applyFont="1"/>
    <xf numFmtId="3" fontId="12" fillId="0" borderId="0" xfId="0" applyNumberFormat="1" applyFont="1"/>
    <xf numFmtId="166" fontId="12" fillId="0" borderId="0" xfId="0" applyNumberFormat="1" applyFont="1"/>
    <xf numFmtId="49" fontId="0" fillId="4" borderId="0" xfId="0" applyNumberFormat="1" applyFill="1"/>
    <xf numFmtId="0" fontId="0" fillId="4" borderId="0" xfId="0" applyFill="1"/>
    <xf numFmtId="3" fontId="21" fillId="0" borderId="0" xfId="0" applyNumberFormat="1" applyFont="1" applyBorder="1" applyAlignment="1">
      <alignment horizontal="right"/>
    </xf>
    <xf numFmtId="0" fontId="43" fillId="0" borderId="0" xfId="0" applyFont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0" fontId="44" fillId="0" borderId="0" xfId="0" applyFont="1"/>
    <xf numFmtId="166" fontId="3" fillId="4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0" fontId="31" fillId="0" borderId="0" xfId="0" applyFont="1" applyAlignment="1">
      <alignment horizontal="left"/>
    </xf>
    <xf numFmtId="164" fontId="0" fillId="0" borderId="0" xfId="0" applyNumberFormat="1"/>
    <xf numFmtId="3" fontId="3" fillId="0" borderId="0" xfId="0" applyNumberFormat="1" applyFont="1" applyFill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0" fillId="0" borderId="0" xfId="0" applyFill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12" fillId="4" borderId="0" xfId="0" applyFont="1" applyFill="1"/>
    <xf numFmtId="0" fontId="4" fillId="4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12" fillId="4" borderId="0" xfId="0" applyFont="1" applyFill="1" applyAlignment="1">
      <alignment wrapText="1"/>
    </xf>
    <xf numFmtId="0" fontId="4" fillId="4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wrapText="1"/>
    </xf>
    <xf numFmtId="166" fontId="3" fillId="4" borderId="7" xfId="0" applyNumberFormat="1" applyFont="1" applyFill="1" applyBorder="1" applyAlignment="1">
      <alignment horizontal="right"/>
    </xf>
    <xf numFmtId="166" fontId="3" fillId="4" borderId="7" xfId="0" applyNumberFormat="1" applyFont="1" applyFill="1" applyBorder="1"/>
    <xf numFmtId="0" fontId="4" fillId="0" borderId="8" xfId="0" applyFont="1" applyFill="1" applyBorder="1" applyAlignment="1">
      <alignment horizontal="center" wrapText="1"/>
    </xf>
    <xf numFmtId="166" fontId="3" fillId="0" borderId="7" xfId="0" applyNumberFormat="1" applyFont="1" applyFill="1" applyBorder="1" applyAlignment="1">
      <alignment horizontal="right"/>
    </xf>
    <xf numFmtId="0" fontId="0" fillId="0" borderId="7" xfId="0" applyBorder="1"/>
    <xf numFmtId="0" fontId="4" fillId="0" borderId="7" xfId="0" applyFont="1" applyFill="1" applyBorder="1" applyAlignment="1">
      <alignment horizontal="center" wrapText="1"/>
    </xf>
    <xf numFmtId="0" fontId="0" fillId="0" borderId="7" xfId="0" applyFill="1" applyBorder="1"/>
    <xf numFmtId="0" fontId="4" fillId="0" borderId="7" xfId="0" applyFont="1" applyFill="1" applyBorder="1" applyAlignment="1">
      <alignment horizontal="left"/>
    </xf>
    <xf numFmtId="0" fontId="40" fillId="0" borderId="7" xfId="0" applyFont="1" applyFill="1" applyBorder="1"/>
    <xf numFmtId="0" fontId="40" fillId="0" borderId="7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horizontal="right"/>
    </xf>
    <xf numFmtId="3" fontId="3" fillId="4" borderId="8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165" fontId="4" fillId="4" borderId="9" xfId="27" applyNumberFormat="1" applyFont="1" applyFill="1" applyBorder="1" applyAlignment="1">
      <alignment horizontal="right"/>
    </xf>
    <xf numFmtId="165" fontId="4" fillId="0" borderId="2" xfId="27" applyNumberFormat="1" applyFont="1" applyFill="1" applyBorder="1" applyAlignment="1">
      <alignment horizontal="right"/>
    </xf>
    <xf numFmtId="165" fontId="4" fillId="4" borderId="2" xfId="27" applyNumberFormat="1" applyFont="1" applyFill="1" applyBorder="1" applyAlignment="1">
      <alignment horizontal="right"/>
    </xf>
    <xf numFmtId="165" fontId="4" fillId="0" borderId="0" xfId="27" applyNumberFormat="1" applyFont="1" applyFill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166" fontId="3" fillId="4" borderId="10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0" fontId="40" fillId="0" borderId="0" xfId="0" applyFont="1"/>
    <xf numFmtId="0" fontId="12" fillId="4" borderId="11" xfId="0" applyFont="1" applyFill="1" applyBorder="1" applyAlignment="1">
      <alignment wrapText="1"/>
    </xf>
    <xf numFmtId="0" fontId="4" fillId="4" borderId="11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166" fontId="3" fillId="4" borderId="11" xfId="0" applyNumberFormat="1" applyFont="1" applyFill="1" applyBorder="1" applyAlignment="1">
      <alignment horizontal="right"/>
    </xf>
    <xf numFmtId="3" fontId="3" fillId="4" borderId="11" xfId="0" applyNumberFormat="1" applyFont="1" applyFill="1" applyBorder="1"/>
    <xf numFmtId="3" fontId="3" fillId="4" borderId="9" xfId="0" applyNumberFormat="1" applyFont="1" applyFill="1" applyBorder="1" applyAlignment="1">
      <alignment horizontal="right"/>
    </xf>
    <xf numFmtId="0" fontId="12" fillId="4" borderId="11" xfId="0" applyFont="1" applyFill="1" applyBorder="1"/>
    <xf numFmtId="1" fontId="3" fillId="4" borderId="0" xfId="0" applyNumberFormat="1" applyFont="1" applyFill="1" applyAlignment="1">
      <alignment horizontal="right"/>
    </xf>
    <xf numFmtId="1" fontId="3" fillId="4" borderId="2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1" fontId="3" fillId="4" borderId="11" xfId="0" applyNumberFormat="1" applyFont="1" applyFill="1" applyBorder="1" applyAlignment="1">
      <alignment horizontal="right"/>
    </xf>
    <xf numFmtId="165" fontId="4" fillId="0" borderId="8" xfId="27" applyNumberFormat="1" applyFont="1" applyFill="1" applyBorder="1" applyAlignment="1">
      <alignment horizontal="right"/>
    </xf>
    <xf numFmtId="0" fontId="3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1" fillId="0" borderId="0" xfId="0" applyFont="1" applyAlignment="1">
      <alignment horizontal="left"/>
    </xf>
    <xf numFmtId="0" fontId="46" fillId="0" borderId="0" xfId="0" applyFont="1"/>
    <xf numFmtId="3" fontId="3" fillId="3" borderId="0" xfId="0" applyNumberFormat="1" applyFont="1" applyFill="1"/>
    <xf numFmtId="3" fontId="47" fillId="0" borderId="0" xfId="0" applyNumberFormat="1" applyFont="1" applyAlignment="1">
      <alignment horizontal="right"/>
    </xf>
    <xf numFmtId="3" fontId="3" fillId="0" borderId="7" xfId="0" applyNumberFormat="1" applyFont="1" applyFill="1" applyBorder="1"/>
    <xf numFmtId="166" fontId="3" fillId="4" borderId="9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4" borderId="8" xfId="0" applyNumberFormat="1" applyFont="1" applyFill="1" applyBorder="1" applyAlignment="1">
      <alignment horizontal="right"/>
    </xf>
    <xf numFmtId="166" fontId="3" fillId="4" borderId="2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0" fontId="48" fillId="0" borderId="2" xfId="0" applyFont="1" applyBorder="1" applyAlignment="1">
      <alignment horizontal="center" wrapText="1"/>
    </xf>
    <xf numFmtId="0" fontId="50" fillId="0" borderId="2" xfId="0" applyFont="1" applyBorder="1" applyAlignment="1">
      <alignment horizontal="center" wrapText="1"/>
    </xf>
    <xf numFmtId="3" fontId="51" fillId="4" borderId="2" xfId="0" applyNumberFormat="1" applyFont="1" applyFill="1" applyBorder="1" applyAlignment="1">
      <alignment horizontal="right"/>
    </xf>
    <xf numFmtId="3" fontId="51" fillId="0" borderId="2" xfId="0" applyNumberFormat="1" applyFont="1" applyBorder="1" applyAlignment="1">
      <alignment horizontal="right"/>
    </xf>
    <xf numFmtId="3" fontId="48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52" fillId="0" borderId="0" xfId="0" applyFont="1"/>
    <xf numFmtId="0" fontId="52" fillId="0" borderId="0" xfId="0" applyFont="1" applyAlignment="1">
      <alignment wrapText="1"/>
    </xf>
    <xf numFmtId="49" fontId="47" fillId="4" borderId="0" xfId="0" applyNumberFormat="1" applyFont="1" applyFill="1"/>
    <xf numFmtId="3" fontId="47" fillId="4" borderId="0" xfId="0" applyNumberFormat="1" applyFont="1" applyFill="1"/>
    <xf numFmtId="0" fontId="47" fillId="4" borderId="0" xfId="0" applyFont="1" applyFill="1"/>
    <xf numFmtId="49" fontId="47" fillId="0" borderId="0" xfId="0" applyNumberFormat="1" applyFont="1"/>
    <xf numFmtId="3" fontId="47" fillId="0" borderId="0" xfId="0" applyNumberFormat="1" applyFont="1"/>
    <xf numFmtId="0" fontId="47" fillId="0" borderId="0" xfId="0" applyFont="1"/>
    <xf numFmtId="0" fontId="40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Alignment="1">
      <alignment wrapText="1"/>
    </xf>
    <xf numFmtId="166" fontId="47" fillId="4" borderId="0" xfId="0" applyNumberFormat="1" applyFont="1" applyFill="1"/>
    <xf numFmtId="166" fontId="47" fillId="0" borderId="0" xfId="0" applyNumberFormat="1" applyFont="1"/>
    <xf numFmtId="49" fontId="45" fillId="0" borderId="0" xfId="0" applyNumberFormat="1" applyFont="1"/>
    <xf numFmtId="3" fontId="45" fillId="0" borderId="0" xfId="0" applyNumberFormat="1" applyFont="1"/>
    <xf numFmtId="166" fontId="45" fillId="0" borderId="0" xfId="0" applyNumberFormat="1" applyFont="1"/>
    <xf numFmtId="49" fontId="53" fillId="0" borderId="0" xfId="0" applyNumberFormat="1" applyFont="1"/>
    <xf numFmtId="3" fontId="40" fillId="0" borderId="0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center" wrapText="1"/>
    </xf>
    <xf numFmtId="1" fontId="4" fillId="0" borderId="11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/>
    <xf numFmtId="0" fontId="4" fillId="0" borderId="9" xfId="0" applyFont="1" applyBorder="1" applyAlignment="1">
      <alignment horizontal="center" wrapText="1"/>
    </xf>
    <xf numFmtId="165" fontId="4" fillId="0" borderId="2" xfId="0" applyNumberFormat="1" applyFont="1" applyBorder="1"/>
    <xf numFmtId="0" fontId="40" fillId="4" borderId="0" xfId="0" applyFont="1" applyFill="1" applyBorder="1" applyAlignment="1">
      <alignment horizontal="right"/>
    </xf>
    <xf numFmtId="3" fontId="4" fillId="0" borderId="0" xfId="21" applyNumberFormat="1" applyFont="1" applyFill="1" applyBorder="1" applyAlignment="1">
      <alignment horizontal="center"/>
    </xf>
    <xf numFmtId="0" fontId="38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4" fillId="3" borderId="4" xfId="0" applyFont="1" applyFill="1" applyBorder="1" applyAlignment="1">
      <alignment horizontal="center"/>
    </xf>
    <xf numFmtId="0" fontId="0" fillId="0" borderId="5" xfId="0" applyBorder="1" applyAlignment="1"/>
    <xf numFmtId="10" fontId="4" fillId="3" borderId="5" xfId="0" applyNumberFormat="1" applyFont="1" applyFill="1" applyBorder="1" applyAlignment="1">
      <alignment horizontal="center" wrapText="1"/>
    </xf>
    <xf numFmtId="0" fontId="40" fillId="0" borderId="5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/>
    <xf numFmtId="0" fontId="35" fillId="0" borderId="5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10" fontId="4" fillId="3" borderId="6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1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3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1" fillId="2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8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1" fillId="0" borderId="0" xfId="0" applyFont="1" applyAlignment="1">
      <alignment horizontal="left"/>
    </xf>
  </cellXfs>
  <cellStyles count="39">
    <cellStyle name="Comma 2" xfId="4" xr:uid="{00000000-0005-0000-0000-000000000000}"/>
    <cellStyle name="Comma 3" xfId="20" xr:uid="{00000000-0005-0000-0000-000001000000}"/>
    <cellStyle name="Comma 4" xfId="21" xr:uid="{00000000-0005-0000-0000-000002000000}"/>
    <cellStyle name="Comma 4 2" xfId="35" xr:uid="{00000000-0005-0000-0000-000003000000}"/>
    <cellStyle name="Currency 2" xfId="7" xr:uid="{00000000-0005-0000-0000-000004000000}"/>
    <cellStyle name="Currency 3" xfId="10" xr:uid="{00000000-0005-0000-0000-000005000000}"/>
    <cellStyle name="Currency 3 2" xfId="13" xr:uid="{00000000-0005-0000-0000-000006000000}"/>
    <cellStyle name="Currency 3 3" xfId="15" xr:uid="{00000000-0005-0000-0000-000007000000}"/>
    <cellStyle name="Currency 4" xfId="5" xr:uid="{00000000-0005-0000-0000-000008000000}"/>
    <cellStyle name="Normal" xfId="0" builtinId="0"/>
    <cellStyle name="Normal 2" xfId="1" xr:uid="{00000000-0005-0000-0000-00000A000000}"/>
    <cellStyle name="Normal 2 2" xfId="2" xr:uid="{00000000-0005-0000-0000-00000B000000}"/>
    <cellStyle name="Normal 2 2 2" xfId="19" xr:uid="{00000000-0005-0000-0000-00000C000000}"/>
    <cellStyle name="Normal 2 2 3" xfId="28" xr:uid="{00000000-0005-0000-0000-00000D000000}"/>
    <cellStyle name="Normal 2 3" xfId="22" xr:uid="{00000000-0005-0000-0000-00000E000000}"/>
    <cellStyle name="Normal 2 4" xfId="23" xr:uid="{00000000-0005-0000-0000-00000F000000}"/>
    <cellStyle name="Normal 2 4 2" xfId="36" xr:uid="{00000000-0005-0000-0000-000010000000}"/>
    <cellStyle name="Normal 3" xfId="8" xr:uid="{00000000-0005-0000-0000-000011000000}"/>
    <cellStyle name="Normal 3 2" xfId="14" xr:uid="{00000000-0005-0000-0000-000012000000}"/>
    <cellStyle name="Normal 3 2 2" xfId="29" xr:uid="{00000000-0005-0000-0000-000013000000}"/>
    <cellStyle name="Normal 3 3" xfId="24" xr:uid="{00000000-0005-0000-0000-000014000000}"/>
    <cellStyle name="Normal 3 4" xfId="25" xr:uid="{00000000-0005-0000-0000-000015000000}"/>
    <cellStyle name="Normal 4" xfId="9" xr:uid="{00000000-0005-0000-0000-000016000000}"/>
    <cellStyle name="Normal 4 2" xfId="12" xr:uid="{00000000-0005-0000-0000-000017000000}"/>
    <cellStyle name="Normal 4 2 2" xfId="17" xr:uid="{00000000-0005-0000-0000-000018000000}"/>
    <cellStyle name="Normal 4 2 3" xfId="31" xr:uid="{00000000-0005-0000-0000-000019000000}"/>
    <cellStyle name="Normal 4 3" xfId="16" xr:uid="{00000000-0005-0000-0000-00001A000000}"/>
    <cellStyle name="Normal 4 4" xfId="30" xr:uid="{00000000-0005-0000-0000-00001B000000}"/>
    <cellStyle name="Normal 5" xfId="3" xr:uid="{00000000-0005-0000-0000-00001C000000}"/>
    <cellStyle name="Normal 5 2" xfId="32" xr:uid="{00000000-0005-0000-0000-00001D000000}"/>
    <cellStyle name="Normal 6" xfId="26" xr:uid="{00000000-0005-0000-0000-00001E000000}"/>
    <cellStyle name="Normal 7" xfId="34" xr:uid="{00000000-0005-0000-0000-00001F000000}"/>
    <cellStyle name="Normal 7 2" xfId="38" xr:uid="{00000000-0005-0000-0000-000020000000}"/>
    <cellStyle name="Percent" xfId="27" builtinId="5"/>
    <cellStyle name="Percent 2" xfId="11" xr:uid="{00000000-0005-0000-0000-000022000000}"/>
    <cellStyle name="Percent 2 2" xfId="18" xr:uid="{00000000-0005-0000-0000-000023000000}"/>
    <cellStyle name="Percent 2 3" xfId="33" xr:uid="{00000000-0005-0000-0000-000024000000}"/>
    <cellStyle name="Percent 3" xfId="6" xr:uid="{00000000-0005-0000-0000-000025000000}"/>
    <cellStyle name="Percent 3 2" xfId="37" xr:uid="{00000000-0005-0000-0000-000026000000}"/>
  </cellStyles>
  <dxfs count="0"/>
  <tableStyles count="0" defaultTableStyle="TableStyleMedium9" defaultPivotStyle="PivotStyleLight16"/>
  <colors>
    <mruColors>
      <color rgb="FFDCE6F1"/>
      <color rgb="FFCC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96"/>
  <sheetViews>
    <sheetView tabSelected="1" workbookViewId="0">
      <selection activeCell="I10" sqref="I10"/>
    </sheetView>
  </sheetViews>
  <sheetFormatPr defaultColWidth="9.109375" defaultRowHeight="14.4"/>
  <cols>
    <col min="1" max="1" width="16.109375" style="1" customWidth="1"/>
    <col min="2" max="6" width="8.6640625" style="1" customWidth="1"/>
    <col min="7" max="7" width="10.5546875" style="1" customWidth="1"/>
    <col min="8" max="8" width="11" style="1" bestFit="1" customWidth="1"/>
    <col min="9" max="16384" width="9.109375" style="1"/>
  </cols>
  <sheetData>
    <row r="1" spans="1:8" ht="24.75" customHeight="1">
      <c r="A1" s="177" t="s">
        <v>131</v>
      </c>
      <c r="B1" s="2"/>
      <c r="C1" s="2"/>
      <c r="D1" s="2"/>
      <c r="E1" s="2"/>
      <c r="F1" s="2"/>
      <c r="G1" s="28"/>
      <c r="H1" s="10"/>
    </row>
    <row r="2" spans="1:8" ht="36.6">
      <c r="A2" s="22" t="s">
        <v>0</v>
      </c>
      <c r="B2" s="165">
        <f>+C2-1</f>
        <v>2018</v>
      </c>
      <c r="C2" s="165">
        <v>2019</v>
      </c>
      <c r="D2" s="165">
        <v>2020</v>
      </c>
      <c r="E2" s="165">
        <v>2021</v>
      </c>
      <c r="F2" s="142">
        <v>2022</v>
      </c>
      <c r="G2" s="102" t="s">
        <v>1</v>
      </c>
      <c r="H2" s="10"/>
    </row>
    <row r="3" spans="1:8">
      <c r="A3" s="116" t="s">
        <v>2</v>
      </c>
      <c r="B3" s="133">
        <v>515</v>
      </c>
      <c r="C3" s="133">
        <v>521</v>
      </c>
      <c r="D3" s="133">
        <v>486</v>
      </c>
      <c r="E3" s="133">
        <v>365</v>
      </c>
      <c r="F3" s="133">
        <v>374</v>
      </c>
      <c r="G3" s="118">
        <f>(((F3/B3)^(1/4))-1)*100</f>
        <v>-7.6863137874442211</v>
      </c>
      <c r="H3" s="69"/>
    </row>
    <row r="4" spans="1:8">
      <c r="A4" s="3" t="s">
        <v>3</v>
      </c>
      <c r="B4" s="29">
        <v>328</v>
      </c>
      <c r="C4" s="29">
        <v>314</v>
      </c>
      <c r="D4" s="29">
        <v>302</v>
      </c>
      <c r="E4" s="29">
        <v>221</v>
      </c>
      <c r="F4" s="29">
        <v>267</v>
      </c>
      <c r="G4" s="88">
        <f t="shared" ref="G4:G18" si="0">(((F4/B4)^(1/4))-1)*100</f>
        <v>-5.0140535557111949</v>
      </c>
      <c r="H4" s="69"/>
    </row>
    <row r="5" spans="1:8">
      <c r="A5" s="116" t="s">
        <v>4</v>
      </c>
      <c r="B5" s="133">
        <v>174</v>
      </c>
      <c r="C5" s="133">
        <v>390</v>
      </c>
      <c r="D5" s="133">
        <v>96</v>
      </c>
      <c r="E5" s="133">
        <v>173</v>
      </c>
      <c r="F5" s="133">
        <v>135</v>
      </c>
      <c r="G5" s="118">
        <f t="shared" si="0"/>
        <v>-6.14743853937415</v>
      </c>
      <c r="H5" s="69"/>
    </row>
    <row r="6" spans="1:8">
      <c r="A6" s="3" t="s">
        <v>5</v>
      </c>
      <c r="B6" s="29">
        <v>310</v>
      </c>
      <c r="C6" s="29">
        <v>289</v>
      </c>
      <c r="D6" s="29">
        <v>241</v>
      </c>
      <c r="E6" s="29">
        <v>201</v>
      </c>
      <c r="F6" s="29">
        <v>224</v>
      </c>
      <c r="G6" s="88">
        <f t="shared" si="0"/>
        <v>-7.8019828300801901</v>
      </c>
      <c r="H6" s="69"/>
    </row>
    <row r="7" spans="1:8">
      <c r="A7" s="116" t="s">
        <v>6</v>
      </c>
      <c r="B7" s="133">
        <v>1545</v>
      </c>
      <c r="C7" s="133">
        <v>1266</v>
      </c>
      <c r="D7" s="133">
        <v>857</v>
      </c>
      <c r="E7" s="133">
        <v>1062</v>
      </c>
      <c r="F7" s="133">
        <v>1393</v>
      </c>
      <c r="G7" s="118">
        <f t="shared" si="0"/>
        <v>-2.5558754588936416</v>
      </c>
      <c r="H7" s="69"/>
    </row>
    <row r="8" spans="1:8">
      <c r="A8" s="3" t="s">
        <v>7</v>
      </c>
      <c r="B8" s="29">
        <v>570</v>
      </c>
      <c r="C8" s="29">
        <v>483</v>
      </c>
      <c r="D8" s="29">
        <v>380</v>
      </c>
      <c r="E8" s="29">
        <v>298</v>
      </c>
      <c r="F8" s="29">
        <v>355</v>
      </c>
      <c r="G8" s="88">
        <f t="shared" si="0"/>
        <v>-11.164127044198601</v>
      </c>
      <c r="H8" s="69"/>
    </row>
    <row r="9" spans="1:8">
      <c r="A9" s="116" t="s">
        <v>8</v>
      </c>
      <c r="B9" s="133">
        <v>1084</v>
      </c>
      <c r="C9" s="133">
        <v>1234</v>
      </c>
      <c r="D9" s="133">
        <v>1159</v>
      </c>
      <c r="E9" s="133">
        <v>609</v>
      </c>
      <c r="F9" s="133">
        <v>1082</v>
      </c>
      <c r="G9" s="118">
        <f t="shared" si="0"/>
        <v>-4.6157409017988371E-2</v>
      </c>
      <c r="H9" s="69"/>
    </row>
    <row r="10" spans="1:8">
      <c r="A10" s="3" t="s">
        <v>9</v>
      </c>
      <c r="B10" s="29">
        <v>1262</v>
      </c>
      <c r="C10" s="29">
        <v>1484</v>
      </c>
      <c r="D10" s="29">
        <v>1287</v>
      </c>
      <c r="E10" s="29">
        <v>1102</v>
      </c>
      <c r="F10" s="29">
        <v>1109</v>
      </c>
      <c r="G10" s="88">
        <f t="shared" si="0"/>
        <v>-3.1793379872257388</v>
      </c>
      <c r="H10" s="69"/>
    </row>
    <row r="11" spans="1:8">
      <c r="A11" s="116" t="s">
        <v>10</v>
      </c>
      <c r="B11" s="133">
        <v>2939</v>
      </c>
      <c r="C11" s="133">
        <v>3116</v>
      </c>
      <c r="D11" s="133">
        <v>2746</v>
      </c>
      <c r="E11" s="133">
        <v>1822</v>
      </c>
      <c r="F11" s="133">
        <v>1995</v>
      </c>
      <c r="G11" s="118">
        <f t="shared" si="0"/>
        <v>-9.2313599807628766</v>
      </c>
      <c r="H11" s="69"/>
    </row>
    <row r="12" spans="1:8">
      <c r="A12" s="3" t="s">
        <v>11</v>
      </c>
      <c r="B12" s="29">
        <v>3571</v>
      </c>
      <c r="C12" s="29">
        <v>3659</v>
      </c>
      <c r="D12" s="29">
        <v>3078</v>
      </c>
      <c r="E12" s="29">
        <v>2178</v>
      </c>
      <c r="F12" s="29">
        <v>2786</v>
      </c>
      <c r="G12" s="88">
        <f t="shared" si="0"/>
        <v>-6.0173220957518208</v>
      </c>
      <c r="H12" s="68"/>
    </row>
    <row r="13" spans="1:8">
      <c r="A13" s="116" t="s">
        <v>12</v>
      </c>
      <c r="B13" s="133">
        <v>981</v>
      </c>
      <c r="C13" s="133">
        <v>1190</v>
      </c>
      <c r="D13" s="133">
        <v>1193</v>
      </c>
      <c r="E13" s="133">
        <v>984</v>
      </c>
      <c r="F13" s="133">
        <v>1072</v>
      </c>
      <c r="G13" s="118">
        <f t="shared" si="0"/>
        <v>2.2424963095564188</v>
      </c>
      <c r="H13" s="68"/>
    </row>
    <row r="14" spans="1:8">
      <c r="A14" s="3" t="s">
        <v>13</v>
      </c>
      <c r="B14" s="29">
        <v>892</v>
      </c>
      <c r="C14" s="29">
        <v>769</v>
      </c>
      <c r="D14" s="29">
        <v>543</v>
      </c>
      <c r="E14" s="29">
        <v>549</v>
      </c>
      <c r="F14" s="29">
        <v>575</v>
      </c>
      <c r="G14" s="88">
        <f t="shared" si="0"/>
        <v>-10.396340386951453</v>
      </c>
      <c r="H14" s="68"/>
    </row>
    <row r="15" spans="1:8">
      <c r="A15" s="116" t="s">
        <v>14</v>
      </c>
      <c r="B15" s="133">
        <v>352</v>
      </c>
      <c r="C15" s="133">
        <v>303</v>
      </c>
      <c r="D15" s="133">
        <v>251</v>
      </c>
      <c r="E15" s="133">
        <v>196</v>
      </c>
      <c r="F15" s="133">
        <v>208</v>
      </c>
      <c r="G15" s="118">
        <f t="shared" si="0"/>
        <v>-12.324113076296317</v>
      </c>
      <c r="H15" s="68"/>
    </row>
    <row r="16" spans="1:8">
      <c r="A16" s="3" t="s">
        <v>15</v>
      </c>
      <c r="B16" s="29">
        <v>646</v>
      </c>
      <c r="C16" s="29">
        <v>659</v>
      </c>
      <c r="D16" s="29">
        <v>536</v>
      </c>
      <c r="E16" s="29">
        <v>402</v>
      </c>
      <c r="F16" s="29">
        <v>334</v>
      </c>
      <c r="G16" s="88">
        <f t="shared" si="0"/>
        <v>-15.203390618766699</v>
      </c>
      <c r="H16" s="68"/>
    </row>
    <row r="17" spans="1:8">
      <c r="A17" s="116" t="s">
        <v>16</v>
      </c>
      <c r="B17" s="133">
        <v>926</v>
      </c>
      <c r="C17" s="133">
        <v>874</v>
      </c>
      <c r="D17" s="133">
        <v>688</v>
      </c>
      <c r="E17" s="133">
        <v>514</v>
      </c>
      <c r="F17" s="133">
        <v>657</v>
      </c>
      <c r="G17" s="118">
        <f t="shared" si="0"/>
        <v>-8.2219986730400976</v>
      </c>
      <c r="H17" s="68"/>
    </row>
    <row r="18" spans="1:8">
      <c r="A18" s="4" t="s">
        <v>17</v>
      </c>
      <c r="B18" s="30">
        <f>SUM(B3:B17)</f>
        <v>16095</v>
      </c>
      <c r="C18" s="30">
        <f>SUM(C3:C17)</f>
        <v>16551</v>
      </c>
      <c r="D18" s="30">
        <f>SUM(D3:D17)</f>
        <v>13843</v>
      </c>
      <c r="E18" s="30">
        <f>SUM(E3:E17)</f>
        <v>10676</v>
      </c>
      <c r="F18" s="30">
        <f>SUM(F3:F17)</f>
        <v>12566</v>
      </c>
      <c r="G18" s="89">
        <f t="shared" si="0"/>
        <v>-6.0002889531510455</v>
      </c>
      <c r="H18" s="68"/>
    </row>
    <row r="19" spans="1:8" ht="24.75" customHeight="1">
      <c r="A19" s="342" t="s">
        <v>18</v>
      </c>
      <c r="B19" s="343"/>
      <c r="C19" s="343"/>
      <c r="D19" s="343"/>
      <c r="E19" s="343"/>
      <c r="F19" s="343"/>
      <c r="G19" s="343"/>
    </row>
    <row r="20" spans="1:8" ht="11.25" customHeight="1">
      <c r="A20" s="137"/>
      <c r="B20" s="138"/>
      <c r="C20" s="138"/>
      <c r="D20" s="138"/>
      <c r="E20" s="138"/>
      <c r="F20" s="138"/>
      <c r="G20" s="138"/>
    </row>
    <row r="21" spans="1:8">
      <c r="A21" s="96"/>
      <c r="B21" s="96"/>
      <c r="C21" s="96"/>
      <c r="D21" s="96"/>
      <c r="E21" s="96"/>
      <c r="F21" s="96"/>
      <c r="G21" s="96"/>
    </row>
    <row r="22" spans="1:8">
      <c r="A22" s="177" t="s">
        <v>132</v>
      </c>
      <c r="B22" s="28"/>
      <c r="C22" s="28"/>
      <c r="D22" s="28"/>
      <c r="E22" s="28"/>
      <c r="F22" s="28"/>
      <c r="G22" s="28"/>
    </row>
    <row r="23" spans="1:8" ht="36.6">
      <c r="A23" s="4" t="s">
        <v>0</v>
      </c>
      <c r="B23" s="165">
        <f>+C23-1</f>
        <v>2018</v>
      </c>
      <c r="C23" s="165">
        <v>2019</v>
      </c>
      <c r="D23" s="165">
        <v>2020</v>
      </c>
      <c r="E23" s="165">
        <v>2021</v>
      </c>
      <c r="F23" s="165">
        <v>2022</v>
      </c>
      <c r="G23" s="98" t="s">
        <v>1</v>
      </c>
    </row>
    <row r="24" spans="1:8">
      <c r="A24" s="116" t="s">
        <v>2</v>
      </c>
      <c r="B24" s="133">
        <v>822</v>
      </c>
      <c r="C24" s="133">
        <v>901</v>
      </c>
      <c r="D24" s="133">
        <v>819</v>
      </c>
      <c r="E24" s="133">
        <v>687</v>
      </c>
      <c r="F24" s="133">
        <v>733</v>
      </c>
      <c r="G24" s="118">
        <f t="shared" ref="G24:G39" si="1">(((F24/B24)^(1/4))-1)*100</f>
        <v>-2.8242191026998542</v>
      </c>
    </row>
    <row r="25" spans="1:8">
      <c r="A25" s="3" t="s">
        <v>3</v>
      </c>
      <c r="B25" s="29">
        <v>631</v>
      </c>
      <c r="C25" s="29">
        <v>598</v>
      </c>
      <c r="D25" s="29">
        <v>493</v>
      </c>
      <c r="E25" s="29">
        <v>431</v>
      </c>
      <c r="F25" s="29">
        <v>406</v>
      </c>
      <c r="G25" s="88">
        <f t="shared" si="1"/>
        <v>-10.437920524968858</v>
      </c>
    </row>
    <row r="26" spans="1:8">
      <c r="A26" s="116" t="s">
        <v>4</v>
      </c>
      <c r="B26" s="133">
        <v>291</v>
      </c>
      <c r="C26" s="133">
        <v>813</v>
      </c>
      <c r="D26" s="133">
        <v>124</v>
      </c>
      <c r="E26" s="133">
        <v>305</v>
      </c>
      <c r="F26" s="133">
        <v>263</v>
      </c>
      <c r="G26" s="118">
        <f t="shared" si="1"/>
        <v>-2.4975137928057944</v>
      </c>
    </row>
    <row r="27" spans="1:8">
      <c r="A27" s="3" t="s">
        <v>5</v>
      </c>
      <c r="B27" s="29">
        <v>751</v>
      </c>
      <c r="C27" s="29">
        <v>595</v>
      </c>
      <c r="D27" s="29">
        <v>532</v>
      </c>
      <c r="E27" s="29">
        <v>419</v>
      </c>
      <c r="F27" s="29">
        <v>514</v>
      </c>
      <c r="G27" s="88">
        <f t="shared" si="1"/>
        <v>-9.0441167592959957</v>
      </c>
    </row>
    <row r="28" spans="1:8">
      <c r="A28" s="116" t="s">
        <v>6</v>
      </c>
      <c r="B28" s="133">
        <v>2249</v>
      </c>
      <c r="C28" s="133">
        <v>2360</v>
      </c>
      <c r="D28" s="133">
        <v>1201</v>
      </c>
      <c r="E28" s="133">
        <v>1996</v>
      </c>
      <c r="F28" s="133">
        <v>2630</v>
      </c>
      <c r="G28" s="118">
        <f t="shared" si="1"/>
        <v>3.9899988164974642</v>
      </c>
    </row>
    <row r="29" spans="1:8">
      <c r="A29" s="3" t="s">
        <v>7</v>
      </c>
      <c r="B29" s="29">
        <v>1557</v>
      </c>
      <c r="C29" s="29">
        <v>1205</v>
      </c>
      <c r="D29" s="29">
        <v>860</v>
      </c>
      <c r="E29" s="29">
        <v>708</v>
      </c>
      <c r="F29" s="29">
        <v>751</v>
      </c>
      <c r="G29" s="88">
        <f t="shared" si="1"/>
        <v>-16.663006021559688</v>
      </c>
    </row>
    <row r="30" spans="1:8">
      <c r="A30" s="116" t="s">
        <v>8</v>
      </c>
      <c r="B30" s="133">
        <v>3003</v>
      </c>
      <c r="C30" s="133">
        <v>2954</v>
      </c>
      <c r="D30" s="133">
        <v>3139</v>
      </c>
      <c r="E30" s="133">
        <v>1811</v>
      </c>
      <c r="F30" s="133">
        <v>2395</v>
      </c>
      <c r="G30" s="118">
        <f t="shared" si="1"/>
        <v>-5.4987514621166245</v>
      </c>
    </row>
    <row r="31" spans="1:8" s="95" customFormat="1">
      <c r="A31" s="3" t="s">
        <v>9</v>
      </c>
      <c r="B31" s="29">
        <v>2381</v>
      </c>
      <c r="C31" s="29">
        <v>3685</v>
      </c>
      <c r="D31" s="29">
        <v>2281</v>
      </c>
      <c r="E31" s="29">
        <v>1887</v>
      </c>
      <c r="F31" s="29">
        <v>3878</v>
      </c>
      <c r="G31" s="88">
        <f t="shared" si="1"/>
        <v>12.969733004553351</v>
      </c>
    </row>
    <row r="32" spans="1:8" s="95" customFormat="1">
      <c r="A32" s="116" t="s">
        <v>10</v>
      </c>
      <c r="B32" s="133">
        <v>7875</v>
      </c>
      <c r="C32" s="133">
        <v>7665</v>
      </c>
      <c r="D32" s="133">
        <v>7102</v>
      </c>
      <c r="E32" s="133">
        <v>5414</v>
      </c>
      <c r="F32" s="133">
        <v>6732</v>
      </c>
      <c r="G32" s="118">
        <f t="shared" si="1"/>
        <v>-3.8446647906339781</v>
      </c>
    </row>
    <row r="33" spans="1:8" s="95" customFormat="1">
      <c r="A33" s="3" t="s">
        <v>11</v>
      </c>
      <c r="B33" s="29">
        <v>8715</v>
      </c>
      <c r="C33" s="29">
        <v>7634</v>
      </c>
      <c r="D33" s="29">
        <v>6861</v>
      </c>
      <c r="E33" s="29">
        <v>5834</v>
      </c>
      <c r="F33" s="29">
        <v>6538</v>
      </c>
      <c r="G33" s="88">
        <f t="shared" si="1"/>
        <v>-6.9332857669020314</v>
      </c>
    </row>
    <row r="34" spans="1:8" s="95" customFormat="1">
      <c r="A34" s="116" t="s">
        <v>12</v>
      </c>
      <c r="B34" s="133">
        <v>1941</v>
      </c>
      <c r="C34" s="133">
        <v>2448</v>
      </c>
      <c r="D34" s="133">
        <v>2328</v>
      </c>
      <c r="E34" s="133">
        <v>1842</v>
      </c>
      <c r="F34" s="133">
        <v>2724</v>
      </c>
      <c r="G34" s="118">
        <f t="shared" si="1"/>
        <v>8.8417189343755975</v>
      </c>
    </row>
    <row r="35" spans="1:8" s="95" customFormat="1">
      <c r="A35" s="3" t="s">
        <v>13</v>
      </c>
      <c r="B35" s="29">
        <v>2161</v>
      </c>
      <c r="C35" s="29">
        <v>1844</v>
      </c>
      <c r="D35" s="29">
        <v>1027</v>
      </c>
      <c r="E35" s="29">
        <v>1151</v>
      </c>
      <c r="F35" s="29">
        <v>1909</v>
      </c>
      <c r="G35" s="88">
        <f t="shared" si="1"/>
        <v>-3.0522374731337454</v>
      </c>
    </row>
    <row r="36" spans="1:8" s="95" customFormat="1">
      <c r="A36" s="116" t="s">
        <v>14</v>
      </c>
      <c r="B36" s="133">
        <v>712</v>
      </c>
      <c r="C36" s="133">
        <v>303</v>
      </c>
      <c r="D36" s="133">
        <v>254</v>
      </c>
      <c r="E36" s="133">
        <v>196</v>
      </c>
      <c r="F36" s="133">
        <v>209</v>
      </c>
      <c r="G36" s="118">
        <f t="shared" si="1"/>
        <v>-26.39343124607668</v>
      </c>
    </row>
    <row r="37" spans="1:8">
      <c r="A37" s="3" t="s">
        <v>15</v>
      </c>
      <c r="B37" s="29">
        <v>1587</v>
      </c>
      <c r="C37" s="29">
        <v>1495</v>
      </c>
      <c r="D37" s="29">
        <v>1075</v>
      </c>
      <c r="E37" s="29">
        <v>920</v>
      </c>
      <c r="F37" s="29">
        <v>820</v>
      </c>
      <c r="G37" s="88">
        <f t="shared" si="1"/>
        <v>-15.216911832547664</v>
      </c>
    </row>
    <row r="38" spans="1:8">
      <c r="A38" s="116" t="s">
        <v>16</v>
      </c>
      <c r="B38" s="133">
        <v>2312</v>
      </c>
      <c r="C38" s="133">
        <v>1989</v>
      </c>
      <c r="D38" s="133">
        <v>1511</v>
      </c>
      <c r="E38" s="133">
        <v>1133</v>
      </c>
      <c r="F38" s="133">
        <v>1366</v>
      </c>
      <c r="G38" s="118">
        <f t="shared" si="1"/>
        <v>-12.327030306230103</v>
      </c>
    </row>
    <row r="39" spans="1:8">
      <c r="A39" s="4" t="s">
        <v>17</v>
      </c>
      <c r="B39" s="30">
        <f>SUM(B24:B38)</f>
        <v>36988</v>
      </c>
      <c r="C39" s="30">
        <f>SUM(C24:C38)</f>
        <v>36489</v>
      </c>
      <c r="D39" s="30">
        <f>SUM(D24:D38)</f>
        <v>29607</v>
      </c>
      <c r="E39" s="30">
        <f>SUM(E24:E38)</f>
        <v>24734</v>
      </c>
      <c r="F39" s="30">
        <f>SUM(F24:F38)</f>
        <v>31868</v>
      </c>
      <c r="G39" s="89">
        <f t="shared" si="1"/>
        <v>-3.6562625389118919</v>
      </c>
    </row>
    <row r="40" spans="1:8" ht="15" customHeight="1">
      <c r="A40" s="136" t="s">
        <v>19</v>
      </c>
      <c r="B40" s="136"/>
      <c r="C40" s="136"/>
      <c r="D40" s="136"/>
      <c r="E40" s="136"/>
      <c r="F40" s="136"/>
      <c r="G40" s="136"/>
    </row>
    <row r="41" spans="1:8">
      <c r="A41" s="96"/>
      <c r="B41" s="96"/>
      <c r="C41" s="96"/>
      <c r="D41" s="96"/>
      <c r="E41" s="96"/>
      <c r="F41" s="96"/>
      <c r="G41" s="96"/>
    </row>
    <row r="42" spans="1:8">
      <c r="A42" s="10"/>
      <c r="B42" s="10"/>
      <c r="C42" s="10"/>
      <c r="D42" s="10"/>
      <c r="E42" s="10"/>
      <c r="F42" s="65"/>
      <c r="G42" s="10"/>
    </row>
    <row r="43" spans="1:8">
      <c r="A43" s="10"/>
      <c r="B43" s="10"/>
      <c r="C43" s="10"/>
      <c r="D43" s="10"/>
      <c r="E43" s="10"/>
      <c r="F43" s="65"/>
      <c r="G43" s="10"/>
    </row>
    <row r="44" spans="1:8">
      <c r="A44" s="10"/>
      <c r="B44" s="10"/>
      <c r="C44" s="10"/>
      <c r="D44" s="10"/>
      <c r="E44" s="10"/>
      <c r="F44" s="65"/>
      <c r="G44" s="10"/>
    </row>
    <row r="45" spans="1:8">
      <c r="A45" s="178" t="s">
        <v>133</v>
      </c>
      <c r="C45" s="31"/>
      <c r="D45" s="31"/>
      <c r="E45" s="31"/>
      <c r="F45" s="31"/>
      <c r="G45" s="31"/>
    </row>
    <row r="46" spans="1:8" ht="36.6">
      <c r="A46" s="4" t="s">
        <v>0</v>
      </c>
      <c r="B46" s="165">
        <f>+C46-1</f>
        <v>2018</v>
      </c>
      <c r="C46" s="165">
        <v>2019</v>
      </c>
      <c r="D46" s="165">
        <v>2020</v>
      </c>
      <c r="E46" s="165">
        <v>2021</v>
      </c>
      <c r="F46" s="165">
        <v>2022</v>
      </c>
      <c r="G46" s="98" t="s">
        <v>1</v>
      </c>
    </row>
    <row r="47" spans="1:8">
      <c r="A47" s="116" t="s">
        <v>2</v>
      </c>
      <c r="B47" s="168">
        <v>420</v>
      </c>
      <c r="C47" s="168">
        <v>444</v>
      </c>
      <c r="D47" s="168">
        <v>419</v>
      </c>
      <c r="E47" s="168">
        <v>338</v>
      </c>
      <c r="F47" s="168">
        <v>280</v>
      </c>
      <c r="G47" s="134">
        <f t="shared" ref="G47:G62" si="2">(((F47/B47)^(1/4))-1)*100</f>
        <v>-9.6397996390155232</v>
      </c>
      <c r="H47" s="68"/>
    </row>
    <row r="48" spans="1:8">
      <c r="A48" s="3" t="s">
        <v>3</v>
      </c>
      <c r="B48" s="166">
        <v>253</v>
      </c>
      <c r="C48" s="166">
        <v>209</v>
      </c>
      <c r="D48" s="166">
        <v>209</v>
      </c>
      <c r="E48" s="166">
        <v>169</v>
      </c>
      <c r="F48" s="166">
        <v>170</v>
      </c>
      <c r="G48" s="90">
        <f t="shared" si="2"/>
        <v>-9.4617491198446757</v>
      </c>
      <c r="H48" s="68"/>
    </row>
    <row r="49" spans="1:8">
      <c r="A49" s="116" t="s">
        <v>4</v>
      </c>
      <c r="B49" s="168">
        <v>123</v>
      </c>
      <c r="C49" s="168">
        <v>283</v>
      </c>
      <c r="D49" s="168">
        <v>96</v>
      </c>
      <c r="E49" s="168">
        <v>133</v>
      </c>
      <c r="F49" s="168">
        <v>125</v>
      </c>
      <c r="G49" s="134" t="s">
        <v>98</v>
      </c>
      <c r="H49" s="68"/>
    </row>
    <row r="50" spans="1:8" ht="15.75" customHeight="1">
      <c r="A50" s="3" t="s">
        <v>5</v>
      </c>
      <c r="B50" s="166">
        <v>117</v>
      </c>
      <c r="C50" s="166">
        <v>141</v>
      </c>
      <c r="D50" s="166">
        <v>89</v>
      </c>
      <c r="E50" s="166">
        <v>90</v>
      </c>
      <c r="F50" s="166">
        <v>106</v>
      </c>
      <c r="G50" s="90">
        <f t="shared" si="2"/>
        <v>-2.4381558576999085</v>
      </c>
      <c r="H50" s="68"/>
    </row>
    <row r="51" spans="1:8">
      <c r="A51" s="116" t="s">
        <v>6</v>
      </c>
      <c r="B51" s="168">
        <v>1055</v>
      </c>
      <c r="C51" s="168">
        <v>968</v>
      </c>
      <c r="D51" s="168">
        <v>628</v>
      </c>
      <c r="E51" s="168">
        <v>814</v>
      </c>
      <c r="F51" s="168">
        <v>966</v>
      </c>
      <c r="G51" s="134">
        <f t="shared" si="2"/>
        <v>-2.1792098114980285</v>
      </c>
      <c r="H51" s="68"/>
    </row>
    <row r="52" spans="1:8">
      <c r="A52" s="3" t="s">
        <v>7</v>
      </c>
      <c r="B52" s="166">
        <v>265</v>
      </c>
      <c r="C52" s="166">
        <v>247</v>
      </c>
      <c r="D52" s="166">
        <v>169</v>
      </c>
      <c r="E52" s="166">
        <v>161</v>
      </c>
      <c r="F52" s="166">
        <v>138</v>
      </c>
      <c r="G52" s="90">
        <f t="shared" si="2"/>
        <v>-15.050993682975255</v>
      </c>
      <c r="H52" s="68"/>
    </row>
    <row r="53" spans="1:8">
      <c r="A53" s="116" t="s">
        <v>8</v>
      </c>
      <c r="B53" s="168">
        <v>476</v>
      </c>
      <c r="C53" s="168">
        <v>512</v>
      </c>
      <c r="D53" s="168">
        <v>467</v>
      </c>
      <c r="E53" s="168">
        <v>315</v>
      </c>
      <c r="F53" s="168">
        <v>483</v>
      </c>
      <c r="G53" s="134">
        <f t="shared" si="2"/>
        <v>0.36563681197250286</v>
      </c>
      <c r="H53" s="68"/>
    </row>
    <row r="54" spans="1:8">
      <c r="A54" s="3" t="s">
        <v>9</v>
      </c>
      <c r="B54" s="166">
        <v>949</v>
      </c>
      <c r="C54" s="166">
        <v>1390</v>
      </c>
      <c r="D54" s="166">
        <v>1070</v>
      </c>
      <c r="E54" s="166">
        <v>1007</v>
      </c>
      <c r="F54" s="166">
        <v>1107</v>
      </c>
      <c r="G54" s="90">
        <f t="shared" si="2"/>
        <v>3.9250763198529937</v>
      </c>
      <c r="H54" s="68"/>
    </row>
    <row r="55" spans="1:8">
      <c r="A55" s="116" t="s">
        <v>10</v>
      </c>
      <c r="B55" s="168">
        <v>1998</v>
      </c>
      <c r="C55" s="168">
        <v>2238</v>
      </c>
      <c r="D55" s="168">
        <v>1738</v>
      </c>
      <c r="E55" s="168">
        <v>1212</v>
      </c>
      <c r="F55" s="168">
        <v>1176</v>
      </c>
      <c r="G55" s="134">
        <f t="shared" si="2"/>
        <v>-12.410316013147572</v>
      </c>
      <c r="H55" s="68"/>
    </row>
    <row r="56" spans="1:8">
      <c r="A56" s="3" t="s">
        <v>11</v>
      </c>
      <c r="B56" s="166">
        <v>2182</v>
      </c>
      <c r="C56" s="166">
        <v>2435</v>
      </c>
      <c r="D56" s="166">
        <v>1899</v>
      </c>
      <c r="E56" s="166">
        <v>1481</v>
      </c>
      <c r="F56" s="166">
        <v>1515</v>
      </c>
      <c r="G56" s="90">
        <f t="shared" si="2"/>
        <v>-8.7170910132263639</v>
      </c>
      <c r="H56" s="68"/>
    </row>
    <row r="57" spans="1:8">
      <c r="A57" s="116" t="s">
        <v>12</v>
      </c>
      <c r="B57" s="168">
        <v>423</v>
      </c>
      <c r="C57" s="168">
        <v>530</v>
      </c>
      <c r="D57" s="168">
        <v>435</v>
      </c>
      <c r="E57" s="168">
        <v>479</v>
      </c>
      <c r="F57" s="168">
        <v>502</v>
      </c>
      <c r="G57" s="134" t="s">
        <v>98</v>
      </c>
      <c r="H57" s="68"/>
    </row>
    <row r="58" spans="1:8">
      <c r="A58" s="3" t="s">
        <v>13</v>
      </c>
      <c r="B58" s="166">
        <v>760</v>
      </c>
      <c r="C58" s="166">
        <v>646</v>
      </c>
      <c r="D58" s="166">
        <v>442</v>
      </c>
      <c r="E58" s="166">
        <v>488</v>
      </c>
      <c r="F58" s="166">
        <v>486</v>
      </c>
      <c r="G58" s="90">
        <f t="shared" si="2"/>
        <v>-10.57567529051312</v>
      </c>
      <c r="H58" s="68"/>
    </row>
    <row r="59" spans="1:8">
      <c r="A59" s="116" t="s">
        <v>14</v>
      </c>
      <c r="B59" s="168">
        <v>283</v>
      </c>
      <c r="C59" s="168">
        <v>243</v>
      </c>
      <c r="D59" s="168">
        <v>185</v>
      </c>
      <c r="E59" s="168">
        <v>154</v>
      </c>
      <c r="F59" s="168">
        <v>154</v>
      </c>
      <c r="G59" s="134">
        <f t="shared" si="2"/>
        <v>-14.111786115292746</v>
      </c>
      <c r="H59" s="68"/>
    </row>
    <row r="60" spans="1:8">
      <c r="A60" s="3" t="s">
        <v>15</v>
      </c>
      <c r="B60" s="166">
        <v>375</v>
      </c>
      <c r="C60" s="166">
        <v>355</v>
      </c>
      <c r="D60" s="166">
        <v>296</v>
      </c>
      <c r="E60" s="166">
        <v>242</v>
      </c>
      <c r="F60" s="166">
        <v>140</v>
      </c>
      <c r="G60" s="90">
        <f t="shared" si="2"/>
        <v>-21.832865431769942</v>
      </c>
      <c r="H60" s="68"/>
    </row>
    <row r="61" spans="1:8">
      <c r="A61" s="116" t="s">
        <v>16</v>
      </c>
      <c r="B61" s="168">
        <v>876</v>
      </c>
      <c r="C61" s="168">
        <v>845</v>
      </c>
      <c r="D61" s="168">
        <v>672</v>
      </c>
      <c r="E61" s="168">
        <v>499</v>
      </c>
      <c r="F61" s="168">
        <v>637</v>
      </c>
      <c r="G61" s="134">
        <f t="shared" si="2"/>
        <v>-7.6559683412925956</v>
      </c>
      <c r="H61" s="68"/>
    </row>
    <row r="62" spans="1:8">
      <c r="A62" s="4" t="s">
        <v>17</v>
      </c>
      <c r="B62" s="30">
        <f>SUM(B47:B61)</f>
        <v>10555</v>
      </c>
      <c r="C62" s="30">
        <f>SUM(C47:C61)</f>
        <v>11486</v>
      </c>
      <c r="D62" s="30">
        <f>SUM(D47:D61)</f>
        <v>8814</v>
      </c>
      <c r="E62" s="30">
        <f>SUM(E47:E61)</f>
        <v>7582</v>
      </c>
      <c r="F62" s="30">
        <f>SUM(F47:F61)</f>
        <v>7985</v>
      </c>
      <c r="G62" s="91">
        <f t="shared" si="2"/>
        <v>-6.7381189548462839</v>
      </c>
      <c r="H62" s="68"/>
    </row>
    <row r="63" spans="1:8">
      <c r="A63" s="136" t="s">
        <v>20</v>
      </c>
      <c r="B63" s="10"/>
      <c r="C63" s="10"/>
      <c r="D63" s="10"/>
    </row>
    <row r="64" spans="1:8">
      <c r="A64" s="136" t="s">
        <v>99</v>
      </c>
      <c r="B64" s="10"/>
      <c r="C64" s="10"/>
      <c r="D64" s="10"/>
    </row>
    <row r="65" spans="1:8">
      <c r="A65" s="136" t="s">
        <v>100</v>
      </c>
      <c r="B65" s="10"/>
      <c r="C65" s="10"/>
      <c r="D65" s="10"/>
    </row>
    <row r="66" spans="1:8">
      <c r="A66" s="10"/>
      <c r="B66" s="10"/>
      <c r="C66" s="10"/>
      <c r="D66" s="10"/>
    </row>
    <row r="67" spans="1:8">
      <c r="A67" s="340" t="s">
        <v>168</v>
      </c>
      <c r="B67" s="340"/>
      <c r="C67" s="340"/>
      <c r="D67" s="340"/>
      <c r="E67" s="340"/>
      <c r="F67" s="340"/>
    </row>
    <row r="68" spans="1:8" ht="36.6">
      <c r="A68" s="147" t="s">
        <v>0</v>
      </c>
      <c r="B68" s="165">
        <f>+C68-1</f>
        <v>2018</v>
      </c>
      <c r="C68" s="165">
        <v>2019</v>
      </c>
      <c r="D68" s="165">
        <v>2020</v>
      </c>
      <c r="E68" s="165">
        <v>2021</v>
      </c>
      <c r="F68" s="165">
        <v>2022</v>
      </c>
      <c r="G68" s="160" t="s">
        <v>1</v>
      </c>
    </row>
    <row r="69" spans="1:8">
      <c r="A69" s="116" t="s">
        <v>2</v>
      </c>
      <c r="B69" s="115">
        <v>111</v>
      </c>
      <c r="C69" s="115">
        <v>81</v>
      </c>
      <c r="D69" s="115">
        <v>70</v>
      </c>
      <c r="E69" s="115">
        <v>30</v>
      </c>
      <c r="F69" s="115">
        <v>101</v>
      </c>
      <c r="G69" s="134">
        <f t="shared" ref="G69:G84" si="3">(((F69/B69)^(1/4))-1)*100</f>
        <v>-2.332606249040281</v>
      </c>
      <c r="H69" s="68"/>
    </row>
    <row r="70" spans="1:8">
      <c r="A70" s="3" t="s">
        <v>3</v>
      </c>
      <c r="B70" s="38">
        <v>77</v>
      </c>
      <c r="C70" s="38">
        <v>107</v>
      </c>
      <c r="D70" s="38">
        <v>93</v>
      </c>
      <c r="E70" s="38">
        <v>52</v>
      </c>
      <c r="F70" s="38">
        <v>97</v>
      </c>
      <c r="G70" s="90">
        <f t="shared" si="3"/>
        <v>5.9425085865766558</v>
      </c>
      <c r="H70" s="68"/>
    </row>
    <row r="71" spans="1:8">
      <c r="A71" s="116" t="s">
        <v>4</v>
      </c>
      <c r="B71" s="115">
        <v>55</v>
      </c>
      <c r="C71" s="115">
        <v>115</v>
      </c>
      <c r="D71" s="115">
        <v>0</v>
      </c>
      <c r="E71" s="115">
        <v>45</v>
      </c>
      <c r="F71" s="115">
        <v>12</v>
      </c>
      <c r="G71" s="134">
        <f t="shared" si="3"/>
        <v>-31.655331846813851</v>
      </c>
      <c r="H71" s="68"/>
    </row>
    <row r="72" spans="1:8">
      <c r="A72" s="3" t="s">
        <v>5</v>
      </c>
      <c r="B72" s="38">
        <v>203</v>
      </c>
      <c r="C72" s="38">
        <v>167</v>
      </c>
      <c r="D72" s="38">
        <v>162</v>
      </c>
      <c r="E72" s="38">
        <v>122</v>
      </c>
      <c r="F72" s="38">
        <v>137</v>
      </c>
      <c r="G72" s="90">
        <f t="shared" si="3"/>
        <v>-9.3628727018152169</v>
      </c>
      <c r="H72" s="68"/>
    </row>
    <row r="73" spans="1:8" ht="13.5" customHeight="1">
      <c r="A73" s="116" t="s">
        <v>6</v>
      </c>
      <c r="B73" s="115">
        <v>492</v>
      </c>
      <c r="C73" s="115">
        <v>301</v>
      </c>
      <c r="D73" s="115">
        <v>231</v>
      </c>
      <c r="E73" s="115">
        <v>254</v>
      </c>
      <c r="F73" s="115">
        <v>438</v>
      </c>
      <c r="G73" s="134">
        <f t="shared" si="3"/>
        <v>-2.8646628469011004</v>
      </c>
      <c r="H73" s="68"/>
    </row>
    <row r="74" spans="1:8" ht="16.5" customHeight="1">
      <c r="A74" s="3" t="s">
        <v>7</v>
      </c>
      <c r="B74" s="38">
        <v>332</v>
      </c>
      <c r="C74" s="38">
        <v>252</v>
      </c>
      <c r="D74" s="38">
        <v>215</v>
      </c>
      <c r="E74" s="38">
        <v>145</v>
      </c>
      <c r="F74" s="38">
        <v>233</v>
      </c>
      <c r="G74" s="90">
        <f t="shared" si="3"/>
        <v>-8.471897419776198</v>
      </c>
      <c r="H74" s="71"/>
    </row>
    <row r="75" spans="1:8">
      <c r="A75" s="116" t="s">
        <v>8</v>
      </c>
      <c r="B75" s="115">
        <v>609</v>
      </c>
      <c r="C75" s="115">
        <v>731</v>
      </c>
      <c r="D75" s="115">
        <v>699</v>
      </c>
      <c r="E75" s="115">
        <v>294</v>
      </c>
      <c r="F75" s="115">
        <v>713</v>
      </c>
      <c r="G75" s="134">
        <f t="shared" si="3"/>
        <v>4.0202897813235605</v>
      </c>
      <c r="H75" s="71"/>
    </row>
    <row r="76" spans="1:8">
      <c r="A76" s="3" t="s">
        <v>9</v>
      </c>
      <c r="B76" s="38">
        <v>335</v>
      </c>
      <c r="C76" s="38">
        <v>379</v>
      </c>
      <c r="D76" s="38">
        <v>403</v>
      </c>
      <c r="E76" s="38">
        <v>147</v>
      </c>
      <c r="F76" s="38">
        <v>174</v>
      </c>
      <c r="G76" s="90">
        <f t="shared" si="3"/>
        <v>-15.106173319957916</v>
      </c>
      <c r="H76" s="71"/>
    </row>
    <row r="77" spans="1:8">
      <c r="A77" s="116" t="s">
        <v>10</v>
      </c>
      <c r="B77" s="115">
        <v>970</v>
      </c>
      <c r="C77" s="115">
        <v>911</v>
      </c>
      <c r="D77" s="115">
        <v>1032</v>
      </c>
      <c r="E77" s="115">
        <v>629</v>
      </c>
      <c r="F77" s="115">
        <v>838</v>
      </c>
      <c r="G77" s="134">
        <f t="shared" si="3"/>
        <v>-3.590890577673167</v>
      </c>
      <c r="H77" s="71"/>
    </row>
    <row r="78" spans="1:8">
      <c r="A78" s="3" t="s">
        <v>11</v>
      </c>
      <c r="B78" s="38">
        <v>1453</v>
      </c>
      <c r="C78" s="38">
        <v>1288</v>
      </c>
      <c r="D78" s="38">
        <v>1236</v>
      </c>
      <c r="E78" s="38">
        <v>731</v>
      </c>
      <c r="F78" s="38">
        <v>1303</v>
      </c>
      <c r="G78" s="90">
        <f t="shared" si="3"/>
        <v>-2.6872601455559364</v>
      </c>
      <c r="H78" s="72"/>
    </row>
    <row r="79" spans="1:8">
      <c r="A79" s="116" t="s">
        <v>12</v>
      </c>
      <c r="B79" s="115">
        <v>560</v>
      </c>
      <c r="C79" s="115">
        <v>667</v>
      </c>
      <c r="D79" s="115">
        <v>767</v>
      </c>
      <c r="E79" s="115">
        <v>511</v>
      </c>
      <c r="F79" s="115">
        <v>574</v>
      </c>
      <c r="G79" s="134">
        <f t="shared" si="3"/>
        <v>0.6192246325636086</v>
      </c>
      <c r="H79" s="68"/>
    </row>
    <row r="80" spans="1:8">
      <c r="A80" s="3" t="s">
        <v>13</v>
      </c>
      <c r="B80" s="38">
        <v>136</v>
      </c>
      <c r="C80" s="38">
        <v>123</v>
      </c>
      <c r="D80" s="38">
        <v>102</v>
      </c>
      <c r="E80" s="38">
        <v>64</v>
      </c>
      <c r="F80" s="38">
        <v>90</v>
      </c>
      <c r="G80" s="90">
        <f t="shared" si="3"/>
        <v>-9.8063629284215743</v>
      </c>
      <c r="H80" s="68"/>
    </row>
    <row r="81" spans="1:8">
      <c r="A81" s="116" t="s">
        <v>14</v>
      </c>
      <c r="B81" s="115">
        <v>74</v>
      </c>
      <c r="C81" s="115">
        <v>60</v>
      </c>
      <c r="D81" s="115">
        <v>67</v>
      </c>
      <c r="E81" s="115">
        <v>42</v>
      </c>
      <c r="F81" s="115">
        <v>54</v>
      </c>
      <c r="G81" s="134">
        <f t="shared" si="3"/>
        <v>-7.57477637694085</v>
      </c>
      <c r="H81" s="68"/>
    </row>
    <row r="82" spans="1:8">
      <c r="A82" s="3" t="s">
        <v>15</v>
      </c>
      <c r="B82" s="38">
        <v>280</v>
      </c>
      <c r="C82" s="38">
        <v>312</v>
      </c>
      <c r="D82" s="38">
        <v>247</v>
      </c>
      <c r="E82" s="38">
        <v>161</v>
      </c>
      <c r="F82" s="38">
        <v>196</v>
      </c>
      <c r="G82" s="90">
        <f t="shared" si="3"/>
        <v>-8.5308780771305557</v>
      </c>
      <c r="H82" s="68"/>
    </row>
    <row r="83" spans="1:8">
      <c r="A83" s="116" t="s">
        <v>16</v>
      </c>
      <c r="B83" s="115">
        <v>53</v>
      </c>
      <c r="C83" s="115">
        <v>32</v>
      </c>
      <c r="D83" s="115">
        <v>19</v>
      </c>
      <c r="E83" s="115">
        <v>18</v>
      </c>
      <c r="F83" s="115">
        <v>23</v>
      </c>
      <c r="G83" s="134">
        <f t="shared" si="3"/>
        <v>-18.83608420947548</v>
      </c>
      <c r="H83" s="68"/>
    </row>
    <row r="84" spans="1:8">
      <c r="A84" s="4" t="s">
        <v>17</v>
      </c>
      <c r="B84" s="30">
        <f t="shared" ref="B84:D84" si="4">SUM(B69:B83)</f>
        <v>5740</v>
      </c>
      <c r="C84" s="30">
        <f t="shared" si="4"/>
        <v>5526</v>
      </c>
      <c r="D84" s="30">
        <f t="shared" si="4"/>
        <v>5343</v>
      </c>
      <c r="E84" s="30">
        <f>SUM(E69:E83)</f>
        <v>3245</v>
      </c>
      <c r="F84" s="30">
        <f>SUM(F69:F83)</f>
        <v>4983</v>
      </c>
      <c r="G84" s="91">
        <f t="shared" si="3"/>
        <v>-3.4739024002877206</v>
      </c>
      <c r="H84" s="68"/>
    </row>
    <row r="85" spans="1:8">
      <c r="A85" s="341" t="s">
        <v>21</v>
      </c>
      <c r="B85" s="341"/>
      <c r="C85" s="341"/>
      <c r="D85" s="341"/>
      <c r="E85" s="341"/>
      <c r="F85" s="341"/>
      <c r="G85" s="341"/>
    </row>
    <row r="86" spans="1:8">
      <c r="A86" s="139"/>
      <c r="B86" s="139"/>
      <c r="C86" s="139"/>
      <c r="D86" s="139"/>
      <c r="E86" s="139"/>
      <c r="F86" s="139"/>
      <c r="G86" s="139"/>
    </row>
    <row r="87" spans="1:8">
      <c r="A87" s="139"/>
      <c r="B87" s="139"/>
      <c r="C87" s="139"/>
      <c r="D87" s="139"/>
      <c r="E87" s="139"/>
      <c r="F87" s="139"/>
      <c r="G87" s="139"/>
    </row>
    <row r="89" spans="1:8">
      <c r="A89" s="340" t="s">
        <v>169</v>
      </c>
      <c r="B89" s="340"/>
      <c r="C89" s="340"/>
      <c r="D89" s="340"/>
      <c r="E89" s="340"/>
      <c r="F89" s="340"/>
    </row>
    <row r="90" spans="1:8" ht="36.6">
      <c r="A90" s="32" t="s">
        <v>22</v>
      </c>
      <c r="B90" s="165">
        <f>+C90-1</f>
        <v>2018</v>
      </c>
      <c r="C90" s="165">
        <v>2019</v>
      </c>
      <c r="D90" s="165">
        <v>2020</v>
      </c>
      <c r="E90" s="165">
        <v>2021</v>
      </c>
      <c r="F90" s="165">
        <v>2022</v>
      </c>
      <c r="G90" s="98" t="s">
        <v>1</v>
      </c>
    </row>
    <row r="91" spans="1:8" ht="35.4">
      <c r="A91" s="135" t="s">
        <v>23</v>
      </c>
      <c r="B91" s="169">
        <v>10555</v>
      </c>
      <c r="C91" s="169">
        <v>11486</v>
      </c>
      <c r="D91" s="169">
        <v>8814</v>
      </c>
      <c r="E91" s="169">
        <f>+E62</f>
        <v>7582</v>
      </c>
      <c r="F91" s="169">
        <f>+F62</f>
        <v>7985</v>
      </c>
      <c r="G91" s="134">
        <f t="shared" ref="G91:G93" si="5">(((F91/B91)^(1/4))-1)*100</f>
        <v>-6.7381189548462839</v>
      </c>
      <c r="H91" s="68"/>
    </row>
    <row r="92" spans="1:8" ht="24">
      <c r="A92" s="135" t="s">
        <v>24</v>
      </c>
      <c r="B92" s="169">
        <v>5740</v>
      </c>
      <c r="C92" s="169">
        <v>5526</v>
      </c>
      <c r="D92" s="169">
        <v>5343</v>
      </c>
      <c r="E92" s="169">
        <f>+E84</f>
        <v>3245</v>
      </c>
      <c r="F92" s="169">
        <f>+F84</f>
        <v>4983</v>
      </c>
      <c r="G92" s="134">
        <f t="shared" si="5"/>
        <v>-3.4739024002877206</v>
      </c>
      <c r="H92" s="68"/>
    </row>
    <row r="93" spans="1:8">
      <c r="A93" s="32" t="s">
        <v>17</v>
      </c>
      <c r="B93" s="33">
        <f>SUM(B91:B92)</f>
        <v>16295</v>
      </c>
      <c r="C93" s="33">
        <f>SUM(C91:C92)</f>
        <v>17012</v>
      </c>
      <c r="D93" s="33">
        <f>SUM(D91:D92)</f>
        <v>14157</v>
      </c>
      <c r="E93" s="33">
        <f>SUM(E91:E92)</f>
        <v>10827</v>
      </c>
      <c r="F93" s="33">
        <f>SUM(F91:F92)</f>
        <v>12968</v>
      </c>
      <c r="G93" s="91">
        <f t="shared" si="5"/>
        <v>-5.5494134564500026</v>
      </c>
      <c r="H93" s="68"/>
    </row>
    <row r="94" spans="1:8">
      <c r="A94" s="341" t="s">
        <v>25</v>
      </c>
      <c r="B94" s="341"/>
      <c r="C94" s="341"/>
      <c r="D94" s="341"/>
      <c r="E94" s="341"/>
      <c r="F94" s="341"/>
      <c r="G94" s="341"/>
    </row>
    <row r="95" spans="1:8">
      <c r="A95" s="136" t="s">
        <v>103</v>
      </c>
      <c r="B95" s="143"/>
      <c r="C95" s="143"/>
      <c r="D95" s="143"/>
      <c r="E95" s="143"/>
      <c r="F95" s="143"/>
      <c r="G95" s="143"/>
    </row>
    <row r="96" spans="1:8">
      <c r="A96" s="136" t="s">
        <v>102</v>
      </c>
    </row>
  </sheetData>
  <mergeCells count="5">
    <mergeCell ref="A89:F89"/>
    <mergeCell ref="A85:G85"/>
    <mergeCell ref="A94:G94"/>
    <mergeCell ref="A19:G19"/>
    <mergeCell ref="A67:F6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66BE-917C-405B-96A7-196C41DBD19B}">
  <sheetPr codeName="Sheet10"/>
  <dimension ref="A1:I20"/>
  <sheetViews>
    <sheetView topLeftCell="A10" workbookViewId="0">
      <selection activeCell="D3" sqref="D3"/>
    </sheetView>
  </sheetViews>
  <sheetFormatPr defaultRowHeight="14.4"/>
  <cols>
    <col min="1" max="1" width="9.5546875" customWidth="1"/>
    <col min="2" max="2" width="14.44140625" customWidth="1"/>
    <col min="3" max="3" width="18" customWidth="1"/>
    <col min="4" max="4" width="7.44140625" style="2" bestFit="1" customWidth="1"/>
    <col min="5" max="8" width="7.44140625" bestFit="1" customWidth="1"/>
  </cols>
  <sheetData>
    <row r="1" spans="1:9">
      <c r="A1" s="179" t="s">
        <v>218</v>
      </c>
      <c r="B1" s="21"/>
      <c r="C1" s="21"/>
      <c r="D1" s="21"/>
      <c r="E1" s="21"/>
      <c r="F1" s="21"/>
      <c r="G1" s="21"/>
      <c r="H1" s="21"/>
      <c r="I1" s="2"/>
    </row>
    <row r="2" spans="1:9" ht="48.6">
      <c r="B2" s="259"/>
      <c r="C2" s="260"/>
      <c r="D2" s="261">
        <v>2018</v>
      </c>
      <c r="E2" s="261">
        <v>2019</v>
      </c>
      <c r="F2" s="261">
        <v>2020</v>
      </c>
      <c r="G2" s="261">
        <v>2021</v>
      </c>
      <c r="H2" s="261">
        <v>2022</v>
      </c>
      <c r="I2" s="262" t="s">
        <v>1</v>
      </c>
    </row>
    <row r="3" spans="1:9">
      <c r="A3" s="280" t="s">
        <v>76</v>
      </c>
      <c r="B3" s="227"/>
      <c r="C3" s="250" t="s">
        <v>165</v>
      </c>
      <c r="D3" s="170">
        <v>1501</v>
      </c>
      <c r="E3" s="170">
        <v>1</v>
      </c>
      <c r="F3" s="170">
        <v>1229</v>
      </c>
      <c r="G3" s="170">
        <v>959</v>
      </c>
      <c r="H3" s="170">
        <f>1211+18</f>
        <v>1229</v>
      </c>
      <c r="I3" s="266">
        <f t="shared" ref="I3:I8" si="0">(((H3/D3)^(1/4))-1)*100</f>
        <v>-4.875410055463469</v>
      </c>
    </row>
    <row r="4" spans="1:9">
      <c r="A4" s="2"/>
      <c r="B4" s="242"/>
      <c r="C4" s="251" t="s">
        <v>166</v>
      </c>
      <c r="D4" s="230">
        <v>258</v>
      </c>
      <c r="E4" s="230">
        <v>241</v>
      </c>
      <c r="F4" s="230">
        <v>154</v>
      </c>
      <c r="G4" s="230">
        <v>142</v>
      </c>
      <c r="H4" s="230">
        <f>191+1</f>
        <v>192</v>
      </c>
      <c r="I4" s="267">
        <f t="shared" si="0"/>
        <v>-7.1203905247493315</v>
      </c>
    </row>
    <row r="5" spans="1:9">
      <c r="A5" s="2"/>
      <c r="B5" s="242"/>
      <c r="C5" s="250" t="s">
        <v>17</v>
      </c>
      <c r="D5" s="170">
        <f>+D3+D4</f>
        <v>1759</v>
      </c>
      <c r="E5" s="170">
        <f>+E3+E4</f>
        <v>242</v>
      </c>
      <c r="F5" s="170">
        <f>+F3+F4</f>
        <v>1383</v>
      </c>
      <c r="G5" s="170">
        <f>+G3+G4</f>
        <v>1101</v>
      </c>
      <c r="H5" s="170">
        <f>+H3+H4</f>
        <v>1421</v>
      </c>
      <c r="I5" s="268">
        <f t="shared" si="0"/>
        <v>-5.1948216392219244</v>
      </c>
    </row>
    <row r="6" spans="1:9">
      <c r="A6" s="2"/>
      <c r="B6" s="242"/>
      <c r="C6" s="245" t="s">
        <v>128</v>
      </c>
      <c r="D6" s="230">
        <v>239868</v>
      </c>
      <c r="E6" s="230">
        <v>297247</v>
      </c>
      <c r="F6" s="230">
        <v>275211</v>
      </c>
      <c r="G6" s="230">
        <v>215119</v>
      </c>
      <c r="H6" s="230">
        <f>190685+691</f>
        <v>191376</v>
      </c>
      <c r="I6" s="267">
        <f t="shared" si="0"/>
        <v>-5.4897765971136048</v>
      </c>
    </row>
    <row r="7" spans="1:9" ht="24.6">
      <c r="A7" s="2"/>
      <c r="B7" s="242"/>
      <c r="C7" s="248" t="s">
        <v>127</v>
      </c>
      <c r="D7" s="111">
        <v>857</v>
      </c>
      <c r="E7" s="111">
        <v>742</v>
      </c>
      <c r="F7" s="111">
        <v>515</v>
      </c>
      <c r="G7" s="111">
        <v>467</v>
      </c>
      <c r="H7" s="111">
        <v>670</v>
      </c>
      <c r="I7" s="268">
        <f t="shared" si="0"/>
        <v>-5.9684716102384243</v>
      </c>
    </row>
    <row r="8" spans="1:9" ht="24.6">
      <c r="A8" s="2"/>
      <c r="B8" s="242"/>
      <c r="C8" s="258" t="s">
        <v>179</v>
      </c>
      <c r="D8" s="256">
        <f>(+D7/D5) *100</f>
        <v>48.720864127345081</v>
      </c>
      <c r="E8" s="256">
        <f t="shared" ref="E8:H8" si="1">(+E7/E5) *100</f>
        <v>306.61157024793386</v>
      </c>
      <c r="F8" s="256">
        <f t="shared" si="1"/>
        <v>37.23788864786696</v>
      </c>
      <c r="G8" s="256">
        <f t="shared" si="1"/>
        <v>42.415985467756585</v>
      </c>
      <c r="H8" s="256">
        <f t="shared" si="1"/>
        <v>47.149894440534837</v>
      </c>
      <c r="I8" s="286">
        <f t="shared" si="0"/>
        <v>-0.81604189179665942</v>
      </c>
    </row>
    <row r="9" spans="1:9">
      <c r="A9" s="233"/>
      <c r="B9" s="196"/>
      <c r="C9" s="196"/>
      <c r="D9" s="238"/>
      <c r="E9" s="196"/>
      <c r="F9" s="12"/>
      <c r="G9" s="12"/>
      <c r="H9" s="12"/>
      <c r="I9" s="2"/>
    </row>
    <row r="10" spans="1:9" ht="28.8">
      <c r="A10" s="274" t="s">
        <v>126</v>
      </c>
      <c r="B10" s="275" t="s">
        <v>177</v>
      </c>
      <c r="C10" s="276" t="s">
        <v>121</v>
      </c>
      <c r="D10" s="285" t="s">
        <v>98</v>
      </c>
      <c r="E10" s="285" t="s">
        <v>98</v>
      </c>
      <c r="F10" s="285">
        <v>268</v>
      </c>
      <c r="G10" s="285">
        <v>265</v>
      </c>
      <c r="H10" s="285">
        <v>139</v>
      </c>
      <c r="I10" s="279" t="s">
        <v>98</v>
      </c>
    </row>
    <row r="11" spans="1:9">
      <c r="A11" s="2"/>
      <c r="B11" s="244"/>
      <c r="C11" s="245" t="s">
        <v>123</v>
      </c>
      <c r="D11" s="283" t="s">
        <v>98</v>
      </c>
      <c r="E11" s="283" t="s">
        <v>98</v>
      </c>
      <c r="F11" s="283">
        <v>149</v>
      </c>
      <c r="G11" s="283">
        <v>129</v>
      </c>
      <c r="H11" s="283">
        <v>83</v>
      </c>
      <c r="I11" s="263" t="s">
        <v>98</v>
      </c>
    </row>
    <row r="12" spans="1:9">
      <c r="A12" s="2"/>
      <c r="B12" s="244"/>
      <c r="C12" s="252" t="s">
        <v>122</v>
      </c>
      <c r="D12" s="253" t="s">
        <v>98</v>
      </c>
      <c r="E12" s="253" t="s">
        <v>98</v>
      </c>
      <c r="F12" s="254">
        <f>(+F11/F10) *100</f>
        <v>55.597014925373131</v>
      </c>
      <c r="G12" s="254">
        <f>(+G11/G10) *100</f>
        <v>48.679245283018865</v>
      </c>
      <c r="H12" s="254">
        <f>(+H11/H10) *100</f>
        <v>59.712230215827333</v>
      </c>
      <c r="I12" s="264" t="s">
        <v>98</v>
      </c>
    </row>
    <row r="13" spans="1:9">
      <c r="A13" s="2"/>
      <c r="B13" s="244"/>
      <c r="C13" s="243"/>
      <c r="D13" s="236"/>
      <c r="E13" s="235"/>
      <c r="F13" s="235"/>
      <c r="G13" s="235"/>
      <c r="H13" s="235"/>
      <c r="I13" s="240"/>
    </row>
    <row r="14" spans="1:9" ht="24.6">
      <c r="A14" s="227"/>
      <c r="B14" s="247" t="s">
        <v>176</v>
      </c>
      <c r="C14" s="248" t="s">
        <v>121</v>
      </c>
      <c r="D14" s="281" t="s">
        <v>98</v>
      </c>
      <c r="E14" s="281" t="s">
        <v>98</v>
      </c>
      <c r="F14" s="281">
        <v>207</v>
      </c>
      <c r="G14" s="281">
        <v>302</v>
      </c>
      <c r="H14" s="281">
        <v>224</v>
      </c>
      <c r="I14" s="112" t="s">
        <v>98</v>
      </c>
    </row>
    <row r="15" spans="1:9">
      <c r="A15" s="2"/>
      <c r="B15" s="244"/>
      <c r="C15" s="245" t="s">
        <v>123</v>
      </c>
      <c r="D15" s="283" t="s">
        <v>98</v>
      </c>
      <c r="E15" s="283" t="s">
        <v>98</v>
      </c>
      <c r="F15" s="283">
        <v>94</v>
      </c>
      <c r="G15" s="283">
        <v>109</v>
      </c>
      <c r="H15" s="283">
        <v>92</v>
      </c>
      <c r="I15" s="263" t="s">
        <v>98</v>
      </c>
    </row>
    <row r="16" spans="1:9">
      <c r="A16" s="2"/>
      <c r="B16" s="244"/>
      <c r="C16" s="252" t="s">
        <v>122</v>
      </c>
      <c r="D16" s="253" t="s">
        <v>98</v>
      </c>
      <c r="E16" s="253" t="s">
        <v>98</v>
      </c>
      <c r="F16" s="254">
        <f>(+F15/F14) *100</f>
        <v>45.410628019323674</v>
      </c>
      <c r="G16" s="254">
        <f>(+G15/G14) *100</f>
        <v>36.092715231788084</v>
      </c>
      <c r="H16" s="254">
        <f>(+H15/H14) *100</f>
        <v>41.071428571428569</v>
      </c>
      <c r="I16" s="264" t="s">
        <v>98</v>
      </c>
    </row>
    <row r="17" spans="1:9">
      <c r="A17" s="2"/>
      <c r="B17" s="244"/>
      <c r="C17" s="243"/>
      <c r="D17" s="236"/>
      <c r="E17" s="235"/>
      <c r="F17" s="235"/>
      <c r="G17" s="235"/>
      <c r="H17" s="235"/>
      <c r="I17" s="240"/>
    </row>
    <row r="18" spans="1:9" ht="24.6">
      <c r="A18" s="227"/>
      <c r="B18" s="247" t="s">
        <v>174</v>
      </c>
      <c r="C18" s="248" t="s">
        <v>121</v>
      </c>
      <c r="D18" s="281" t="s">
        <v>98</v>
      </c>
      <c r="E18" s="281" t="s">
        <v>98</v>
      </c>
      <c r="F18" s="281">
        <v>268</v>
      </c>
      <c r="G18" s="281">
        <v>265</v>
      </c>
      <c r="H18" s="281">
        <v>139</v>
      </c>
      <c r="I18" s="282" t="s">
        <v>98</v>
      </c>
    </row>
    <row r="19" spans="1:9">
      <c r="A19" s="257"/>
      <c r="B19" s="258"/>
      <c r="C19" s="255" t="s">
        <v>123</v>
      </c>
      <c r="D19" s="284" t="s">
        <v>98</v>
      </c>
      <c r="E19" s="284" t="s">
        <v>98</v>
      </c>
      <c r="F19" s="284">
        <v>3708</v>
      </c>
      <c r="G19" s="284">
        <v>3440</v>
      </c>
      <c r="H19" s="284">
        <v>5065.9399999999996</v>
      </c>
      <c r="I19" s="265" t="s">
        <v>98</v>
      </c>
    </row>
    <row r="20" spans="1:9">
      <c r="A20" s="233" t="s">
        <v>167</v>
      </c>
      <c r="B20" s="2"/>
      <c r="C20" s="2"/>
      <c r="E20" s="2"/>
      <c r="F20" s="2"/>
      <c r="G20" s="2"/>
      <c r="H20" s="2"/>
      <c r="I20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C264-E2A2-4B4E-80C8-CC3927D62681}">
  <sheetPr codeName="Sheet12"/>
  <dimension ref="A1:N43"/>
  <sheetViews>
    <sheetView topLeftCell="A19" workbookViewId="0">
      <selection activeCell="I31" sqref="I31"/>
    </sheetView>
  </sheetViews>
  <sheetFormatPr defaultRowHeight="14.4"/>
  <cols>
    <col min="1" max="1" width="17" customWidth="1"/>
    <col min="2" max="2" width="14.109375" bestFit="1" customWidth="1"/>
    <col min="3" max="3" width="11.33203125" bestFit="1" customWidth="1"/>
    <col min="4" max="4" width="6.44140625" style="2" bestFit="1" customWidth="1"/>
    <col min="5" max="5" width="7.6640625" bestFit="1" customWidth="1"/>
    <col min="6" max="8" width="7.88671875" bestFit="1" customWidth="1"/>
    <col min="10" max="10" width="8.6640625" bestFit="1" customWidth="1"/>
  </cols>
  <sheetData>
    <row r="1" spans="1:14">
      <c r="A1" s="204" t="s">
        <v>219</v>
      </c>
      <c r="B1" s="21"/>
      <c r="C1" s="21"/>
      <c r="D1" s="21"/>
      <c r="E1" s="21"/>
      <c r="F1" s="21"/>
      <c r="G1" s="21"/>
      <c r="H1" s="21"/>
      <c r="I1" s="21"/>
      <c r="J1" s="21" t="s">
        <v>142</v>
      </c>
      <c r="K1" s="21"/>
      <c r="L1" s="21"/>
      <c r="M1" s="21"/>
      <c r="N1" s="21"/>
    </row>
    <row r="2" spans="1:14" ht="34.200000000000003" customHeight="1">
      <c r="A2" s="257"/>
      <c r="B2" s="259"/>
      <c r="C2" s="260"/>
      <c r="D2" s="261">
        <v>2018</v>
      </c>
      <c r="E2" s="261">
        <v>2019</v>
      </c>
      <c r="F2" s="261">
        <v>2020</v>
      </c>
      <c r="G2" s="261">
        <v>2021</v>
      </c>
      <c r="H2" s="261">
        <v>2022</v>
      </c>
      <c r="I2" s="262" t="s">
        <v>1</v>
      </c>
      <c r="J2" s="165"/>
      <c r="K2" s="165"/>
      <c r="L2" s="165"/>
      <c r="M2" s="165"/>
      <c r="N2" s="165"/>
    </row>
    <row r="3" spans="1:14">
      <c r="A3" s="246" t="s">
        <v>76</v>
      </c>
      <c r="B3" s="227"/>
      <c r="C3" s="250" t="s">
        <v>165</v>
      </c>
      <c r="D3" s="170">
        <v>82</v>
      </c>
      <c r="E3" s="170">
        <v>136</v>
      </c>
      <c r="F3" s="170">
        <v>54</v>
      </c>
      <c r="G3" s="170">
        <v>64</v>
      </c>
      <c r="H3" s="170">
        <v>121</v>
      </c>
      <c r="I3" s="266">
        <f t="shared" ref="I3:I8" si="0">(((H3/D3)^(1/4))-1)*100</f>
        <v>10.215551843798876</v>
      </c>
    </row>
    <row r="4" spans="1:14">
      <c r="A4" s="2"/>
      <c r="B4" s="242"/>
      <c r="C4" s="251" t="s">
        <v>166</v>
      </c>
      <c r="D4" s="230">
        <v>171</v>
      </c>
      <c r="E4" s="230">
        <v>187</v>
      </c>
      <c r="F4" s="230">
        <v>88</v>
      </c>
      <c r="G4" s="230">
        <v>95</v>
      </c>
      <c r="H4" s="230">
        <v>101</v>
      </c>
      <c r="I4" s="267">
        <f t="shared" si="0"/>
        <v>-12.333974826289051</v>
      </c>
    </row>
    <row r="5" spans="1:14">
      <c r="A5" s="2"/>
      <c r="B5" s="242"/>
      <c r="C5" s="250" t="s">
        <v>17</v>
      </c>
      <c r="D5" s="170">
        <f>+D3+D4</f>
        <v>253</v>
      </c>
      <c r="E5" s="170">
        <f>+E3+E4</f>
        <v>323</v>
      </c>
      <c r="F5" s="170">
        <f>+F3+F4</f>
        <v>142</v>
      </c>
      <c r="G5" s="170">
        <f>+G3+G4</f>
        <v>159</v>
      </c>
      <c r="H5" s="170">
        <f>+H3+H4</f>
        <v>222</v>
      </c>
      <c r="I5" s="268">
        <f t="shared" si="0"/>
        <v>-3.2149868685227179</v>
      </c>
    </row>
    <row r="6" spans="1:14" s="2" customFormat="1" ht="24.6">
      <c r="B6" s="242"/>
      <c r="C6" s="245" t="s">
        <v>128</v>
      </c>
      <c r="D6" s="230">
        <v>40732</v>
      </c>
      <c r="E6" s="230">
        <v>54834</v>
      </c>
      <c r="F6" s="230">
        <v>22906</v>
      </c>
      <c r="G6" s="230">
        <v>25961</v>
      </c>
      <c r="H6" s="230">
        <v>29403</v>
      </c>
      <c r="I6" s="267">
        <f t="shared" si="0"/>
        <v>-7.8248236433102853</v>
      </c>
    </row>
    <row r="7" spans="1:14" s="2" customFormat="1" ht="24.6">
      <c r="B7" s="242"/>
      <c r="C7" s="248" t="s">
        <v>127</v>
      </c>
      <c r="D7" s="111">
        <v>134</v>
      </c>
      <c r="E7" s="111">
        <v>170</v>
      </c>
      <c r="F7" s="111">
        <v>59</v>
      </c>
      <c r="G7" s="111">
        <v>92</v>
      </c>
      <c r="H7" s="111">
        <v>92</v>
      </c>
      <c r="I7" s="268">
        <f t="shared" si="0"/>
        <v>-8.9728894515747619</v>
      </c>
    </row>
    <row r="8" spans="1:14" s="2" customFormat="1" ht="24.6">
      <c r="B8" s="242"/>
      <c r="C8" s="258" t="s">
        <v>179</v>
      </c>
      <c r="D8" s="256">
        <f t="shared" ref="D8:G8" si="1">(+D7/D5) *100</f>
        <v>52.964426877470359</v>
      </c>
      <c r="E8" s="256">
        <f t="shared" si="1"/>
        <v>52.631578947368418</v>
      </c>
      <c r="F8" s="256">
        <f t="shared" si="1"/>
        <v>41.549295774647888</v>
      </c>
      <c r="G8" s="256">
        <f t="shared" si="1"/>
        <v>57.861635220125784</v>
      </c>
      <c r="H8" s="256">
        <f t="shared" ref="H8" si="2">(+H7/H5) *100</f>
        <v>41.441441441441441</v>
      </c>
      <c r="I8" s="286">
        <f t="shared" si="0"/>
        <v>-5.9491675381913129</v>
      </c>
    </row>
    <row r="9" spans="1:14" s="2" customFormat="1">
      <c r="B9" s="242"/>
      <c r="C9" s="243"/>
      <c r="D9" s="231"/>
      <c r="E9" s="231"/>
      <c r="F9" s="231"/>
      <c r="G9" s="231"/>
      <c r="H9" s="231"/>
      <c r="I9" s="269"/>
    </row>
    <row r="10" spans="1:14" s="2" customFormat="1" ht="24.6">
      <c r="A10" s="249" t="s">
        <v>126</v>
      </c>
      <c r="B10" s="247" t="s">
        <v>175</v>
      </c>
      <c r="C10" s="248" t="s">
        <v>121</v>
      </c>
      <c r="D10" s="237" t="s">
        <v>98</v>
      </c>
      <c r="E10" s="115">
        <v>132</v>
      </c>
      <c r="F10" s="115">
        <v>285</v>
      </c>
      <c r="G10" s="115">
        <v>122</v>
      </c>
      <c r="H10" s="115">
        <v>134</v>
      </c>
      <c r="I10" s="112" t="s">
        <v>98</v>
      </c>
    </row>
    <row r="11" spans="1:14">
      <c r="A11" s="2"/>
      <c r="B11" s="244"/>
      <c r="C11" s="245" t="s">
        <v>123</v>
      </c>
      <c r="D11" s="236" t="s">
        <v>98</v>
      </c>
      <c r="E11" s="232">
        <v>82</v>
      </c>
      <c r="F11" s="232">
        <v>191</v>
      </c>
      <c r="G11" s="232">
        <v>80</v>
      </c>
      <c r="H11" s="232">
        <v>91</v>
      </c>
      <c r="I11" s="263" t="s">
        <v>98</v>
      </c>
      <c r="J11" s="12"/>
      <c r="K11" s="12"/>
      <c r="L11" s="12"/>
      <c r="M11" s="12"/>
      <c r="N11" s="12"/>
    </row>
    <row r="12" spans="1:14" ht="24.6">
      <c r="A12" s="2"/>
      <c r="B12" s="244"/>
      <c r="C12" s="252" t="s">
        <v>122</v>
      </c>
      <c r="D12" s="271" t="s">
        <v>98</v>
      </c>
      <c r="E12" s="254">
        <f>(+E11/E10) *100</f>
        <v>62.121212121212125</v>
      </c>
      <c r="F12" s="254">
        <f>(+F11/F10) *100</f>
        <v>67.017543859649123</v>
      </c>
      <c r="G12" s="254">
        <f>(+G11/G10) *100</f>
        <v>65.573770491803273</v>
      </c>
      <c r="H12" s="254">
        <f>(+H11/H10) *100</f>
        <v>67.910447761194021</v>
      </c>
      <c r="I12" s="264" t="s">
        <v>98</v>
      </c>
      <c r="J12" s="12"/>
      <c r="K12" s="12"/>
      <c r="L12" s="12"/>
      <c r="M12" s="12"/>
      <c r="N12" s="12"/>
    </row>
    <row r="13" spans="1:14">
      <c r="A13" s="2"/>
      <c r="B13" s="244"/>
      <c r="C13" s="243"/>
      <c r="D13" s="236"/>
      <c r="E13" s="235"/>
      <c r="F13" s="235"/>
      <c r="G13" s="235"/>
      <c r="H13" s="235"/>
      <c r="I13" s="240"/>
      <c r="J13" s="12"/>
      <c r="K13" s="12"/>
      <c r="L13" s="12"/>
      <c r="M13" s="12"/>
      <c r="N13" s="12"/>
    </row>
    <row r="14" spans="1:14" ht="24.6">
      <c r="A14" s="227"/>
      <c r="B14" s="247" t="s">
        <v>176</v>
      </c>
      <c r="C14" s="248" t="s">
        <v>121</v>
      </c>
      <c r="D14" s="237" t="s">
        <v>98</v>
      </c>
      <c r="E14" s="237" t="s">
        <v>98</v>
      </c>
      <c r="F14" s="115">
        <v>214</v>
      </c>
      <c r="G14" s="115">
        <v>279</v>
      </c>
      <c r="H14" s="115">
        <v>91</v>
      </c>
      <c r="I14" s="112" t="s">
        <v>98</v>
      </c>
    </row>
    <row r="15" spans="1:14">
      <c r="A15" s="2"/>
      <c r="B15" s="244"/>
      <c r="C15" s="245" t="s">
        <v>123</v>
      </c>
      <c r="D15" s="236" t="s">
        <v>98</v>
      </c>
      <c r="E15" s="236" t="s">
        <v>98</v>
      </c>
      <c r="F15" s="232">
        <v>146</v>
      </c>
      <c r="G15" s="232">
        <v>178</v>
      </c>
      <c r="H15" s="232">
        <v>56</v>
      </c>
      <c r="I15" s="263" t="s">
        <v>98</v>
      </c>
    </row>
    <row r="16" spans="1:14" ht="24.6">
      <c r="A16" s="2"/>
      <c r="B16" s="244"/>
      <c r="C16" s="252" t="s">
        <v>122</v>
      </c>
      <c r="D16" s="271" t="s">
        <v>98</v>
      </c>
      <c r="E16" s="253" t="s">
        <v>98</v>
      </c>
      <c r="F16" s="254">
        <f>(+F15/F14) *100</f>
        <v>68.224299065420553</v>
      </c>
      <c r="G16" s="254">
        <f>(+G15/G14) *100</f>
        <v>63.799283154121866</v>
      </c>
      <c r="H16" s="254">
        <f>(+H15/H14) *100</f>
        <v>61.53846153846154</v>
      </c>
      <c r="I16" s="264" t="s">
        <v>98</v>
      </c>
    </row>
    <row r="17" spans="1:9">
      <c r="A17" s="2"/>
      <c r="B17" s="244"/>
      <c r="C17" s="243"/>
      <c r="D17" s="236"/>
      <c r="E17" s="235"/>
      <c r="F17" s="235"/>
      <c r="G17" s="235"/>
      <c r="H17" s="235"/>
      <c r="I17" s="240"/>
    </row>
    <row r="18" spans="1:9" ht="24.6">
      <c r="A18" s="227"/>
      <c r="B18" s="247" t="s">
        <v>174</v>
      </c>
      <c r="C18" s="248" t="s">
        <v>121</v>
      </c>
      <c r="D18" s="237" t="s">
        <v>98</v>
      </c>
      <c r="E18" s="115">
        <v>132</v>
      </c>
      <c r="F18" s="115">
        <v>285</v>
      </c>
      <c r="G18" s="115">
        <v>122</v>
      </c>
      <c r="H18" s="115">
        <v>134</v>
      </c>
      <c r="I18" s="112" t="s">
        <v>98</v>
      </c>
    </row>
    <row r="19" spans="1:9">
      <c r="A19" s="257"/>
      <c r="B19" s="258"/>
      <c r="C19" s="255" t="s">
        <v>123</v>
      </c>
      <c r="D19" s="272" t="s">
        <v>98</v>
      </c>
      <c r="E19" s="299">
        <v>5663.31</v>
      </c>
      <c r="F19" s="299">
        <v>6139.29</v>
      </c>
      <c r="G19" s="299">
        <v>6437.2250000000004</v>
      </c>
      <c r="H19" s="299">
        <v>8035.95</v>
      </c>
      <c r="I19" s="265" t="s">
        <v>98</v>
      </c>
    </row>
    <row r="20" spans="1:9">
      <c r="A20" s="233" t="s">
        <v>167</v>
      </c>
      <c r="B20" s="2"/>
      <c r="C20" s="2"/>
      <c r="E20" s="2"/>
      <c r="F20" s="2"/>
      <c r="G20" s="2"/>
      <c r="H20" s="2"/>
      <c r="I20" s="2"/>
    </row>
    <row r="21" spans="1:9">
      <c r="A21" s="179" t="s">
        <v>220</v>
      </c>
      <c r="B21" s="220"/>
      <c r="C21" s="220"/>
      <c r="D21" s="220"/>
      <c r="E21" s="220"/>
      <c r="F21" s="21"/>
      <c r="G21" s="21"/>
      <c r="H21" s="2"/>
    </row>
    <row r="22" spans="1:9" s="2" customFormat="1">
      <c r="A22" s="179"/>
      <c r="B22" s="373">
        <v>2021</v>
      </c>
      <c r="C22" s="374"/>
      <c r="D22" s="373">
        <v>2022</v>
      </c>
      <c r="E22" s="374"/>
      <c r="F22" s="21"/>
      <c r="G22" s="21"/>
    </row>
    <row r="23" spans="1:9" s="2" customFormat="1">
      <c r="A23" s="221" t="s">
        <v>0</v>
      </c>
      <c r="B23" s="305" t="s">
        <v>31</v>
      </c>
      <c r="C23" s="306" t="s">
        <v>141</v>
      </c>
      <c r="D23" s="305" t="s">
        <v>31</v>
      </c>
      <c r="E23" s="306" t="s">
        <v>141</v>
      </c>
      <c r="F23" s="372"/>
      <c r="G23" s="368"/>
      <c r="H23" s="368"/>
      <c r="I23"/>
    </row>
    <row r="24" spans="1:9" s="2" customFormat="1">
      <c r="A24" s="116" t="s">
        <v>2</v>
      </c>
      <c r="B24" s="307">
        <v>13</v>
      </c>
      <c r="C24" s="307">
        <v>33</v>
      </c>
      <c r="D24" s="307">
        <v>6</v>
      </c>
      <c r="E24" s="307">
        <v>12</v>
      </c>
      <c r="I24"/>
    </row>
    <row r="25" spans="1:9">
      <c r="A25" s="3" t="s">
        <v>3</v>
      </c>
      <c r="B25" s="308">
        <v>0</v>
      </c>
      <c r="C25" s="308">
        <v>9</v>
      </c>
      <c r="D25" s="308">
        <v>0</v>
      </c>
      <c r="E25" s="308">
        <v>15</v>
      </c>
      <c r="F25" s="2"/>
      <c r="G25" s="2"/>
      <c r="H25" s="2"/>
    </row>
    <row r="26" spans="1:9">
      <c r="A26" s="116" t="s">
        <v>4</v>
      </c>
      <c r="B26" s="307">
        <v>0</v>
      </c>
      <c r="C26" s="307">
        <v>1</v>
      </c>
      <c r="D26" s="307">
        <v>0</v>
      </c>
      <c r="E26" s="307">
        <v>0</v>
      </c>
      <c r="F26" s="2"/>
      <c r="G26" s="2"/>
      <c r="H26" s="2"/>
    </row>
    <row r="27" spans="1:9">
      <c r="A27" s="3" t="s">
        <v>5</v>
      </c>
      <c r="B27" s="308">
        <v>5</v>
      </c>
      <c r="C27" s="308">
        <v>5</v>
      </c>
      <c r="D27" s="308">
        <v>0</v>
      </c>
      <c r="E27" s="308">
        <v>0</v>
      </c>
      <c r="F27" s="2"/>
      <c r="G27" s="2"/>
      <c r="H27" s="2"/>
    </row>
    <row r="28" spans="1:9">
      <c r="A28" s="116" t="s">
        <v>6</v>
      </c>
      <c r="B28" s="307">
        <v>8</v>
      </c>
      <c r="C28" s="307">
        <v>19</v>
      </c>
      <c r="D28" s="307">
        <v>27</v>
      </c>
      <c r="E28" s="307">
        <v>41</v>
      </c>
      <c r="F28" s="2"/>
      <c r="G28" s="2"/>
      <c r="H28" s="2"/>
    </row>
    <row r="29" spans="1:9">
      <c r="A29" s="3" t="s">
        <v>7</v>
      </c>
      <c r="B29" s="308">
        <v>6</v>
      </c>
      <c r="C29" s="308">
        <v>6</v>
      </c>
      <c r="D29" s="308">
        <v>8</v>
      </c>
      <c r="E29" s="308">
        <v>9</v>
      </c>
      <c r="F29" s="2"/>
      <c r="G29" s="2"/>
      <c r="H29" s="2"/>
    </row>
    <row r="30" spans="1:9">
      <c r="A30" s="116" t="s">
        <v>8</v>
      </c>
      <c r="B30" s="307">
        <v>40</v>
      </c>
      <c r="C30" s="307">
        <v>42</v>
      </c>
      <c r="D30" s="307">
        <v>62</v>
      </c>
      <c r="E30" s="307">
        <v>62</v>
      </c>
      <c r="F30" s="2"/>
      <c r="G30" s="2"/>
      <c r="H30" s="2"/>
    </row>
    <row r="31" spans="1:9">
      <c r="A31" s="3" t="s">
        <v>9</v>
      </c>
      <c r="B31" s="308">
        <v>0</v>
      </c>
      <c r="C31" s="308">
        <v>0</v>
      </c>
      <c r="D31" s="308">
        <v>0</v>
      </c>
      <c r="E31" s="308">
        <v>0</v>
      </c>
      <c r="F31" s="2"/>
      <c r="G31" s="2"/>
      <c r="H31" s="2"/>
    </row>
    <row r="32" spans="1:9">
      <c r="A32" s="116" t="s">
        <v>10</v>
      </c>
      <c r="B32" s="307">
        <v>30</v>
      </c>
      <c r="C32" s="307">
        <v>40</v>
      </c>
      <c r="D32" s="307">
        <v>0</v>
      </c>
      <c r="E32" s="307">
        <v>46</v>
      </c>
      <c r="F32" s="2"/>
      <c r="G32" s="2"/>
      <c r="H32" s="2"/>
    </row>
    <row r="33" spans="1:9">
      <c r="A33" s="3" t="s">
        <v>11</v>
      </c>
      <c r="B33" s="308">
        <v>0</v>
      </c>
      <c r="C33" s="308">
        <v>0</v>
      </c>
      <c r="D33" s="308">
        <v>10</v>
      </c>
      <c r="E33" s="308">
        <v>0</v>
      </c>
      <c r="F33" s="2"/>
      <c r="G33" s="2"/>
      <c r="H33" s="2"/>
    </row>
    <row r="34" spans="1:9">
      <c r="A34" s="116" t="s">
        <v>12</v>
      </c>
      <c r="B34" s="307">
        <v>2</v>
      </c>
      <c r="C34" s="307">
        <v>3</v>
      </c>
      <c r="D34" s="307">
        <v>7</v>
      </c>
      <c r="E34" s="307">
        <v>11</v>
      </c>
      <c r="F34" s="2"/>
      <c r="G34" s="2"/>
      <c r="H34" s="2"/>
    </row>
    <row r="35" spans="1:9">
      <c r="A35" s="3" t="s">
        <v>13</v>
      </c>
      <c r="B35" s="308">
        <v>0</v>
      </c>
      <c r="C35" s="308">
        <v>0</v>
      </c>
      <c r="D35" s="308">
        <v>0</v>
      </c>
      <c r="E35" s="308">
        <v>21</v>
      </c>
      <c r="F35" s="2"/>
      <c r="G35" s="2"/>
      <c r="H35" s="2"/>
    </row>
    <row r="36" spans="1:9">
      <c r="A36" s="116" t="s">
        <v>14</v>
      </c>
      <c r="B36" s="307">
        <v>0</v>
      </c>
      <c r="C36" s="307">
        <v>1</v>
      </c>
      <c r="D36" s="307">
        <v>3</v>
      </c>
      <c r="E36" s="307">
        <v>5</v>
      </c>
      <c r="F36" s="2"/>
      <c r="G36" s="2"/>
      <c r="H36" s="2"/>
    </row>
    <row r="37" spans="1:9">
      <c r="A37" s="3" t="s">
        <v>15</v>
      </c>
      <c r="B37" s="308">
        <v>54</v>
      </c>
      <c r="C37" s="308">
        <v>0</v>
      </c>
      <c r="D37" s="308">
        <v>61</v>
      </c>
      <c r="E37" s="308">
        <v>0</v>
      </c>
      <c r="F37" s="2"/>
      <c r="G37" s="2"/>
      <c r="H37" s="2"/>
    </row>
    <row r="38" spans="1:9">
      <c r="A38" s="116" t="s">
        <v>16</v>
      </c>
      <c r="B38" s="307">
        <v>0</v>
      </c>
      <c r="C38" s="307">
        <v>0</v>
      </c>
      <c r="D38" s="307">
        <v>0</v>
      </c>
      <c r="E38" s="307">
        <v>0</v>
      </c>
      <c r="F38" s="2"/>
      <c r="G38" s="2"/>
      <c r="H38" s="2"/>
    </row>
    <row r="39" spans="1:9">
      <c r="A39" s="4" t="s">
        <v>17</v>
      </c>
      <c r="B39" s="309">
        <f>SUM(B24:B38)</f>
        <v>158</v>
      </c>
      <c r="C39" s="309">
        <f>SUM(C24:C38)</f>
        <v>159</v>
      </c>
      <c r="D39" s="309">
        <f>SUM(D24:D38)</f>
        <v>184</v>
      </c>
      <c r="E39" s="309">
        <f>SUM(E24:E38)</f>
        <v>222</v>
      </c>
      <c r="F39" s="2"/>
      <c r="G39" s="2"/>
      <c r="H39" s="2"/>
    </row>
    <row r="40" spans="1:9">
      <c r="A40" s="229" t="s">
        <v>161</v>
      </c>
      <c r="B40" s="228"/>
      <c r="C40" s="228"/>
      <c r="D40" s="228"/>
      <c r="E40" s="2"/>
      <c r="F40" s="2"/>
      <c r="G40" s="2"/>
      <c r="H40" s="2"/>
      <c r="I40" s="2"/>
    </row>
    <row r="42" spans="1:9">
      <c r="A42" s="2"/>
      <c r="B42" s="2"/>
      <c r="C42" s="2"/>
      <c r="E42" s="2"/>
      <c r="F42" s="2"/>
      <c r="G42" s="2"/>
      <c r="H42" s="2"/>
      <c r="I42" s="2"/>
    </row>
    <row r="43" spans="1:9">
      <c r="A43" s="2"/>
      <c r="B43" s="2"/>
      <c r="C43" s="2"/>
      <c r="E43" s="2"/>
      <c r="F43" s="2"/>
      <c r="G43" s="2"/>
      <c r="H43" s="2"/>
      <c r="I43" s="2"/>
    </row>
  </sheetData>
  <mergeCells count="3">
    <mergeCell ref="F23:H23"/>
    <mergeCell ref="B22:C22"/>
    <mergeCell ref="D22:E2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7AE1-314C-4880-9421-74367165997C}">
  <sheetPr codeName="Sheet13"/>
  <dimension ref="A1:E57"/>
  <sheetViews>
    <sheetView workbookViewId="0">
      <selection activeCell="J19" sqref="J19"/>
    </sheetView>
  </sheetViews>
  <sheetFormatPr defaultColWidth="6.44140625" defaultRowHeight="14.4"/>
  <cols>
    <col min="1" max="1" width="18.5546875" customWidth="1"/>
    <col min="2" max="2" width="68.6640625" customWidth="1"/>
    <col min="3" max="3" width="11.6640625" bestFit="1" customWidth="1"/>
    <col min="4" max="4" width="12.6640625" bestFit="1" customWidth="1"/>
    <col min="5" max="5" width="8.109375" customWidth="1"/>
  </cols>
  <sheetData>
    <row r="1" spans="1:5">
      <c r="A1" s="179" t="s">
        <v>221</v>
      </c>
      <c r="B1" s="2"/>
      <c r="C1" s="2"/>
      <c r="D1" s="2"/>
      <c r="E1" s="2"/>
    </row>
    <row r="2" spans="1:5" ht="30" customHeight="1">
      <c r="A2" s="165" t="s">
        <v>0</v>
      </c>
      <c r="B2" s="311" t="s">
        <v>159</v>
      </c>
      <c r="C2" s="311" t="s">
        <v>162</v>
      </c>
      <c r="D2" s="311" t="s">
        <v>160</v>
      </c>
      <c r="E2" s="312" t="s">
        <v>143</v>
      </c>
    </row>
    <row r="3" spans="1:5">
      <c r="A3" s="313" t="s">
        <v>2</v>
      </c>
      <c r="B3" s="314" t="s">
        <v>146</v>
      </c>
      <c r="C3" s="314">
        <v>1</v>
      </c>
      <c r="D3" s="314">
        <v>1</v>
      </c>
      <c r="E3" s="315">
        <v>60</v>
      </c>
    </row>
    <row r="4" spans="1:5">
      <c r="A4" s="316" t="s">
        <v>2</v>
      </c>
      <c r="B4" s="317" t="s">
        <v>190</v>
      </c>
      <c r="C4" s="317">
        <v>1</v>
      </c>
      <c r="D4" s="317">
        <v>1</v>
      </c>
      <c r="E4" s="318">
        <v>60</v>
      </c>
    </row>
    <row r="5" spans="1:5">
      <c r="A5" s="313" t="s">
        <v>2</v>
      </c>
      <c r="B5" s="314" t="s">
        <v>148</v>
      </c>
      <c r="C5" s="314">
        <v>2</v>
      </c>
      <c r="D5" s="314">
        <v>2</v>
      </c>
      <c r="E5" s="315">
        <v>120</v>
      </c>
    </row>
    <row r="6" spans="1:5">
      <c r="A6" s="316" t="s">
        <v>2</v>
      </c>
      <c r="B6" s="317" t="s">
        <v>149</v>
      </c>
      <c r="C6" s="317">
        <v>1</v>
      </c>
      <c r="D6" s="317">
        <v>1</v>
      </c>
      <c r="E6" s="318">
        <v>60</v>
      </c>
    </row>
    <row r="7" spans="1:5">
      <c r="A7" s="313" t="s">
        <v>2</v>
      </c>
      <c r="B7" s="314" t="s">
        <v>191</v>
      </c>
      <c r="C7" s="314">
        <v>1</v>
      </c>
      <c r="D7" s="314">
        <v>1</v>
      </c>
      <c r="E7" s="315">
        <v>60</v>
      </c>
    </row>
    <row r="8" spans="1:5">
      <c r="A8" s="316" t="s">
        <v>6</v>
      </c>
      <c r="B8" s="317" t="s">
        <v>148</v>
      </c>
      <c r="C8" s="317">
        <v>5</v>
      </c>
      <c r="D8" s="317">
        <v>5</v>
      </c>
      <c r="E8" s="318">
        <v>702</v>
      </c>
    </row>
    <row r="9" spans="1:5">
      <c r="A9" s="313" t="s">
        <v>6</v>
      </c>
      <c r="B9" s="314" t="s">
        <v>192</v>
      </c>
      <c r="C9" s="314">
        <v>9</v>
      </c>
      <c r="D9" s="314">
        <v>9</v>
      </c>
      <c r="E9" s="315">
        <v>1134</v>
      </c>
    </row>
    <row r="10" spans="1:5">
      <c r="A10" s="316" t="s">
        <v>6</v>
      </c>
      <c r="B10" s="317" t="s">
        <v>156</v>
      </c>
      <c r="C10" s="317">
        <v>26</v>
      </c>
      <c r="D10" s="317">
        <v>13</v>
      </c>
      <c r="E10" s="318">
        <v>9360</v>
      </c>
    </row>
    <row r="11" spans="1:5">
      <c r="A11" s="313" t="s">
        <v>7</v>
      </c>
      <c r="B11" s="314" t="s">
        <v>148</v>
      </c>
      <c r="C11" s="314">
        <v>8</v>
      </c>
      <c r="D11" s="314">
        <v>8</v>
      </c>
      <c r="E11" s="315">
        <v>763.2</v>
      </c>
    </row>
    <row r="12" spans="1:5">
      <c r="A12" s="222" t="s">
        <v>8</v>
      </c>
      <c r="B12" s="317" t="s">
        <v>154</v>
      </c>
      <c r="C12" s="317">
        <v>9</v>
      </c>
      <c r="D12" s="317">
        <v>9</v>
      </c>
      <c r="E12" s="318">
        <v>1587.6</v>
      </c>
    </row>
    <row r="13" spans="1:5">
      <c r="A13" s="226" t="s">
        <v>8</v>
      </c>
      <c r="B13" s="314" t="s">
        <v>155</v>
      </c>
      <c r="C13" s="314">
        <v>35</v>
      </c>
      <c r="D13" s="314">
        <v>34</v>
      </c>
      <c r="E13" s="315">
        <v>4198.8</v>
      </c>
    </row>
    <row r="14" spans="1:5">
      <c r="A14" s="222" t="s">
        <v>8</v>
      </c>
      <c r="B14" s="317" t="s">
        <v>148</v>
      </c>
      <c r="C14" s="317">
        <v>10</v>
      </c>
      <c r="D14" s="317">
        <v>10</v>
      </c>
      <c r="E14" s="318">
        <v>1740</v>
      </c>
    </row>
    <row r="15" spans="1:5">
      <c r="A15" s="226" t="s">
        <v>8</v>
      </c>
      <c r="B15" s="314" t="s">
        <v>156</v>
      </c>
      <c r="C15" s="314">
        <v>9</v>
      </c>
      <c r="D15" s="314">
        <v>9</v>
      </c>
      <c r="E15" s="315">
        <v>775.8</v>
      </c>
    </row>
    <row r="16" spans="1:5">
      <c r="A16" s="316" t="s">
        <v>11</v>
      </c>
      <c r="B16" s="317" t="s">
        <v>156</v>
      </c>
      <c r="C16" s="317">
        <v>27</v>
      </c>
      <c r="D16" s="317">
        <v>10</v>
      </c>
      <c r="E16" s="318">
        <v>1512.4</v>
      </c>
    </row>
    <row r="17" spans="1:5">
      <c r="A17" s="313" t="s">
        <v>12</v>
      </c>
      <c r="B17" s="314" t="s">
        <v>148</v>
      </c>
      <c r="C17" s="314">
        <v>7</v>
      </c>
      <c r="D17" s="314">
        <v>3</v>
      </c>
      <c r="E17" s="315">
        <v>504</v>
      </c>
    </row>
    <row r="18" spans="1:5">
      <c r="A18" s="316" t="s">
        <v>12</v>
      </c>
      <c r="B18" s="317" t="s">
        <v>156</v>
      </c>
      <c r="C18" s="317">
        <v>4</v>
      </c>
      <c r="D18" s="317">
        <v>4</v>
      </c>
      <c r="E18" s="318">
        <v>288</v>
      </c>
    </row>
    <row r="19" spans="1:5">
      <c r="A19" s="313" t="s">
        <v>15</v>
      </c>
      <c r="B19" s="314" t="s">
        <v>158</v>
      </c>
      <c r="C19" s="314">
        <v>131</v>
      </c>
      <c r="D19" s="314">
        <v>61</v>
      </c>
      <c r="E19" s="315">
        <v>15720</v>
      </c>
    </row>
    <row r="20" spans="1:5">
      <c r="A20" s="223" t="s">
        <v>17</v>
      </c>
      <c r="B20" s="2"/>
      <c r="C20" s="224">
        <f>SUM(C3:C19)</f>
        <v>286</v>
      </c>
      <c r="D20" s="224">
        <f>SUM(D3:D19)</f>
        <v>181</v>
      </c>
      <c r="E20" s="225">
        <f>SUM(E3:E19)</f>
        <v>38645.800000000003</v>
      </c>
    </row>
    <row r="21" spans="1:5">
      <c r="A21" s="327" t="s">
        <v>163</v>
      </c>
      <c r="B21" s="2"/>
      <c r="C21" s="2"/>
      <c r="D21" s="2"/>
      <c r="E21" s="2"/>
    </row>
    <row r="22" spans="1:5" s="2" customFormat="1">
      <c r="A22" s="327"/>
    </row>
    <row r="23" spans="1:5" s="2" customFormat="1">
      <c r="A23" s="327"/>
    </row>
    <row r="24" spans="1:5" s="2" customFormat="1">
      <c r="A24" s="327"/>
    </row>
    <row r="25" spans="1:5" s="2" customFormat="1">
      <c r="A25" s="327"/>
    </row>
    <row r="26" spans="1:5" s="2" customFormat="1">
      <c r="A26" s="327"/>
    </row>
    <row r="27" spans="1:5" s="2" customFormat="1">
      <c r="A27" s="327"/>
    </row>
    <row r="28" spans="1:5" s="2" customFormat="1">
      <c r="A28" s="327"/>
    </row>
    <row r="29" spans="1:5" s="2" customFormat="1">
      <c r="A29" s="327"/>
    </row>
    <row r="30" spans="1:5" s="2" customFormat="1">
      <c r="A30" s="327"/>
    </row>
    <row r="31" spans="1:5" s="2" customFormat="1">
      <c r="A31" s="327"/>
    </row>
    <row r="32" spans="1:5" s="2" customFormat="1">
      <c r="A32" s="327"/>
    </row>
    <row r="33" spans="1:5" s="2" customFormat="1"/>
    <row r="34" spans="1:5">
      <c r="A34" s="179" t="s">
        <v>222</v>
      </c>
      <c r="B34" s="2"/>
      <c r="C34" s="2"/>
      <c r="D34" s="2"/>
      <c r="E34" s="2"/>
    </row>
    <row r="35" spans="1:5" ht="24.6">
      <c r="A35" s="319" t="s">
        <v>0</v>
      </c>
      <c r="B35" s="320" t="s">
        <v>159</v>
      </c>
      <c r="C35" s="320" t="s">
        <v>162</v>
      </c>
      <c r="D35" s="320" t="s">
        <v>160</v>
      </c>
      <c r="E35" s="321" t="s">
        <v>143</v>
      </c>
    </row>
    <row r="36" spans="1:5">
      <c r="A36" s="313" t="s">
        <v>2</v>
      </c>
      <c r="B36" s="315" t="s">
        <v>144</v>
      </c>
      <c r="C36" s="314">
        <v>1</v>
      </c>
      <c r="D36" s="314">
        <v>1</v>
      </c>
      <c r="E36" s="322">
        <v>60</v>
      </c>
    </row>
    <row r="37" spans="1:5">
      <c r="A37" s="316" t="s">
        <v>2</v>
      </c>
      <c r="B37" s="318" t="s">
        <v>145</v>
      </c>
      <c r="C37" s="317">
        <v>2</v>
      </c>
      <c r="D37" s="317">
        <v>2</v>
      </c>
      <c r="E37" s="323">
        <v>120</v>
      </c>
    </row>
    <row r="38" spans="1:5">
      <c r="A38" s="313" t="s">
        <v>2</v>
      </c>
      <c r="B38" s="315" t="s">
        <v>146</v>
      </c>
      <c r="C38" s="314">
        <v>1</v>
      </c>
      <c r="D38" s="314">
        <v>1</v>
      </c>
      <c r="E38" s="322">
        <v>60</v>
      </c>
    </row>
    <row r="39" spans="1:5">
      <c r="A39" s="316" t="s">
        <v>2</v>
      </c>
      <c r="B39" s="318" t="s">
        <v>147</v>
      </c>
      <c r="C39" s="317">
        <v>1</v>
      </c>
      <c r="D39" s="317">
        <v>1</v>
      </c>
      <c r="E39" s="323">
        <v>60</v>
      </c>
    </row>
    <row r="40" spans="1:5">
      <c r="A40" s="313" t="s">
        <v>2</v>
      </c>
      <c r="B40" s="315" t="s">
        <v>148</v>
      </c>
      <c r="C40" s="314">
        <v>8</v>
      </c>
      <c r="D40" s="314">
        <v>7</v>
      </c>
      <c r="E40" s="322">
        <v>480</v>
      </c>
    </row>
    <row r="41" spans="1:5">
      <c r="A41" s="316" t="s">
        <v>2</v>
      </c>
      <c r="B41" s="318" t="s">
        <v>149</v>
      </c>
      <c r="C41" s="317">
        <v>1</v>
      </c>
      <c r="D41" s="317">
        <v>1</v>
      </c>
      <c r="E41" s="323">
        <v>60</v>
      </c>
    </row>
    <row r="42" spans="1:5">
      <c r="A42" s="313" t="s">
        <v>178</v>
      </c>
      <c r="B42" s="315" t="s">
        <v>150</v>
      </c>
      <c r="C42" s="314">
        <v>1</v>
      </c>
      <c r="D42" s="314">
        <v>1</v>
      </c>
      <c r="E42" s="322">
        <v>10.5</v>
      </c>
    </row>
    <row r="43" spans="1:5">
      <c r="A43" s="316" t="s">
        <v>178</v>
      </c>
      <c r="B43" s="318" t="s">
        <v>151</v>
      </c>
      <c r="C43" s="317">
        <v>4</v>
      </c>
      <c r="D43" s="317">
        <v>4</v>
      </c>
      <c r="E43" s="323">
        <v>160</v>
      </c>
    </row>
    <row r="44" spans="1:5">
      <c r="A44" s="313" t="s">
        <v>6</v>
      </c>
      <c r="B44" s="315" t="s">
        <v>152</v>
      </c>
      <c r="C44" s="314">
        <v>2</v>
      </c>
      <c r="D44" s="314">
        <v>2</v>
      </c>
      <c r="E44" s="322">
        <v>158.4</v>
      </c>
    </row>
    <row r="45" spans="1:5">
      <c r="A45" s="316" t="s">
        <v>6</v>
      </c>
      <c r="B45" s="318" t="s">
        <v>148</v>
      </c>
      <c r="C45" s="317">
        <v>6</v>
      </c>
      <c r="D45" s="317">
        <v>6</v>
      </c>
      <c r="E45" s="323">
        <v>540</v>
      </c>
    </row>
    <row r="46" spans="1:5">
      <c r="A46" s="313" t="s">
        <v>7</v>
      </c>
      <c r="B46" s="315" t="s">
        <v>153</v>
      </c>
      <c r="C46" s="314">
        <v>6</v>
      </c>
      <c r="D46" s="314">
        <v>6</v>
      </c>
      <c r="E46" s="322">
        <v>324</v>
      </c>
    </row>
    <row r="47" spans="1:5">
      <c r="A47" s="316" t="s">
        <v>8</v>
      </c>
      <c r="B47" s="318" t="s">
        <v>154</v>
      </c>
      <c r="C47" s="317">
        <v>6</v>
      </c>
      <c r="D47" s="317">
        <v>6</v>
      </c>
      <c r="E47" s="323">
        <v>993.6</v>
      </c>
    </row>
    <row r="48" spans="1:5">
      <c r="A48" s="313" t="s">
        <v>8</v>
      </c>
      <c r="B48" s="315" t="s">
        <v>155</v>
      </c>
      <c r="C48" s="314">
        <v>18</v>
      </c>
      <c r="D48" s="314">
        <v>18</v>
      </c>
      <c r="E48" s="322">
        <v>2911.2</v>
      </c>
    </row>
    <row r="49" spans="1:5">
      <c r="A49" s="316" t="s">
        <v>8</v>
      </c>
      <c r="B49" s="318" t="s">
        <v>148</v>
      </c>
      <c r="C49" s="317">
        <v>20</v>
      </c>
      <c r="D49" s="317">
        <v>10</v>
      </c>
      <c r="E49" s="323">
        <v>1572</v>
      </c>
    </row>
    <row r="50" spans="1:5">
      <c r="A50" s="313" t="s">
        <v>8</v>
      </c>
      <c r="B50" s="315" t="s">
        <v>156</v>
      </c>
      <c r="C50" s="314">
        <v>6</v>
      </c>
      <c r="D50" s="314">
        <v>6</v>
      </c>
      <c r="E50" s="322">
        <v>540</v>
      </c>
    </row>
    <row r="51" spans="1:5">
      <c r="A51" s="316" t="s">
        <v>10</v>
      </c>
      <c r="B51" s="318" t="s">
        <v>157</v>
      </c>
      <c r="C51" s="317">
        <v>26</v>
      </c>
      <c r="D51" s="317">
        <v>26</v>
      </c>
      <c r="E51" s="323">
        <v>2013.6</v>
      </c>
    </row>
    <row r="52" spans="1:5">
      <c r="A52" s="313" t="s">
        <v>10</v>
      </c>
      <c r="B52" s="315" t="s">
        <v>156</v>
      </c>
      <c r="C52" s="314">
        <v>6</v>
      </c>
      <c r="D52" s="314">
        <v>4</v>
      </c>
      <c r="E52" s="322">
        <v>86.4</v>
      </c>
    </row>
    <row r="53" spans="1:5">
      <c r="A53" s="316" t="s">
        <v>12</v>
      </c>
      <c r="B53" s="318" t="s">
        <v>148</v>
      </c>
      <c r="C53" s="317">
        <v>2</v>
      </c>
      <c r="D53" s="317">
        <v>2</v>
      </c>
      <c r="E53" s="323">
        <v>144</v>
      </c>
    </row>
    <row r="54" spans="1:5">
      <c r="A54" s="313" t="s">
        <v>15</v>
      </c>
      <c r="B54" s="315" t="s">
        <v>158</v>
      </c>
      <c r="C54" s="314">
        <v>126</v>
      </c>
      <c r="D54" s="314">
        <v>50</v>
      </c>
      <c r="E54" s="322">
        <v>15120</v>
      </c>
    </row>
    <row r="55" spans="1:5">
      <c r="A55" s="316" t="s">
        <v>15</v>
      </c>
      <c r="B55" s="318" t="s">
        <v>151</v>
      </c>
      <c r="C55" s="317">
        <v>4</v>
      </c>
      <c r="D55" s="317">
        <v>4</v>
      </c>
      <c r="E55" s="323">
        <v>160</v>
      </c>
    </row>
    <row r="56" spans="1:5">
      <c r="A56" s="324" t="s">
        <v>17</v>
      </c>
      <c r="B56" s="318"/>
      <c r="C56" s="325">
        <f>SUM(C36:C55)</f>
        <v>247</v>
      </c>
      <c r="D56" s="325">
        <f>SUM(D36:D55)</f>
        <v>158</v>
      </c>
      <c r="E56" s="326">
        <f>SUM(E36:E55)</f>
        <v>25573.699999999997</v>
      </c>
    </row>
    <row r="57" spans="1:5">
      <c r="A57" s="327" t="s">
        <v>163</v>
      </c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1FB5-53D3-49EB-A988-042969AD101A}">
  <sheetPr codeName="Sheet14"/>
  <dimension ref="A1:N22"/>
  <sheetViews>
    <sheetView workbookViewId="0">
      <selection activeCell="M24" sqref="M24"/>
    </sheetView>
  </sheetViews>
  <sheetFormatPr defaultRowHeight="14.4"/>
  <cols>
    <col min="1" max="1" width="10.5546875" customWidth="1"/>
    <col min="2" max="2" width="16.6640625" customWidth="1"/>
    <col min="3" max="3" width="11.109375" customWidth="1"/>
    <col min="4" max="4" width="9.6640625" style="2" customWidth="1"/>
    <col min="5" max="5" width="9.6640625" customWidth="1"/>
  </cols>
  <sheetData>
    <row r="1" spans="1:14">
      <c r="A1" s="204" t="s">
        <v>223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"/>
    </row>
    <row r="2" spans="1:14">
      <c r="A2" s="257"/>
      <c r="B2" s="259"/>
      <c r="C2" s="260"/>
      <c r="D2" s="261">
        <v>2018</v>
      </c>
      <c r="E2" s="261">
        <v>2019</v>
      </c>
      <c r="F2" s="261">
        <v>2020</v>
      </c>
      <c r="G2" s="261">
        <v>2021</v>
      </c>
      <c r="H2" s="261">
        <v>2022</v>
      </c>
    </row>
    <row r="3" spans="1:14">
      <c r="A3" s="246" t="s">
        <v>76</v>
      </c>
      <c r="B3" s="227"/>
      <c r="C3" s="250" t="s">
        <v>165</v>
      </c>
      <c r="D3" s="170">
        <v>71</v>
      </c>
      <c r="E3" s="170">
        <v>175</v>
      </c>
      <c r="F3" s="170">
        <v>71</v>
      </c>
      <c r="G3" s="170">
        <v>47</v>
      </c>
      <c r="H3" s="170">
        <v>74</v>
      </c>
    </row>
    <row r="4" spans="1:14">
      <c r="A4" s="2"/>
      <c r="B4" s="242"/>
      <c r="C4" s="251" t="s">
        <v>166</v>
      </c>
      <c r="D4" s="230">
        <v>99</v>
      </c>
      <c r="E4" s="230">
        <v>185</v>
      </c>
      <c r="F4" s="230">
        <v>91</v>
      </c>
      <c r="G4" s="230">
        <v>43</v>
      </c>
      <c r="H4" s="230">
        <v>61</v>
      </c>
    </row>
    <row r="5" spans="1:14">
      <c r="A5" s="2"/>
      <c r="B5" s="242"/>
      <c r="C5" s="250" t="s">
        <v>17</v>
      </c>
      <c r="D5" s="170">
        <f>+D3+D4</f>
        <v>170</v>
      </c>
      <c r="E5" s="170">
        <f>+E3+E4</f>
        <v>360</v>
      </c>
      <c r="F5" s="170">
        <f>+F3+F4</f>
        <v>162</v>
      </c>
      <c r="G5" s="170">
        <f>+G3+G4</f>
        <v>90</v>
      </c>
      <c r="H5" s="170">
        <f>+H3+H4</f>
        <v>135</v>
      </c>
    </row>
    <row r="6" spans="1:14" ht="24.6">
      <c r="A6" s="2"/>
      <c r="B6" s="242"/>
      <c r="C6" s="245" t="s">
        <v>128</v>
      </c>
      <c r="D6" s="230">
        <v>40483</v>
      </c>
      <c r="E6" s="230">
        <v>59099</v>
      </c>
      <c r="F6" s="230">
        <v>29298</v>
      </c>
      <c r="G6" s="230">
        <v>11197</v>
      </c>
      <c r="H6" s="230">
        <v>14907</v>
      </c>
    </row>
    <row r="7" spans="1:14" ht="24.6">
      <c r="A7" s="2"/>
      <c r="B7" s="242"/>
      <c r="C7" s="248" t="s">
        <v>127</v>
      </c>
      <c r="D7" s="111">
        <v>109</v>
      </c>
      <c r="E7" s="111">
        <v>173</v>
      </c>
      <c r="F7" s="111">
        <v>61</v>
      </c>
      <c r="G7" s="111">
        <v>45</v>
      </c>
      <c r="H7" s="111">
        <v>86</v>
      </c>
    </row>
    <row r="8" spans="1:14" ht="36.6">
      <c r="A8" s="2"/>
      <c r="B8" s="242"/>
      <c r="C8" s="258" t="s">
        <v>179</v>
      </c>
      <c r="D8" s="256">
        <f t="shared" ref="D8:G8" si="0">(+D7/D5) *100</f>
        <v>64.117647058823536</v>
      </c>
      <c r="E8" s="256">
        <f t="shared" si="0"/>
        <v>48.055555555555557</v>
      </c>
      <c r="F8" s="256">
        <f t="shared" si="0"/>
        <v>37.654320987654323</v>
      </c>
      <c r="G8" s="256">
        <f t="shared" si="0"/>
        <v>50</v>
      </c>
      <c r="H8" s="256">
        <f t="shared" ref="H8" si="1">(+H7/H5) *100</f>
        <v>63.703703703703709</v>
      </c>
      <c r="I8" s="2"/>
    </row>
    <row r="9" spans="1:14">
      <c r="A9" s="2"/>
      <c r="B9" s="242"/>
      <c r="C9" s="243"/>
      <c r="D9" s="231"/>
      <c r="E9" s="231"/>
      <c r="F9" s="231"/>
      <c r="G9" s="231"/>
      <c r="H9" s="231"/>
    </row>
    <row r="10" spans="1:14" ht="28.8">
      <c r="A10" s="274" t="s">
        <v>126</v>
      </c>
      <c r="B10" s="275" t="s">
        <v>177</v>
      </c>
      <c r="C10" s="276" t="s">
        <v>121</v>
      </c>
      <c r="D10" s="277" t="s">
        <v>98</v>
      </c>
      <c r="E10" s="278">
        <v>77</v>
      </c>
      <c r="F10" s="278">
        <v>231</v>
      </c>
      <c r="G10" s="278">
        <v>153</v>
      </c>
      <c r="H10" s="278">
        <v>51</v>
      </c>
    </row>
    <row r="11" spans="1:14">
      <c r="A11" s="2"/>
      <c r="B11" s="244"/>
      <c r="C11" s="245" t="s">
        <v>123</v>
      </c>
      <c r="D11" s="236" t="s">
        <v>98</v>
      </c>
      <c r="E11" s="232">
        <v>38</v>
      </c>
      <c r="F11" s="232">
        <v>109</v>
      </c>
      <c r="G11" s="232">
        <v>98</v>
      </c>
      <c r="H11" s="232">
        <v>37</v>
      </c>
    </row>
    <row r="12" spans="1:14" ht="24.6">
      <c r="A12" s="2"/>
      <c r="B12" s="244"/>
      <c r="C12" s="252" t="s">
        <v>122</v>
      </c>
      <c r="D12" s="237" t="s">
        <v>98</v>
      </c>
      <c r="E12" s="234">
        <f>(+E11/E10) *100</f>
        <v>49.350649350649348</v>
      </c>
      <c r="F12" s="234">
        <f>(+F11/F10) *100</f>
        <v>47.186147186147188</v>
      </c>
      <c r="G12" s="234">
        <f>(+G11/G10) *100</f>
        <v>64.052287581699346</v>
      </c>
      <c r="H12" s="234">
        <f>(+H11/H10) *100</f>
        <v>72.549019607843135</v>
      </c>
    </row>
    <row r="13" spans="1:14">
      <c r="A13" s="2"/>
      <c r="B13" s="244"/>
      <c r="C13" s="243"/>
      <c r="D13" s="236"/>
      <c r="E13" s="235"/>
      <c r="F13" s="235"/>
      <c r="G13" s="235"/>
      <c r="H13" s="235"/>
    </row>
    <row r="14" spans="1:14" ht="24.6">
      <c r="A14" s="227"/>
      <c r="B14" s="247" t="s">
        <v>176</v>
      </c>
      <c r="C14" s="248" t="s">
        <v>121</v>
      </c>
      <c r="D14" s="237" t="s">
        <v>98</v>
      </c>
      <c r="E14" s="237" t="s">
        <v>98</v>
      </c>
      <c r="F14" s="115">
        <v>173</v>
      </c>
      <c r="G14" s="115">
        <v>208</v>
      </c>
      <c r="H14" s="115">
        <v>105</v>
      </c>
    </row>
    <row r="15" spans="1:14">
      <c r="A15" s="2"/>
      <c r="B15" s="244"/>
      <c r="C15" s="245" t="s">
        <v>123</v>
      </c>
      <c r="D15" s="236" t="s">
        <v>98</v>
      </c>
      <c r="E15" s="236" t="s">
        <v>98</v>
      </c>
      <c r="F15" s="232">
        <v>86</v>
      </c>
      <c r="G15" s="232">
        <v>102</v>
      </c>
      <c r="H15" s="232">
        <v>72</v>
      </c>
    </row>
    <row r="16" spans="1:14" ht="24.6">
      <c r="A16" s="2"/>
      <c r="B16" s="244"/>
      <c r="C16" s="252" t="s">
        <v>122</v>
      </c>
      <c r="D16" s="237" t="s">
        <v>98</v>
      </c>
      <c r="E16" s="237" t="s">
        <v>98</v>
      </c>
      <c r="F16" s="234">
        <f>(+F15/F14) *100</f>
        <v>49.710982658959537</v>
      </c>
      <c r="G16" s="234">
        <f>(+G15/G14) *100</f>
        <v>49.038461538461533</v>
      </c>
      <c r="H16" s="234">
        <f>(+H15/H14) *100</f>
        <v>68.571428571428569</v>
      </c>
    </row>
    <row r="17" spans="1:8">
      <c r="A17" s="2"/>
      <c r="B17" s="244"/>
      <c r="C17" s="243"/>
      <c r="D17" s="236"/>
      <c r="E17" s="235"/>
      <c r="F17" s="235"/>
      <c r="G17" s="235"/>
      <c r="H17" s="235"/>
    </row>
    <row r="18" spans="1:8" ht="24.6">
      <c r="A18" s="227"/>
      <c r="B18" s="247" t="s">
        <v>174</v>
      </c>
      <c r="C18" s="248" t="s">
        <v>121</v>
      </c>
      <c r="D18" s="237" t="s">
        <v>98</v>
      </c>
      <c r="E18" s="115">
        <v>77</v>
      </c>
      <c r="F18" s="115">
        <v>231</v>
      </c>
      <c r="G18" s="115">
        <v>153</v>
      </c>
      <c r="H18" s="115">
        <v>51</v>
      </c>
    </row>
    <row r="19" spans="1:8">
      <c r="A19" s="257"/>
      <c r="B19" s="258"/>
      <c r="C19" s="255" t="s">
        <v>123</v>
      </c>
      <c r="D19" s="236" t="s">
        <v>98</v>
      </c>
      <c r="E19" s="232">
        <v>9628.43</v>
      </c>
      <c r="F19" s="232">
        <v>9649.4</v>
      </c>
      <c r="G19" s="232">
        <v>11044.514999999999</v>
      </c>
      <c r="H19" s="232">
        <v>11748.32</v>
      </c>
    </row>
    <row r="20" spans="1:8">
      <c r="A20" s="99" t="s">
        <v>164</v>
      </c>
      <c r="B20" s="2"/>
      <c r="C20" s="2"/>
      <c r="E20" s="2"/>
      <c r="F20" s="2"/>
      <c r="G20" s="2"/>
      <c r="H20" s="2"/>
    </row>
    <row r="21" spans="1:8">
      <c r="A21" s="99"/>
    </row>
    <row r="22" spans="1:8">
      <c r="A22" s="11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O105"/>
  <sheetViews>
    <sheetView topLeftCell="A31" zoomScale="95" zoomScaleNormal="95" workbookViewId="0">
      <selection activeCell="P44" sqref="P44"/>
    </sheetView>
  </sheetViews>
  <sheetFormatPr defaultRowHeight="14.4"/>
  <cols>
    <col min="1" max="1" width="25" customWidth="1"/>
    <col min="2" max="2" width="9.109375" bestFit="1" customWidth="1"/>
    <col min="3" max="3" width="11.44140625" customWidth="1"/>
    <col min="4" max="4" width="8.88671875" customWidth="1"/>
    <col min="5" max="5" width="8.44140625" customWidth="1"/>
    <col min="6" max="6" width="7.33203125" customWidth="1"/>
    <col min="7" max="7" width="6.88671875" customWidth="1"/>
    <col min="8" max="8" width="7" customWidth="1"/>
    <col min="9" max="9" width="8.88671875" bestFit="1" customWidth="1"/>
    <col min="10" max="10" width="8.109375" customWidth="1"/>
    <col min="11" max="11" width="11.6640625" customWidth="1"/>
    <col min="12" max="12" width="9.5546875" customWidth="1"/>
    <col min="15" max="15" width="8.5546875" bestFit="1" customWidth="1"/>
  </cols>
  <sheetData>
    <row r="1" spans="1:15">
      <c r="A1" s="287" t="s">
        <v>224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"/>
      <c r="M1" s="2"/>
      <c r="N1" s="2"/>
      <c r="O1" s="2"/>
    </row>
    <row r="2" spans="1:15" ht="22.5" customHeight="1">
      <c r="A2" s="288"/>
      <c r="B2" s="376" t="s">
        <v>80</v>
      </c>
      <c r="C2" s="376"/>
      <c r="D2" s="376"/>
      <c r="E2" s="377"/>
      <c r="F2" s="375" t="s">
        <v>94</v>
      </c>
      <c r="G2" s="376"/>
      <c r="H2" s="376"/>
      <c r="I2" s="376"/>
      <c r="J2" s="378" t="s">
        <v>95</v>
      </c>
      <c r="K2" s="379"/>
      <c r="L2" s="380"/>
      <c r="M2" s="2"/>
      <c r="N2" s="2"/>
      <c r="O2" s="2"/>
    </row>
    <row r="3" spans="1:15" ht="36.6">
      <c r="A3" s="54" t="s">
        <v>77</v>
      </c>
      <c r="B3" s="291" t="s">
        <v>81</v>
      </c>
      <c r="C3" s="293" t="s">
        <v>82</v>
      </c>
      <c r="D3" s="293" t="s">
        <v>89</v>
      </c>
      <c r="E3" s="294" t="s">
        <v>90</v>
      </c>
      <c r="F3" s="292" t="s">
        <v>83</v>
      </c>
      <c r="G3" s="293" t="s">
        <v>84</v>
      </c>
      <c r="H3" s="293" t="s">
        <v>85</v>
      </c>
      <c r="I3" s="294" t="s">
        <v>97</v>
      </c>
      <c r="J3" s="293" t="s">
        <v>91</v>
      </c>
      <c r="K3" s="293" t="s">
        <v>92</v>
      </c>
      <c r="L3" s="294" t="s">
        <v>193</v>
      </c>
      <c r="M3" s="2"/>
      <c r="N3" s="2"/>
      <c r="O3" s="2"/>
    </row>
    <row r="4" spans="1:15">
      <c r="A4" s="110" t="s">
        <v>78</v>
      </c>
      <c r="B4" s="111">
        <v>2158</v>
      </c>
      <c r="C4" s="111">
        <v>1711</v>
      </c>
      <c r="D4" s="111">
        <v>22</v>
      </c>
      <c r="E4" s="112">
        <v>1423</v>
      </c>
      <c r="F4" s="113">
        <v>97</v>
      </c>
      <c r="G4" s="170">
        <v>385</v>
      </c>
      <c r="H4" s="170">
        <v>4733</v>
      </c>
      <c r="I4" s="114">
        <v>113</v>
      </c>
      <c r="J4" s="115">
        <v>5328</v>
      </c>
      <c r="K4" s="170">
        <v>780</v>
      </c>
      <c r="L4" s="114">
        <v>575</v>
      </c>
      <c r="M4" s="2"/>
      <c r="N4" s="2"/>
      <c r="O4" s="2"/>
    </row>
    <row r="5" spans="1:15">
      <c r="A5" s="199" t="s">
        <v>29</v>
      </c>
      <c r="B5" s="92">
        <v>2507</v>
      </c>
      <c r="C5" s="92">
        <v>1363</v>
      </c>
      <c r="D5" s="92">
        <v>10</v>
      </c>
      <c r="E5" s="200">
        <v>116</v>
      </c>
      <c r="F5" s="201">
        <v>479</v>
      </c>
      <c r="G5" s="202">
        <v>467</v>
      </c>
      <c r="H5" s="202">
        <v>1782</v>
      </c>
      <c r="I5" s="203">
        <v>1272</v>
      </c>
      <c r="J5" s="232">
        <v>4000</v>
      </c>
      <c r="K5" s="202">
        <v>100</v>
      </c>
      <c r="L5" s="203">
        <v>2</v>
      </c>
      <c r="M5" s="2"/>
      <c r="N5" s="2"/>
      <c r="O5" s="2"/>
    </row>
    <row r="6" spans="1:15">
      <c r="A6" s="4" t="s">
        <v>17</v>
      </c>
      <c r="B6" s="185">
        <f t="shared" ref="B6:L6" si="0">SUM(B4:B5)</f>
        <v>4665</v>
      </c>
      <c r="C6" s="185">
        <f t="shared" si="0"/>
        <v>3074</v>
      </c>
      <c r="D6" s="185">
        <f t="shared" si="0"/>
        <v>32</v>
      </c>
      <c r="E6" s="60">
        <f t="shared" si="0"/>
        <v>1539</v>
      </c>
      <c r="F6" s="185">
        <f t="shared" si="0"/>
        <v>576</v>
      </c>
      <c r="G6" s="185">
        <f t="shared" si="0"/>
        <v>852</v>
      </c>
      <c r="H6" s="185">
        <f t="shared" si="0"/>
        <v>6515</v>
      </c>
      <c r="I6" s="60">
        <f t="shared" si="0"/>
        <v>1385</v>
      </c>
      <c r="J6" s="185">
        <f t="shared" si="0"/>
        <v>9328</v>
      </c>
      <c r="K6" s="185">
        <f t="shared" si="0"/>
        <v>880</v>
      </c>
      <c r="L6" s="60">
        <f t="shared" si="0"/>
        <v>577</v>
      </c>
      <c r="M6" s="2"/>
      <c r="N6" s="241"/>
      <c r="O6" s="239"/>
    </row>
    <row r="7" spans="1:15">
      <c r="A7" s="381" t="s">
        <v>86</v>
      </c>
      <c r="B7" s="381"/>
      <c r="C7" s="381"/>
      <c r="D7" s="12"/>
      <c r="E7" s="12"/>
      <c r="F7" s="12"/>
      <c r="G7" s="62"/>
      <c r="H7" s="62"/>
      <c r="I7" s="12"/>
      <c r="J7" s="12"/>
      <c r="K7" s="12"/>
      <c r="L7" s="12"/>
      <c r="M7" s="2"/>
      <c r="N7" s="2"/>
      <c r="O7" s="2"/>
    </row>
    <row r="8" spans="1:15">
      <c r="A8" s="381" t="s">
        <v>87</v>
      </c>
      <c r="B8" s="381"/>
      <c r="C8" s="38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7"/>
    </row>
    <row r="9" spans="1:15" s="2" customFormat="1">
      <c r="A9" s="295" t="s">
        <v>96</v>
      </c>
      <c r="B9" s="295"/>
      <c r="C9" s="295"/>
      <c r="O9" s="17"/>
    </row>
    <row r="10" spans="1:15">
      <c r="A10" s="144" t="s">
        <v>139</v>
      </c>
      <c r="B10" s="2"/>
      <c r="C10" s="1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190" t="s">
        <v>225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O11" s="2"/>
    </row>
    <row r="12" spans="1:15" ht="24.75" customHeight="1">
      <c r="A12" s="191"/>
      <c r="B12" s="376" t="s">
        <v>80</v>
      </c>
      <c r="C12" s="376"/>
      <c r="D12" s="376"/>
      <c r="E12" s="377"/>
      <c r="F12" s="375" t="s">
        <v>94</v>
      </c>
      <c r="G12" s="376"/>
      <c r="H12" s="376"/>
      <c r="I12" s="376"/>
      <c r="J12" s="378" t="s">
        <v>95</v>
      </c>
      <c r="K12" s="379"/>
      <c r="L12" s="380"/>
      <c r="M12" s="2"/>
      <c r="N12" s="2"/>
      <c r="O12" s="2"/>
    </row>
    <row r="13" spans="1:15" ht="36.6">
      <c r="A13" s="54" t="s">
        <v>77</v>
      </c>
      <c r="B13" s="193" t="s">
        <v>81</v>
      </c>
      <c r="C13" s="195" t="s">
        <v>82</v>
      </c>
      <c r="D13" s="195" t="s">
        <v>89</v>
      </c>
      <c r="E13" s="198" t="s">
        <v>90</v>
      </c>
      <c r="F13" s="197" t="s">
        <v>83</v>
      </c>
      <c r="G13" s="195" t="s">
        <v>84</v>
      </c>
      <c r="H13" s="195" t="s">
        <v>85</v>
      </c>
      <c r="I13" s="198" t="s">
        <v>97</v>
      </c>
      <c r="J13" s="195" t="s">
        <v>91</v>
      </c>
      <c r="K13" s="195" t="s">
        <v>92</v>
      </c>
      <c r="L13" s="198" t="s">
        <v>93</v>
      </c>
      <c r="M13" s="2"/>
      <c r="N13" s="2"/>
      <c r="O13" s="2"/>
    </row>
    <row r="14" spans="1:15" ht="15" customHeight="1">
      <c r="A14" s="110" t="s">
        <v>78</v>
      </c>
      <c r="B14" s="111">
        <v>1962</v>
      </c>
      <c r="C14" s="111">
        <v>1705</v>
      </c>
      <c r="D14" s="111">
        <v>16</v>
      </c>
      <c r="E14" s="112">
        <v>1252</v>
      </c>
      <c r="F14" s="113">
        <v>71</v>
      </c>
      <c r="G14" s="170">
        <v>396</v>
      </c>
      <c r="H14" s="170">
        <v>4404</v>
      </c>
      <c r="I14" s="114">
        <v>71</v>
      </c>
      <c r="J14" s="115">
        <v>4942</v>
      </c>
      <c r="K14" s="170">
        <v>498</v>
      </c>
      <c r="L14" s="114">
        <v>398</v>
      </c>
      <c r="M14" s="2"/>
      <c r="N14" s="2"/>
      <c r="O14" s="2"/>
    </row>
    <row r="15" spans="1:15">
      <c r="A15" s="199" t="s">
        <v>29</v>
      </c>
      <c r="B15" s="92">
        <v>1609</v>
      </c>
      <c r="C15" s="92">
        <v>887</v>
      </c>
      <c r="D15" s="92">
        <v>7</v>
      </c>
      <c r="E15" s="200">
        <v>53</v>
      </c>
      <c r="F15" s="201">
        <v>250</v>
      </c>
      <c r="G15" s="202">
        <v>293</v>
      </c>
      <c r="H15" s="202">
        <v>1151</v>
      </c>
      <c r="I15" s="203">
        <v>865</v>
      </c>
      <c r="J15" s="232">
        <v>2559</v>
      </c>
      <c r="K15" s="202">
        <v>39</v>
      </c>
      <c r="L15" s="203">
        <v>20</v>
      </c>
      <c r="M15" s="2"/>
      <c r="N15" s="2"/>
      <c r="O15" s="2"/>
    </row>
    <row r="16" spans="1:15">
      <c r="A16" s="4" t="s">
        <v>17</v>
      </c>
      <c r="B16" s="185">
        <f t="shared" ref="B16:L16" si="1">SUM(B14:B15)</f>
        <v>3571</v>
      </c>
      <c r="C16" s="185">
        <f t="shared" si="1"/>
        <v>2592</v>
      </c>
      <c r="D16" s="185">
        <f t="shared" si="1"/>
        <v>23</v>
      </c>
      <c r="E16" s="60">
        <f t="shared" si="1"/>
        <v>1305</v>
      </c>
      <c r="F16" s="185">
        <f t="shared" si="1"/>
        <v>321</v>
      </c>
      <c r="G16" s="185">
        <f t="shared" si="1"/>
        <v>689</v>
      </c>
      <c r="H16" s="185">
        <f t="shared" si="1"/>
        <v>5555</v>
      </c>
      <c r="I16" s="60">
        <f t="shared" si="1"/>
        <v>936</v>
      </c>
      <c r="J16" s="185">
        <f t="shared" si="1"/>
        <v>7501</v>
      </c>
      <c r="K16" s="185">
        <f t="shared" si="1"/>
        <v>537</v>
      </c>
      <c r="L16" s="60">
        <f t="shared" si="1"/>
        <v>418</v>
      </c>
      <c r="M16" s="2"/>
      <c r="N16" s="2"/>
      <c r="O16" s="2"/>
    </row>
    <row r="17" spans="1:12">
      <c r="A17" s="381" t="s">
        <v>86</v>
      </c>
      <c r="B17" s="381"/>
      <c r="C17" s="381"/>
      <c r="D17" s="12"/>
      <c r="E17" s="12"/>
      <c r="F17" s="12"/>
      <c r="G17" s="62"/>
      <c r="H17" s="62"/>
      <c r="I17" s="12"/>
      <c r="J17" s="12"/>
      <c r="K17" s="12"/>
      <c r="L17" s="12"/>
    </row>
    <row r="18" spans="1:12">
      <c r="A18" s="381" t="s">
        <v>87</v>
      </c>
      <c r="B18" s="381"/>
      <c r="C18" s="381"/>
      <c r="D18" s="2"/>
      <c r="E18" s="2"/>
      <c r="F18" s="2"/>
      <c r="G18" s="2"/>
      <c r="H18" s="2"/>
      <c r="I18" s="2"/>
      <c r="J18" s="2"/>
      <c r="K18" s="2"/>
      <c r="L18" s="2"/>
    </row>
    <row r="19" spans="1:12">
      <c r="A19" s="196" t="s">
        <v>96</v>
      </c>
      <c r="B19" s="196"/>
      <c r="C19" s="196"/>
      <c r="D19" s="2"/>
      <c r="E19" s="2"/>
      <c r="F19" s="2"/>
      <c r="G19" s="2"/>
      <c r="H19" s="2"/>
      <c r="I19" s="2"/>
      <c r="J19" s="2"/>
      <c r="K19" s="2"/>
      <c r="L19" s="2"/>
    </row>
    <row r="20" spans="1:12">
      <c r="A20" s="144" t="s">
        <v>139</v>
      </c>
      <c r="B20" s="2"/>
      <c r="C20" s="17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04" t="s">
        <v>226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"/>
    </row>
    <row r="22" spans="1:12">
      <c r="A22" s="206"/>
      <c r="B22" s="376" t="s">
        <v>80</v>
      </c>
      <c r="C22" s="376"/>
      <c r="D22" s="376"/>
      <c r="E22" s="377"/>
      <c r="F22" s="375" t="s">
        <v>94</v>
      </c>
      <c r="G22" s="376"/>
      <c r="H22" s="376"/>
      <c r="I22" s="376"/>
      <c r="J22" s="378" t="s">
        <v>95</v>
      </c>
      <c r="K22" s="379"/>
      <c r="L22" s="380"/>
    </row>
    <row r="23" spans="1:12" ht="14.4" customHeight="1">
      <c r="A23" s="54" t="s">
        <v>77</v>
      </c>
      <c r="B23" s="211" t="s">
        <v>81</v>
      </c>
      <c r="C23" s="214" t="s">
        <v>82</v>
      </c>
      <c r="D23" s="214" t="s">
        <v>89</v>
      </c>
      <c r="E23" s="218" t="s">
        <v>90</v>
      </c>
      <c r="F23" s="217" t="s">
        <v>83</v>
      </c>
      <c r="G23" s="214" t="s">
        <v>84</v>
      </c>
      <c r="H23" s="214" t="s">
        <v>85</v>
      </c>
      <c r="I23" s="218" t="s">
        <v>97</v>
      </c>
      <c r="J23" s="214" t="s">
        <v>91</v>
      </c>
      <c r="K23" s="214" t="s">
        <v>92</v>
      </c>
      <c r="L23" s="218" t="s">
        <v>93</v>
      </c>
    </row>
    <row r="24" spans="1:12">
      <c r="A24" s="110" t="s">
        <v>78</v>
      </c>
      <c r="B24" s="111">
        <v>2067</v>
      </c>
      <c r="C24" s="111">
        <v>1763</v>
      </c>
      <c r="D24" s="111">
        <v>17</v>
      </c>
      <c r="E24" s="112">
        <v>1472</v>
      </c>
      <c r="F24" s="113">
        <v>120</v>
      </c>
      <c r="G24" s="170">
        <v>399</v>
      </c>
      <c r="H24" s="170">
        <v>4708</v>
      </c>
      <c r="I24" s="114">
        <v>92</v>
      </c>
      <c r="J24" s="170">
        <v>5425</v>
      </c>
      <c r="K24" s="170">
        <v>579</v>
      </c>
      <c r="L24" s="114">
        <v>418</v>
      </c>
    </row>
    <row r="25" spans="1:12">
      <c r="A25" s="199" t="s">
        <v>29</v>
      </c>
      <c r="B25" s="92">
        <v>2667</v>
      </c>
      <c r="C25" s="92">
        <v>1338</v>
      </c>
      <c r="D25" s="92">
        <v>12</v>
      </c>
      <c r="E25" s="200">
        <v>140</v>
      </c>
      <c r="F25" s="201">
        <v>502</v>
      </c>
      <c r="G25" s="202">
        <v>536</v>
      </c>
      <c r="H25" s="202">
        <v>1913</v>
      </c>
      <c r="I25" s="203">
        <v>1208</v>
      </c>
      <c r="J25" s="202">
        <v>4216</v>
      </c>
      <c r="K25" s="202">
        <v>82</v>
      </c>
      <c r="L25" s="203">
        <v>35</v>
      </c>
    </row>
    <row r="26" spans="1:12">
      <c r="A26" s="4" t="s">
        <v>17</v>
      </c>
      <c r="B26" s="185">
        <f t="shared" ref="B26:L26" si="2">SUM(B24:B25)</f>
        <v>4734</v>
      </c>
      <c r="C26" s="185">
        <f t="shared" si="2"/>
        <v>3101</v>
      </c>
      <c r="D26" s="185">
        <f t="shared" si="2"/>
        <v>29</v>
      </c>
      <c r="E26" s="60">
        <f t="shared" si="2"/>
        <v>1612</v>
      </c>
      <c r="F26" s="185">
        <f t="shared" si="2"/>
        <v>622</v>
      </c>
      <c r="G26" s="185">
        <f t="shared" si="2"/>
        <v>935</v>
      </c>
      <c r="H26" s="185">
        <f t="shared" si="2"/>
        <v>6621</v>
      </c>
      <c r="I26" s="60">
        <f t="shared" si="2"/>
        <v>1300</v>
      </c>
      <c r="J26" s="185">
        <f t="shared" si="2"/>
        <v>9641</v>
      </c>
      <c r="K26" s="185">
        <f t="shared" si="2"/>
        <v>661</v>
      </c>
      <c r="L26" s="60">
        <f t="shared" si="2"/>
        <v>453</v>
      </c>
    </row>
    <row r="27" spans="1:12">
      <c r="A27" s="381" t="s">
        <v>86</v>
      </c>
      <c r="B27" s="381"/>
      <c r="C27" s="381"/>
      <c r="D27" s="12"/>
      <c r="E27" s="12"/>
      <c r="F27" s="12"/>
      <c r="G27" s="62"/>
      <c r="H27" s="62"/>
      <c r="I27" s="12"/>
      <c r="J27" s="12"/>
      <c r="K27" s="12"/>
      <c r="L27" s="12"/>
    </row>
    <row r="28" spans="1:12">
      <c r="A28" s="381" t="s">
        <v>87</v>
      </c>
      <c r="B28" s="381"/>
      <c r="C28" s="381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19" t="s">
        <v>96</v>
      </c>
      <c r="B29" s="219"/>
      <c r="C29" s="219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144" t="s">
        <v>139</v>
      </c>
      <c r="B30" s="2"/>
      <c r="C30" s="17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204" t="s">
        <v>227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"/>
    </row>
    <row r="32" spans="1:12" ht="24.6">
      <c r="A32" s="206"/>
      <c r="B32" s="211" t="s">
        <v>80</v>
      </c>
      <c r="C32" s="211"/>
      <c r="D32" s="211"/>
      <c r="E32" s="215"/>
      <c r="F32" s="216" t="s">
        <v>94</v>
      </c>
      <c r="G32" s="211"/>
      <c r="H32" s="211"/>
      <c r="I32" s="211"/>
      <c r="J32" s="217" t="s">
        <v>95</v>
      </c>
      <c r="K32" s="214"/>
      <c r="L32" s="218"/>
    </row>
    <row r="33" spans="1:12" ht="36.6">
      <c r="A33" s="54" t="s">
        <v>77</v>
      </c>
      <c r="B33" s="211" t="s">
        <v>81</v>
      </c>
      <c r="C33" s="214" t="s">
        <v>82</v>
      </c>
      <c r="D33" s="214" t="s">
        <v>89</v>
      </c>
      <c r="E33" s="218" t="s">
        <v>90</v>
      </c>
      <c r="F33" s="217" t="s">
        <v>83</v>
      </c>
      <c r="G33" s="214" t="s">
        <v>84</v>
      </c>
      <c r="H33" s="214" t="s">
        <v>85</v>
      </c>
      <c r="I33" s="218" t="s">
        <v>97</v>
      </c>
      <c r="J33" s="214" t="s">
        <v>91</v>
      </c>
      <c r="K33" s="214" t="s">
        <v>92</v>
      </c>
      <c r="L33" s="218" t="s">
        <v>93</v>
      </c>
    </row>
    <row r="34" spans="1:12">
      <c r="A34" s="110" t="s">
        <v>78</v>
      </c>
      <c r="B34" s="111">
        <v>1952</v>
      </c>
      <c r="C34" s="111">
        <v>1952</v>
      </c>
      <c r="D34" s="111">
        <v>1952</v>
      </c>
      <c r="E34" s="112">
        <v>1367</v>
      </c>
      <c r="F34" s="113">
        <v>132</v>
      </c>
      <c r="G34" s="170">
        <v>464</v>
      </c>
      <c r="H34" s="170">
        <v>4603</v>
      </c>
      <c r="I34" s="114">
        <v>91</v>
      </c>
      <c r="J34" s="170">
        <v>2076</v>
      </c>
      <c r="K34" s="170">
        <v>537</v>
      </c>
      <c r="L34" s="114">
        <v>478</v>
      </c>
    </row>
    <row r="35" spans="1:12">
      <c r="A35" s="24" t="s">
        <v>79</v>
      </c>
      <c r="B35" s="55">
        <v>520</v>
      </c>
      <c r="C35" s="55">
        <v>520</v>
      </c>
      <c r="D35" s="55">
        <v>520</v>
      </c>
      <c r="E35" s="56">
        <v>273</v>
      </c>
      <c r="F35" s="57">
        <v>21</v>
      </c>
      <c r="G35" s="167">
        <v>59</v>
      </c>
      <c r="H35" s="167">
        <v>1097</v>
      </c>
      <c r="I35" s="58">
        <v>40</v>
      </c>
      <c r="J35" s="167">
        <v>714</v>
      </c>
      <c r="K35" s="167">
        <v>72</v>
      </c>
      <c r="L35" s="58">
        <v>72</v>
      </c>
    </row>
    <row r="36" spans="1:12">
      <c r="A36" s="110" t="s">
        <v>29</v>
      </c>
      <c r="B36" s="111">
        <v>2807</v>
      </c>
      <c r="C36" s="111">
        <v>2807</v>
      </c>
      <c r="D36" s="111">
        <v>2807</v>
      </c>
      <c r="E36" s="112">
        <v>123</v>
      </c>
      <c r="F36" s="113">
        <v>649</v>
      </c>
      <c r="G36" s="170">
        <v>605</v>
      </c>
      <c r="H36" s="170">
        <v>2030</v>
      </c>
      <c r="I36" s="114">
        <v>1248</v>
      </c>
      <c r="J36" s="170">
        <v>2031</v>
      </c>
      <c r="K36" s="170">
        <v>36</v>
      </c>
      <c r="L36" s="114">
        <v>36</v>
      </c>
    </row>
    <row r="37" spans="1:12">
      <c r="A37" s="4" t="s">
        <v>17</v>
      </c>
      <c r="B37" s="185">
        <f>SUM(B34:B36)</f>
        <v>5279</v>
      </c>
      <c r="C37" s="185">
        <f t="shared" ref="C37:D37" si="3">SUM(C34:C36)</f>
        <v>5279</v>
      </c>
      <c r="D37" s="185">
        <f t="shared" si="3"/>
        <v>5279</v>
      </c>
      <c r="E37" s="60">
        <f>SUM(E34:E36)</f>
        <v>1763</v>
      </c>
      <c r="F37" s="185">
        <f>SUM(F34:F36)</f>
        <v>802</v>
      </c>
      <c r="G37" s="185">
        <f t="shared" ref="G37:H37" si="4">SUM(G34:G36)</f>
        <v>1128</v>
      </c>
      <c r="H37" s="185">
        <f t="shared" si="4"/>
        <v>7730</v>
      </c>
      <c r="I37" s="60">
        <f>SUM(I34:I36)</f>
        <v>1379</v>
      </c>
      <c r="J37" s="185">
        <f>SUM(J34:J36)</f>
        <v>4821</v>
      </c>
      <c r="K37" s="185">
        <f t="shared" ref="K37" si="5">SUM(K34:K36)</f>
        <v>645</v>
      </c>
      <c r="L37" s="60">
        <f>SUM(L34:L36)</f>
        <v>586</v>
      </c>
    </row>
    <row r="38" spans="1:12">
      <c r="A38" s="219" t="s">
        <v>86</v>
      </c>
      <c r="B38" s="219"/>
      <c r="C38" s="219"/>
      <c r="D38" s="12"/>
      <c r="E38" s="12"/>
      <c r="F38" s="12"/>
      <c r="G38" s="62"/>
      <c r="H38" s="62"/>
      <c r="I38" s="12"/>
      <c r="J38" s="12"/>
      <c r="K38" s="12"/>
      <c r="L38" s="12"/>
    </row>
    <row r="39" spans="1:12">
      <c r="A39" s="219" t="s">
        <v>87</v>
      </c>
      <c r="B39" s="219"/>
      <c r="C39" s="219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19" t="s">
        <v>96</v>
      </c>
      <c r="B40" s="219"/>
      <c r="C40" s="219"/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17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204" t="s">
        <v>228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"/>
    </row>
    <row r="43" spans="1:12" ht="24.6">
      <c r="A43" s="206"/>
      <c r="B43" s="211" t="s">
        <v>80</v>
      </c>
      <c r="C43" s="211"/>
      <c r="D43" s="211"/>
      <c r="E43" s="215"/>
      <c r="F43" s="216" t="s">
        <v>94</v>
      </c>
      <c r="G43" s="211"/>
      <c r="H43" s="211"/>
      <c r="I43" s="211"/>
      <c r="J43" s="217" t="s">
        <v>95</v>
      </c>
      <c r="K43" s="214"/>
      <c r="L43" s="218"/>
    </row>
    <row r="44" spans="1:12" ht="36.6">
      <c r="A44" s="54" t="s">
        <v>77</v>
      </c>
      <c r="B44" s="211" t="s">
        <v>81</v>
      </c>
      <c r="C44" s="214" t="s">
        <v>82</v>
      </c>
      <c r="D44" s="214" t="s">
        <v>89</v>
      </c>
      <c r="E44" s="218" t="s">
        <v>90</v>
      </c>
      <c r="F44" s="217" t="s">
        <v>83</v>
      </c>
      <c r="G44" s="214" t="s">
        <v>84</v>
      </c>
      <c r="H44" s="214" t="s">
        <v>85</v>
      </c>
      <c r="I44" s="218" t="s">
        <v>97</v>
      </c>
      <c r="J44" s="214" t="s">
        <v>91</v>
      </c>
      <c r="K44" s="214" t="s">
        <v>92</v>
      </c>
      <c r="L44" s="218" t="s">
        <v>93</v>
      </c>
    </row>
    <row r="45" spans="1:12">
      <c r="A45" s="110" t="s">
        <v>78</v>
      </c>
      <c r="B45" s="111">
        <v>1871</v>
      </c>
      <c r="C45" s="111">
        <v>2064</v>
      </c>
      <c r="D45" s="111">
        <v>21</v>
      </c>
      <c r="E45" s="112">
        <v>1235</v>
      </c>
      <c r="F45" s="113">
        <v>132</v>
      </c>
      <c r="G45" s="170">
        <v>459</v>
      </c>
      <c r="H45" s="170">
        <v>4630</v>
      </c>
      <c r="I45" s="114">
        <v>84</v>
      </c>
      <c r="J45" s="170">
        <v>218</v>
      </c>
      <c r="K45" s="170">
        <v>875</v>
      </c>
      <c r="L45" s="114">
        <v>583</v>
      </c>
    </row>
    <row r="46" spans="1:12">
      <c r="A46" s="24" t="s">
        <v>79</v>
      </c>
      <c r="B46" s="55">
        <v>526</v>
      </c>
      <c r="C46" s="55">
        <v>434</v>
      </c>
      <c r="D46" s="55">
        <v>1</v>
      </c>
      <c r="E46" s="56">
        <v>209</v>
      </c>
      <c r="F46" s="57">
        <v>7</v>
      </c>
      <c r="G46" s="167">
        <v>48</v>
      </c>
      <c r="H46" s="167">
        <v>1080</v>
      </c>
      <c r="I46" s="58">
        <v>46</v>
      </c>
      <c r="J46" s="167">
        <v>41</v>
      </c>
      <c r="K46" s="167">
        <v>182</v>
      </c>
      <c r="L46" s="58">
        <v>109</v>
      </c>
    </row>
    <row r="47" spans="1:12">
      <c r="A47" s="110" t="s">
        <v>29</v>
      </c>
      <c r="B47" s="111">
        <v>2816</v>
      </c>
      <c r="C47" s="111">
        <v>1729</v>
      </c>
      <c r="D47" s="111">
        <v>12</v>
      </c>
      <c r="E47" s="112">
        <v>191</v>
      </c>
      <c r="F47" s="113">
        <v>698</v>
      </c>
      <c r="G47" s="170">
        <v>677</v>
      </c>
      <c r="H47" s="170">
        <v>2158</v>
      </c>
      <c r="I47" s="114">
        <v>1228</v>
      </c>
      <c r="J47" s="170">
        <v>2183</v>
      </c>
      <c r="K47" s="170">
        <v>222</v>
      </c>
      <c r="L47" s="114">
        <v>63</v>
      </c>
    </row>
    <row r="48" spans="1:12">
      <c r="A48" s="4" t="s">
        <v>17</v>
      </c>
      <c r="B48" s="185">
        <f>SUM(B45:B47)</f>
        <v>5213</v>
      </c>
      <c r="C48" s="185">
        <f t="shared" ref="C48:D48" si="6">SUM(C45:C47)</f>
        <v>4227</v>
      </c>
      <c r="D48" s="185">
        <f t="shared" si="6"/>
        <v>34</v>
      </c>
      <c r="E48" s="60">
        <f>SUM(E45:E47)</f>
        <v>1635</v>
      </c>
      <c r="F48" s="185">
        <f t="shared" ref="F48:H48" si="7">SUM(F45:F47)</f>
        <v>837</v>
      </c>
      <c r="G48" s="185">
        <f t="shared" si="7"/>
        <v>1184</v>
      </c>
      <c r="H48" s="185">
        <f t="shared" si="7"/>
        <v>7868</v>
      </c>
      <c r="I48" s="60">
        <f>SUM(I45:I47)</f>
        <v>1358</v>
      </c>
      <c r="J48" s="59">
        <f t="shared" ref="J48:K48" si="8">SUM(J45:J47)</f>
        <v>2442</v>
      </c>
      <c r="K48" s="59">
        <f t="shared" si="8"/>
        <v>1279</v>
      </c>
      <c r="L48" s="60">
        <f>SUM(L45:L47)</f>
        <v>755</v>
      </c>
    </row>
    <row r="49" spans="1:12">
      <c r="A49" s="219" t="s">
        <v>86</v>
      </c>
      <c r="B49" s="219"/>
      <c r="C49" s="219"/>
      <c r="D49" s="12"/>
      <c r="E49" s="12"/>
      <c r="F49" s="12"/>
      <c r="G49" s="62"/>
      <c r="H49" s="62"/>
      <c r="I49" s="12"/>
      <c r="J49" s="12"/>
      <c r="K49" s="12"/>
      <c r="L49" s="12"/>
    </row>
    <row r="50" spans="1:12">
      <c r="A50" s="219" t="s">
        <v>87</v>
      </c>
      <c r="B50" s="219"/>
      <c r="C50" s="219"/>
      <c r="D50" s="2"/>
      <c r="E50" s="2"/>
      <c r="F50" s="2"/>
      <c r="G50" s="2"/>
      <c r="H50" s="2"/>
      <c r="I50" s="2"/>
      <c r="J50" s="2"/>
      <c r="K50" s="2"/>
      <c r="L50" s="2"/>
    </row>
    <row r="51" spans="1:12">
      <c r="A51" s="219" t="s">
        <v>96</v>
      </c>
      <c r="B51" s="219"/>
      <c r="C51" s="219"/>
      <c r="D51" s="2"/>
      <c r="E51" s="2"/>
      <c r="F51" s="2"/>
      <c r="G51" s="2"/>
      <c r="H51" s="2"/>
      <c r="I51" s="2"/>
      <c r="J51" s="2"/>
      <c r="K51" s="2"/>
      <c r="L51" s="2"/>
    </row>
    <row r="62" spans="1:12">
      <c r="A62" s="105"/>
    </row>
    <row r="85" spans="1:1">
      <c r="A85" s="108"/>
    </row>
    <row r="105" spans="1:7">
      <c r="A105" s="108"/>
      <c r="B105" s="108"/>
      <c r="C105" s="108"/>
      <c r="D105" s="108"/>
      <c r="E105" s="108"/>
      <c r="F105" s="108"/>
      <c r="G105" s="108"/>
    </row>
  </sheetData>
  <mergeCells count="15">
    <mergeCell ref="B2:E2"/>
    <mergeCell ref="F2:I2"/>
    <mergeCell ref="J2:L2"/>
    <mergeCell ref="A7:C7"/>
    <mergeCell ref="A8:C8"/>
    <mergeCell ref="B12:E12"/>
    <mergeCell ref="F12:I12"/>
    <mergeCell ref="J12:L12"/>
    <mergeCell ref="A17:C17"/>
    <mergeCell ref="A18:C18"/>
    <mergeCell ref="F22:I22"/>
    <mergeCell ref="B22:E22"/>
    <mergeCell ref="J22:L22"/>
    <mergeCell ref="A28:C28"/>
    <mergeCell ref="A27:C2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70"/>
  <sheetViews>
    <sheetView workbookViewId="0">
      <selection activeCell="D7" sqref="D7"/>
    </sheetView>
  </sheetViews>
  <sheetFormatPr defaultColWidth="9.109375" defaultRowHeight="14.4"/>
  <cols>
    <col min="1" max="1" width="25.88671875" style="1" customWidth="1"/>
    <col min="2" max="6" width="6.44140625" style="1" bestFit="1" customWidth="1"/>
    <col min="7" max="7" width="11.33203125" style="1" bestFit="1" customWidth="1"/>
    <col min="8" max="8" width="9.109375" style="1" customWidth="1"/>
    <col min="9" max="9" width="18.44140625" style="1" customWidth="1"/>
    <col min="10" max="10" width="9.109375" style="1"/>
    <col min="11" max="11" width="9.109375" style="1" customWidth="1"/>
    <col min="12" max="12" width="10.33203125" style="1" customWidth="1"/>
    <col min="13" max="16384" width="9.109375" style="1"/>
  </cols>
  <sheetData>
    <row r="1" spans="1:8">
      <c r="A1" s="340" t="s">
        <v>170</v>
      </c>
      <c r="B1" s="344"/>
      <c r="C1" s="344"/>
      <c r="D1" s="344"/>
      <c r="E1" s="344"/>
      <c r="F1" s="344"/>
      <c r="G1" s="344"/>
    </row>
    <row r="2" spans="1:8" ht="24.6">
      <c r="A2" s="103" t="s">
        <v>0</v>
      </c>
      <c r="B2" s="165">
        <f>+C2-1</f>
        <v>2018</v>
      </c>
      <c r="C2" s="165">
        <v>2019</v>
      </c>
      <c r="D2" s="165">
        <v>2020</v>
      </c>
      <c r="E2" s="165">
        <v>2021</v>
      </c>
      <c r="F2" s="165">
        <v>2022</v>
      </c>
      <c r="G2" s="102" t="s">
        <v>1</v>
      </c>
    </row>
    <row r="3" spans="1:8">
      <c r="A3" s="116" t="s">
        <v>2</v>
      </c>
      <c r="B3" s="115">
        <v>311</v>
      </c>
      <c r="C3" s="115">
        <v>318</v>
      </c>
      <c r="D3" s="115">
        <v>256</v>
      </c>
      <c r="E3" s="115">
        <v>286</v>
      </c>
      <c r="F3" s="115">
        <v>300</v>
      </c>
      <c r="G3" s="134">
        <f t="shared" ref="G3:G17" si="0">(((F3/B3)^(1/4))-1)*100</f>
        <v>-0.89622072254373908</v>
      </c>
      <c r="H3" s="68"/>
    </row>
    <row r="4" spans="1:8">
      <c r="A4" s="3" t="s">
        <v>3</v>
      </c>
      <c r="B4" s="38">
        <v>259</v>
      </c>
      <c r="C4" s="38">
        <v>245</v>
      </c>
      <c r="D4" s="38">
        <v>228</v>
      </c>
      <c r="E4" s="38">
        <v>177</v>
      </c>
      <c r="F4" s="38">
        <v>197</v>
      </c>
      <c r="G4" s="90">
        <f t="shared" si="0"/>
        <v>-6.6118836922231639</v>
      </c>
      <c r="H4" s="68"/>
    </row>
    <row r="5" spans="1:8">
      <c r="A5" s="116" t="s">
        <v>4</v>
      </c>
      <c r="B5" s="115">
        <v>142</v>
      </c>
      <c r="C5" s="115">
        <v>202</v>
      </c>
      <c r="D5" s="115">
        <v>151</v>
      </c>
      <c r="E5" s="115">
        <v>127</v>
      </c>
      <c r="F5" s="115">
        <v>106</v>
      </c>
      <c r="G5" s="134">
        <f t="shared" si="0"/>
        <v>-7.0489328397258078</v>
      </c>
      <c r="H5" s="68"/>
    </row>
    <row r="6" spans="1:8">
      <c r="A6" s="3" t="s">
        <v>5</v>
      </c>
      <c r="B6" s="38">
        <v>187</v>
      </c>
      <c r="C6" s="38">
        <v>218</v>
      </c>
      <c r="D6" s="38">
        <v>150</v>
      </c>
      <c r="E6" s="38">
        <v>167</v>
      </c>
      <c r="F6" s="38">
        <v>208</v>
      </c>
      <c r="G6" s="90">
        <f t="shared" si="0"/>
        <v>2.6964502117423628</v>
      </c>
      <c r="H6" s="68"/>
    </row>
    <row r="7" spans="1:8">
      <c r="A7" s="116" t="s">
        <v>6</v>
      </c>
      <c r="B7" s="115">
        <v>1019</v>
      </c>
      <c r="C7" s="115">
        <v>920</v>
      </c>
      <c r="D7" s="115">
        <v>747</v>
      </c>
      <c r="E7" s="115">
        <v>748</v>
      </c>
      <c r="F7" s="115">
        <v>1031</v>
      </c>
      <c r="G7" s="134">
        <f t="shared" si="0"/>
        <v>0.29311501430868692</v>
      </c>
      <c r="H7" s="68"/>
    </row>
    <row r="8" spans="1:8">
      <c r="A8" s="3" t="s">
        <v>7</v>
      </c>
      <c r="B8" s="38">
        <v>478</v>
      </c>
      <c r="C8" s="38">
        <v>393</v>
      </c>
      <c r="D8" s="38">
        <v>286</v>
      </c>
      <c r="E8" s="38">
        <v>233</v>
      </c>
      <c r="F8" s="38">
        <v>319</v>
      </c>
      <c r="G8" s="90">
        <f t="shared" si="0"/>
        <v>-9.616179142850811</v>
      </c>
      <c r="H8" s="68"/>
    </row>
    <row r="9" spans="1:8">
      <c r="A9" s="116" t="s">
        <v>8</v>
      </c>
      <c r="B9" s="115">
        <v>783</v>
      </c>
      <c r="C9" s="115">
        <v>891</v>
      </c>
      <c r="D9" s="115">
        <v>899</v>
      </c>
      <c r="E9" s="115">
        <v>531</v>
      </c>
      <c r="F9" s="115">
        <v>655</v>
      </c>
      <c r="G9" s="134">
        <f t="shared" si="0"/>
        <v>-4.3643344682961711</v>
      </c>
      <c r="H9" s="68"/>
    </row>
    <row r="10" spans="1:8">
      <c r="A10" s="3" t="s">
        <v>9</v>
      </c>
      <c r="B10" s="38">
        <v>985</v>
      </c>
      <c r="C10" s="38">
        <v>983</v>
      </c>
      <c r="D10" s="38">
        <v>851</v>
      </c>
      <c r="E10" s="38">
        <v>665</v>
      </c>
      <c r="F10" s="38">
        <v>718</v>
      </c>
      <c r="G10" s="90">
        <f t="shared" si="0"/>
        <v>-7.5999825078017729</v>
      </c>
      <c r="H10" s="68"/>
    </row>
    <row r="11" spans="1:8">
      <c r="A11" s="116" t="s">
        <v>10</v>
      </c>
      <c r="B11" s="115">
        <v>1684</v>
      </c>
      <c r="C11" s="115">
        <v>1500</v>
      </c>
      <c r="D11" s="115">
        <v>1484</v>
      </c>
      <c r="E11" s="115">
        <v>1307</v>
      </c>
      <c r="F11" s="115">
        <v>1528</v>
      </c>
      <c r="G11" s="134">
        <f t="shared" si="0"/>
        <v>-2.4010114918695091</v>
      </c>
      <c r="H11" s="68"/>
    </row>
    <row r="12" spans="1:8">
      <c r="A12" s="3" t="s">
        <v>11</v>
      </c>
      <c r="B12" s="38">
        <v>2776</v>
      </c>
      <c r="C12" s="38">
        <v>2735</v>
      </c>
      <c r="D12" s="38">
        <v>2123</v>
      </c>
      <c r="E12" s="38">
        <v>1449</v>
      </c>
      <c r="F12" s="38">
        <v>2203</v>
      </c>
      <c r="G12" s="90">
        <f t="shared" si="0"/>
        <v>-5.6159174119550066</v>
      </c>
      <c r="H12" s="68"/>
    </row>
    <row r="13" spans="1:8">
      <c r="A13" s="116" t="s">
        <v>12</v>
      </c>
      <c r="B13" s="115">
        <v>878</v>
      </c>
      <c r="C13" s="115">
        <v>887</v>
      </c>
      <c r="D13" s="115">
        <v>813</v>
      </c>
      <c r="E13" s="115">
        <v>660</v>
      </c>
      <c r="F13" s="115">
        <v>749</v>
      </c>
      <c r="G13" s="134">
        <f t="shared" si="0"/>
        <v>-3.8948135849965926</v>
      </c>
      <c r="H13" s="68"/>
    </row>
    <row r="14" spans="1:8">
      <c r="A14" s="3" t="s">
        <v>13</v>
      </c>
      <c r="B14" s="38">
        <v>557</v>
      </c>
      <c r="C14" s="38">
        <v>579</v>
      </c>
      <c r="D14" s="38">
        <v>463</v>
      </c>
      <c r="E14" s="38">
        <v>420</v>
      </c>
      <c r="F14" s="38">
        <v>467</v>
      </c>
      <c r="G14" s="90">
        <f t="shared" si="0"/>
        <v>-4.3102496900672254</v>
      </c>
      <c r="H14" s="68"/>
    </row>
    <row r="15" spans="1:8">
      <c r="A15" s="116" t="s">
        <v>14</v>
      </c>
      <c r="B15" s="115">
        <v>174</v>
      </c>
      <c r="C15" s="115">
        <v>155</v>
      </c>
      <c r="D15" s="115">
        <v>134</v>
      </c>
      <c r="E15" s="115">
        <v>126</v>
      </c>
      <c r="F15" s="115">
        <v>147</v>
      </c>
      <c r="G15" s="134">
        <f t="shared" si="0"/>
        <v>-4.1279482842857984</v>
      </c>
      <c r="H15" s="68"/>
    </row>
    <row r="16" spans="1:8">
      <c r="A16" s="3" t="s">
        <v>15</v>
      </c>
      <c r="B16" s="38">
        <v>414</v>
      </c>
      <c r="C16" s="38">
        <v>426</v>
      </c>
      <c r="D16" s="38">
        <v>401</v>
      </c>
      <c r="E16" s="38">
        <v>266</v>
      </c>
      <c r="F16" s="38">
        <v>303</v>
      </c>
      <c r="G16" s="90">
        <f t="shared" si="0"/>
        <v>-7.5066366932616475</v>
      </c>
      <c r="H16" s="68"/>
    </row>
    <row r="17" spans="1:9">
      <c r="A17" s="116" t="s">
        <v>16</v>
      </c>
      <c r="B17" s="115">
        <v>600</v>
      </c>
      <c r="C17" s="115">
        <v>587</v>
      </c>
      <c r="D17" s="115">
        <v>492</v>
      </c>
      <c r="E17" s="115">
        <v>339</v>
      </c>
      <c r="F17" s="115">
        <v>397</v>
      </c>
      <c r="G17" s="134">
        <f t="shared" si="0"/>
        <v>-9.8097036190979541</v>
      </c>
      <c r="H17" s="68"/>
    </row>
    <row r="18" spans="1:9">
      <c r="A18" s="4" t="s">
        <v>17</v>
      </c>
      <c r="B18" s="30">
        <f>SUM(B3:B17)</f>
        <v>11247</v>
      </c>
      <c r="C18" s="30">
        <f>SUM(C3:C17)</f>
        <v>11039</v>
      </c>
      <c r="D18" s="30">
        <f>SUM(D3:D17)</f>
        <v>9478</v>
      </c>
      <c r="E18" s="30">
        <f>SUM(E3:E17)</f>
        <v>7501</v>
      </c>
      <c r="F18" s="30">
        <f>SUM(F3:F17)</f>
        <v>9328</v>
      </c>
      <c r="G18" s="91">
        <f t="shared" ref="G18" si="1">(((F18/B18)^(1/4))-1)*100</f>
        <v>-4.5693327171824727</v>
      </c>
      <c r="H18" s="73"/>
      <c r="I18" s="68"/>
    </row>
    <row r="19" spans="1:9">
      <c r="A19" s="140" t="s">
        <v>26</v>
      </c>
      <c r="B19" s="8"/>
      <c r="C19" s="8"/>
      <c r="D19" s="8"/>
      <c r="E19" s="8"/>
      <c r="F19" s="8"/>
      <c r="G19" s="8"/>
      <c r="H19" s="8"/>
    </row>
    <row r="20" spans="1:9">
      <c r="A20" s="7"/>
      <c r="B20" s="8"/>
      <c r="C20" s="8"/>
      <c r="D20" s="8"/>
      <c r="E20" s="8"/>
      <c r="F20" s="8"/>
      <c r="G20" s="8"/>
    </row>
    <row r="21" spans="1:9">
      <c r="A21" s="340" t="s">
        <v>171</v>
      </c>
      <c r="B21" s="344"/>
      <c r="C21" s="344"/>
      <c r="D21" s="344"/>
      <c r="E21" s="344"/>
      <c r="F21" s="344"/>
      <c r="G21" s="344"/>
    </row>
    <row r="22" spans="1:9" ht="24.6">
      <c r="A22" s="103" t="s">
        <v>0</v>
      </c>
      <c r="B22" s="165">
        <f>+C22-1</f>
        <v>2018</v>
      </c>
      <c r="C22" s="165">
        <v>2019</v>
      </c>
      <c r="D22" s="165">
        <v>2020</v>
      </c>
      <c r="E22" s="165">
        <v>2021</v>
      </c>
      <c r="F22" s="165">
        <v>2022</v>
      </c>
      <c r="G22" s="102" t="s">
        <v>1</v>
      </c>
    </row>
    <row r="23" spans="1:9">
      <c r="A23" s="116" t="s">
        <v>2</v>
      </c>
      <c r="B23" s="115">
        <v>84</v>
      </c>
      <c r="C23" s="115">
        <v>42</v>
      </c>
      <c r="D23" s="115">
        <v>37</v>
      </c>
      <c r="E23" s="115">
        <v>26</v>
      </c>
      <c r="F23" s="115">
        <v>57</v>
      </c>
      <c r="G23" s="134">
        <f t="shared" ref="G23:G38" si="2">(((F23/B23)^(1/4))-1)*100</f>
        <v>-9.2390793872211709</v>
      </c>
      <c r="H23" s="68"/>
    </row>
    <row r="24" spans="1:9">
      <c r="A24" s="3" t="s">
        <v>3</v>
      </c>
      <c r="B24" s="38">
        <v>58</v>
      </c>
      <c r="C24" s="38">
        <v>65</v>
      </c>
      <c r="D24" s="38">
        <v>70</v>
      </c>
      <c r="E24" s="38">
        <v>31</v>
      </c>
      <c r="F24" s="38">
        <v>43</v>
      </c>
      <c r="G24" s="90">
        <f t="shared" si="2"/>
        <v>-7.2080897209773509</v>
      </c>
      <c r="H24" s="68"/>
    </row>
    <row r="25" spans="1:9">
      <c r="A25" s="116" t="s">
        <v>4</v>
      </c>
      <c r="B25" s="115">
        <v>55</v>
      </c>
      <c r="C25" s="115">
        <v>89</v>
      </c>
      <c r="D25" s="115">
        <v>68</v>
      </c>
      <c r="E25" s="115">
        <v>43</v>
      </c>
      <c r="F25" s="115">
        <v>32</v>
      </c>
      <c r="G25" s="90">
        <f t="shared" si="2"/>
        <v>-12.663291143043764</v>
      </c>
      <c r="H25" s="68"/>
    </row>
    <row r="26" spans="1:9">
      <c r="A26" s="3" t="s">
        <v>5</v>
      </c>
      <c r="B26" s="38">
        <v>125</v>
      </c>
      <c r="C26" s="38">
        <v>120</v>
      </c>
      <c r="D26" s="38">
        <v>93</v>
      </c>
      <c r="E26" s="38">
        <v>89</v>
      </c>
      <c r="F26" s="38">
        <v>127</v>
      </c>
      <c r="G26" s="90">
        <f t="shared" si="2"/>
        <v>0.39762215651983901</v>
      </c>
      <c r="H26" s="68"/>
    </row>
    <row r="27" spans="1:9">
      <c r="A27" s="116" t="s">
        <v>6</v>
      </c>
      <c r="B27" s="115">
        <v>360</v>
      </c>
      <c r="C27" s="115">
        <v>292</v>
      </c>
      <c r="D27" s="115">
        <v>231</v>
      </c>
      <c r="E27" s="115">
        <v>202</v>
      </c>
      <c r="F27" s="115">
        <v>373</v>
      </c>
      <c r="G27" s="134">
        <f t="shared" si="2"/>
        <v>0.89080395689349334</v>
      </c>
      <c r="H27" s="68"/>
    </row>
    <row r="28" spans="1:9">
      <c r="A28" s="3" t="s">
        <v>7</v>
      </c>
      <c r="B28" s="38">
        <v>299</v>
      </c>
      <c r="C28" s="38">
        <v>228</v>
      </c>
      <c r="D28" s="38">
        <v>163</v>
      </c>
      <c r="E28" s="38">
        <v>128</v>
      </c>
      <c r="F28" s="38">
        <v>205</v>
      </c>
      <c r="G28" s="90">
        <f t="shared" si="2"/>
        <v>-9.0043423337494382</v>
      </c>
      <c r="H28" s="68"/>
    </row>
    <row r="29" spans="1:9">
      <c r="A29" s="116" t="s">
        <v>8</v>
      </c>
      <c r="B29" s="115">
        <v>547</v>
      </c>
      <c r="C29" s="115">
        <v>652</v>
      </c>
      <c r="D29" s="115">
        <v>642</v>
      </c>
      <c r="E29" s="115">
        <v>293</v>
      </c>
      <c r="F29" s="115">
        <v>407</v>
      </c>
      <c r="G29" s="134">
        <f t="shared" si="2"/>
        <v>-7.1243704256094169</v>
      </c>
      <c r="H29" s="68"/>
    </row>
    <row r="30" spans="1:9">
      <c r="A30" s="3" t="s">
        <v>9</v>
      </c>
      <c r="B30" s="38">
        <v>267</v>
      </c>
      <c r="C30" s="38">
        <v>240</v>
      </c>
      <c r="D30" s="38">
        <v>219</v>
      </c>
      <c r="E30" s="38">
        <v>92</v>
      </c>
      <c r="F30" s="38">
        <v>139</v>
      </c>
      <c r="G30" s="90">
        <f t="shared" si="2"/>
        <v>-15.057334559192837</v>
      </c>
      <c r="H30" s="68"/>
    </row>
    <row r="31" spans="1:9">
      <c r="A31" s="116" t="s">
        <v>10</v>
      </c>
      <c r="B31" s="115">
        <v>685</v>
      </c>
      <c r="C31" s="115">
        <v>667</v>
      </c>
      <c r="D31" s="115">
        <v>674</v>
      </c>
      <c r="E31" s="115">
        <v>496</v>
      </c>
      <c r="F31" s="115">
        <v>724</v>
      </c>
      <c r="G31" s="134">
        <f t="shared" si="2"/>
        <v>1.3939398439941408</v>
      </c>
      <c r="H31" s="68"/>
    </row>
    <row r="32" spans="1:9">
      <c r="A32" s="3" t="s">
        <v>11</v>
      </c>
      <c r="B32" s="38">
        <v>1386</v>
      </c>
      <c r="C32" s="38">
        <v>1236</v>
      </c>
      <c r="D32" s="38">
        <v>1036</v>
      </c>
      <c r="E32" s="38">
        <v>575</v>
      </c>
      <c r="F32" s="38">
        <v>1145</v>
      </c>
      <c r="G32" s="90">
        <f t="shared" si="2"/>
        <v>-4.6632014376075563</v>
      </c>
      <c r="H32" s="68"/>
    </row>
    <row r="33" spans="1:13">
      <c r="A33" s="116" t="s">
        <v>12</v>
      </c>
      <c r="B33" s="115">
        <v>529</v>
      </c>
      <c r="C33" s="115">
        <v>546</v>
      </c>
      <c r="D33" s="115">
        <v>577</v>
      </c>
      <c r="E33" s="115">
        <v>376</v>
      </c>
      <c r="F33" s="115">
        <v>463</v>
      </c>
      <c r="G33" s="134">
        <f t="shared" si="2"/>
        <v>-3.2766500217153105</v>
      </c>
      <c r="H33" s="68"/>
    </row>
    <row r="34" spans="1:13">
      <c r="A34" s="3" t="s">
        <v>13</v>
      </c>
      <c r="B34" s="38">
        <v>99</v>
      </c>
      <c r="C34" s="38">
        <v>82</v>
      </c>
      <c r="D34" s="38">
        <v>87</v>
      </c>
      <c r="E34" s="38">
        <v>53</v>
      </c>
      <c r="F34" s="38">
        <v>72</v>
      </c>
      <c r="G34" s="90">
        <f t="shared" si="2"/>
        <v>-7.6526738111794774</v>
      </c>
      <c r="H34" s="68"/>
    </row>
    <row r="35" spans="1:13">
      <c r="A35" s="116" t="s">
        <v>14</v>
      </c>
      <c r="B35" s="115">
        <v>41</v>
      </c>
      <c r="C35" s="115">
        <v>49</v>
      </c>
      <c r="D35" s="115">
        <v>42</v>
      </c>
      <c r="E35" s="115">
        <v>35</v>
      </c>
      <c r="F35" s="115">
        <v>41</v>
      </c>
      <c r="G35" s="134">
        <f t="shared" si="2"/>
        <v>0</v>
      </c>
      <c r="H35" s="68"/>
    </row>
    <row r="36" spans="1:13">
      <c r="A36" s="3" t="s">
        <v>15</v>
      </c>
      <c r="B36" s="38">
        <v>191</v>
      </c>
      <c r="C36" s="38">
        <v>200</v>
      </c>
      <c r="D36" s="38">
        <v>208</v>
      </c>
      <c r="E36" s="38">
        <v>106</v>
      </c>
      <c r="F36" s="38">
        <v>154</v>
      </c>
      <c r="G36" s="90">
        <f t="shared" si="2"/>
        <v>-5.2407011939957338</v>
      </c>
      <c r="H36" s="68"/>
    </row>
    <row r="37" spans="1:13">
      <c r="A37" s="116" t="s">
        <v>16</v>
      </c>
      <c r="B37" s="115">
        <v>35</v>
      </c>
      <c r="C37" s="115">
        <v>24</v>
      </c>
      <c r="D37" s="115">
        <v>12</v>
      </c>
      <c r="E37" s="115">
        <v>14</v>
      </c>
      <c r="F37" s="115">
        <v>18</v>
      </c>
      <c r="G37" s="134">
        <f t="shared" si="2"/>
        <v>-15.31604841526134</v>
      </c>
      <c r="H37" s="68"/>
    </row>
    <row r="38" spans="1:13">
      <c r="A38" s="4" t="s">
        <v>17</v>
      </c>
      <c r="B38" s="30">
        <f>SUM(B23:B37)</f>
        <v>4761</v>
      </c>
      <c r="C38" s="30">
        <f>SUM(C23:C37)</f>
        <v>4532</v>
      </c>
      <c r="D38" s="30">
        <f>SUM(D23:D37)</f>
        <v>4159</v>
      </c>
      <c r="E38" s="30">
        <f>SUM(E23:E37)</f>
        <v>2559</v>
      </c>
      <c r="F38" s="30">
        <f>SUM(F23:F37)</f>
        <v>4000</v>
      </c>
      <c r="G38" s="91">
        <f t="shared" si="2"/>
        <v>-4.260654883237236</v>
      </c>
      <c r="H38" s="68"/>
    </row>
    <row r="39" spans="1:13">
      <c r="A39" s="140" t="s">
        <v>26</v>
      </c>
    </row>
    <row r="41" spans="1:13">
      <c r="A41" s="105"/>
    </row>
    <row r="42" spans="1:13">
      <c r="J42" s="2"/>
      <c r="K42" s="2"/>
      <c r="L42" s="2"/>
      <c r="M42" s="2"/>
    </row>
    <row r="46" spans="1:13">
      <c r="A46" s="340" t="s">
        <v>172</v>
      </c>
      <c r="B46" s="345"/>
      <c r="C46" s="345"/>
      <c r="D46" s="345"/>
      <c r="E46" s="345"/>
      <c r="F46" s="345"/>
    </row>
    <row r="47" spans="1:13" ht="24.6">
      <c r="A47" s="32" t="s">
        <v>22</v>
      </c>
      <c r="B47" s="100">
        <f t="shared" ref="B47" si="3">C47-1</f>
        <v>2018</v>
      </c>
      <c r="C47" s="100">
        <f t="shared" ref="C47" si="4">D47-1</f>
        <v>2019</v>
      </c>
      <c r="D47" s="100">
        <f t="shared" ref="D47" si="5">E47-1</f>
        <v>2020</v>
      </c>
      <c r="E47" s="100">
        <f>F47-1</f>
        <v>2021</v>
      </c>
      <c r="F47" s="100">
        <f>+F2</f>
        <v>2022</v>
      </c>
      <c r="G47" s="98" t="s">
        <v>1</v>
      </c>
      <c r="H47" s="11"/>
    </row>
    <row r="48" spans="1:13">
      <c r="A48" s="116" t="s">
        <v>27</v>
      </c>
      <c r="B48" s="115">
        <v>6486</v>
      </c>
      <c r="C48" s="115">
        <v>6507</v>
      </c>
      <c r="D48" s="115">
        <v>5319</v>
      </c>
      <c r="E48" s="115">
        <v>4942</v>
      </c>
      <c r="F48" s="115">
        <f>+F69</f>
        <v>5328</v>
      </c>
      <c r="G48" s="134">
        <f t="shared" ref="G48:G50" si="6">(((F48/B48)^(1/4))-1)*100</f>
        <v>-4.7978365050548533</v>
      </c>
      <c r="H48" s="70"/>
    </row>
    <row r="49" spans="1:9" ht="15.75" customHeight="1">
      <c r="A49" s="116" t="s">
        <v>29</v>
      </c>
      <c r="B49" s="115">
        <v>4761</v>
      </c>
      <c r="C49" s="115">
        <v>4532</v>
      </c>
      <c r="D49" s="115">
        <v>4159</v>
      </c>
      <c r="E49" s="115">
        <v>2559</v>
      </c>
      <c r="F49" s="115">
        <f>+F38</f>
        <v>4000</v>
      </c>
      <c r="G49" s="134">
        <f t="shared" si="6"/>
        <v>-4.260654883237236</v>
      </c>
      <c r="H49" s="70"/>
    </row>
    <row r="50" spans="1:9">
      <c r="A50" s="32" t="s">
        <v>17</v>
      </c>
      <c r="B50" s="34">
        <f>SUM(B48:B49)</f>
        <v>11247</v>
      </c>
      <c r="C50" s="34">
        <f>SUM(C48:C49)</f>
        <v>11039</v>
      </c>
      <c r="D50" s="34">
        <f>SUM(D48:D49)</f>
        <v>9478</v>
      </c>
      <c r="E50" s="34">
        <f>SUM(E48:E49)</f>
        <v>7501</v>
      </c>
      <c r="F50" s="34">
        <f>SUM(F48:F49)</f>
        <v>9328</v>
      </c>
      <c r="G50" s="91">
        <f t="shared" si="6"/>
        <v>-4.5693327171824727</v>
      </c>
      <c r="H50" s="70"/>
      <c r="I50" s="68"/>
    </row>
    <row r="51" spans="1:9">
      <c r="A51" s="144"/>
    </row>
    <row r="52" spans="1:9">
      <c r="A52" s="340" t="s">
        <v>173</v>
      </c>
      <c r="B52" s="340"/>
      <c r="C52" s="340"/>
      <c r="D52" s="340"/>
      <c r="E52" s="340"/>
      <c r="F52" s="340"/>
      <c r="G52" s="340"/>
    </row>
    <row r="53" spans="1:9" ht="24.6">
      <c r="A53" s="103" t="s">
        <v>0</v>
      </c>
      <c r="B53" s="103">
        <f t="shared" ref="B53" si="7">C53-1</f>
        <v>2018</v>
      </c>
      <c r="C53" s="103">
        <f t="shared" ref="C53" si="8">D53-1</f>
        <v>2019</v>
      </c>
      <c r="D53" s="103">
        <f t="shared" ref="D53" si="9">E53-1</f>
        <v>2020</v>
      </c>
      <c r="E53" s="103">
        <f>F53-1</f>
        <v>2021</v>
      </c>
      <c r="F53" s="103">
        <f>+F2</f>
        <v>2022</v>
      </c>
      <c r="G53" s="102" t="s">
        <v>1</v>
      </c>
    </row>
    <row r="54" spans="1:9">
      <c r="A54" s="116" t="s">
        <v>2</v>
      </c>
      <c r="B54" s="115">
        <v>227</v>
      </c>
      <c r="C54" s="115">
        <v>276</v>
      </c>
      <c r="D54" s="115">
        <v>219</v>
      </c>
      <c r="E54" s="115">
        <v>260</v>
      </c>
      <c r="F54" s="115">
        <v>243</v>
      </c>
      <c r="G54" s="134">
        <f t="shared" ref="G54:G69" si="10">(((F54/B54)^(1/4))-1)*100</f>
        <v>1.7173656792742076</v>
      </c>
      <c r="H54" s="68"/>
    </row>
    <row r="55" spans="1:9">
      <c r="A55" s="3" t="s">
        <v>3</v>
      </c>
      <c r="B55" s="38">
        <v>201</v>
      </c>
      <c r="C55" s="38">
        <v>180</v>
      </c>
      <c r="D55" s="38">
        <v>158</v>
      </c>
      <c r="E55" s="38">
        <v>146</v>
      </c>
      <c r="F55" s="38">
        <v>154</v>
      </c>
      <c r="G55" s="90">
        <f t="shared" si="10"/>
        <v>-6.4419490346467434</v>
      </c>
      <c r="H55" s="68"/>
    </row>
    <row r="56" spans="1:9">
      <c r="A56" s="116" t="s">
        <v>4</v>
      </c>
      <c r="B56" s="115">
        <v>87</v>
      </c>
      <c r="C56" s="115">
        <v>113</v>
      </c>
      <c r="D56" s="115">
        <v>83</v>
      </c>
      <c r="E56" s="115">
        <v>84</v>
      </c>
      <c r="F56" s="115">
        <v>74</v>
      </c>
      <c r="G56" s="134">
        <f t="shared" si="10"/>
        <v>-3.9653148724468346</v>
      </c>
      <c r="H56" s="68"/>
    </row>
    <row r="57" spans="1:9">
      <c r="A57" s="3" t="s">
        <v>5</v>
      </c>
      <c r="B57" s="38">
        <v>62</v>
      </c>
      <c r="C57" s="38">
        <v>98</v>
      </c>
      <c r="D57" s="38">
        <v>57</v>
      </c>
      <c r="E57" s="38">
        <v>78</v>
      </c>
      <c r="F57" s="38">
        <v>81</v>
      </c>
      <c r="G57" s="90">
        <f t="shared" si="10"/>
        <v>6.9112315428886406</v>
      </c>
      <c r="H57" s="68"/>
    </row>
    <row r="58" spans="1:9">
      <c r="A58" s="116" t="s">
        <v>6</v>
      </c>
      <c r="B58" s="115">
        <v>659</v>
      </c>
      <c r="C58" s="115">
        <v>628</v>
      </c>
      <c r="D58" s="115">
        <v>516</v>
      </c>
      <c r="E58" s="115">
        <v>546</v>
      </c>
      <c r="F58" s="115">
        <v>658</v>
      </c>
      <c r="G58" s="134">
        <f t="shared" si="10"/>
        <v>-3.7957873605398706E-2</v>
      </c>
      <c r="H58" s="68"/>
    </row>
    <row r="59" spans="1:9">
      <c r="A59" s="3" t="s">
        <v>7</v>
      </c>
      <c r="B59" s="38">
        <v>179</v>
      </c>
      <c r="C59" s="38">
        <v>165</v>
      </c>
      <c r="D59" s="38">
        <v>123</v>
      </c>
      <c r="E59" s="38">
        <v>105</v>
      </c>
      <c r="F59" s="38">
        <v>114</v>
      </c>
      <c r="G59" s="90">
        <f t="shared" si="10"/>
        <v>-10.666786839234865</v>
      </c>
      <c r="H59" s="68"/>
    </row>
    <row r="60" spans="1:9">
      <c r="A60" s="116" t="s">
        <v>8</v>
      </c>
      <c r="B60" s="115">
        <v>236</v>
      </c>
      <c r="C60" s="115">
        <v>239</v>
      </c>
      <c r="D60" s="115">
        <v>257</v>
      </c>
      <c r="E60" s="115">
        <v>238</v>
      </c>
      <c r="F60" s="115">
        <v>248</v>
      </c>
      <c r="G60" s="134">
        <f t="shared" si="10"/>
        <v>1.2476424501839833</v>
      </c>
      <c r="H60" s="68"/>
    </row>
    <row r="61" spans="1:9">
      <c r="A61" s="3" t="s">
        <v>9</v>
      </c>
      <c r="B61" s="38">
        <v>718</v>
      </c>
      <c r="C61" s="38">
        <v>743</v>
      </c>
      <c r="D61" s="38">
        <v>632</v>
      </c>
      <c r="E61" s="38">
        <v>573</v>
      </c>
      <c r="F61" s="38">
        <v>579</v>
      </c>
      <c r="G61" s="90">
        <f t="shared" si="10"/>
        <v>-5.2370591887603624</v>
      </c>
      <c r="H61" s="68"/>
    </row>
    <row r="62" spans="1:9">
      <c r="A62" s="116" t="s">
        <v>10</v>
      </c>
      <c r="B62" s="115">
        <v>999</v>
      </c>
      <c r="C62" s="115">
        <v>833</v>
      </c>
      <c r="D62" s="115">
        <v>810</v>
      </c>
      <c r="E62" s="115">
        <v>811</v>
      </c>
      <c r="F62" s="115">
        <v>804</v>
      </c>
      <c r="G62" s="134">
        <f t="shared" si="10"/>
        <v>-5.2841545663053662</v>
      </c>
      <c r="H62" s="68"/>
    </row>
    <row r="63" spans="1:9">
      <c r="A63" s="3" t="s">
        <v>11</v>
      </c>
      <c r="B63" s="38">
        <v>1390</v>
      </c>
      <c r="C63" s="38">
        <v>1499</v>
      </c>
      <c r="D63" s="38">
        <v>1087</v>
      </c>
      <c r="E63" s="38">
        <v>874</v>
      </c>
      <c r="F63" s="38">
        <v>1058</v>
      </c>
      <c r="G63" s="90">
        <f t="shared" si="10"/>
        <v>-6.5955178761471949</v>
      </c>
      <c r="H63" s="68"/>
    </row>
    <row r="64" spans="1:9">
      <c r="A64" s="116" t="s">
        <v>12</v>
      </c>
      <c r="B64" s="115">
        <v>349</v>
      </c>
      <c r="C64" s="115">
        <v>341</v>
      </c>
      <c r="D64" s="115">
        <v>236</v>
      </c>
      <c r="E64" s="115">
        <v>284</v>
      </c>
      <c r="F64" s="115">
        <v>286</v>
      </c>
      <c r="G64" s="134">
        <f t="shared" si="10"/>
        <v>-4.8551794063391496</v>
      </c>
      <c r="H64" s="68"/>
    </row>
    <row r="65" spans="1:9">
      <c r="A65" s="3" t="s">
        <v>13</v>
      </c>
      <c r="B65" s="38">
        <v>458</v>
      </c>
      <c r="C65" s="38">
        <v>497</v>
      </c>
      <c r="D65" s="38">
        <v>376</v>
      </c>
      <c r="E65" s="38">
        <v>367</v>
      </c>
      <c r="F65" s="38">
        <v>395</v>
      </c>
      <c r="G65" s="90">
        <f t="shared" si="10"/>
        <v>-3.631987001549819</v>
      </c>
      <c r="H65" s="68"/>
    </row>
    <row r="66" spans="1:9">
      <c r="A66" s="116" t="s">
        <v>14</v>
      </c>
      <c r="B66" s="115">
        <v>133</v>
      </c>
      <c r="C66" s="115">
        <v>106</v>
      </c>
      <c r="D66" s="115">
        <v>92</v>
      </c>
      <c r="E66" s="115">
        <v>91</v>
      </c>
      <c r="F66" s="115">
        <v>106</v>
      </c>
      <c r="G66" s="134">
        <f t="shared" si="10"/>
        <v>-5.5148501732528938</v>
      </c>
      <c r="H66" s="68"/>
    </row>
    <row r="67" spans="1:9">
      <c r="A67" s="3" t="s">
        <v>15</v>
      </c>
      <c r="B67" s="38">
        <v>223</v>
      </c>
      <c r="C67" s="38">
        <v>226</v>
      </c>
      <c r="D67" s="38">
        <v>193</v>
      </c>
      <c r="E67" s="38">
        <v>160</v>
      </c>
      <c r="F67" s="38">
        <v>149</v>
      </c>
      <c r="G67" s="90">
        <f t="shared" si="10"/>
        <v>-9.589191834041678</v>
      </c>
      <c r="H67" s="68"/>
    </row>
    <row r="68" spans="1:9">
      <c r="A68" s="116" t="s">
        <v>16</v>
      </c>
      <c r="B68" s="115">
        <v>565</v>
      </c>
      <c r="C68" s="115">
        <v>563</v>
      </c>
      <c r="D68" s="115">
        <v>480</v>
      </c>
      <c r="E68" s="115">
        <v>325</v>
      </c>
      <c r="F68" s="115">
        <v>379</v>
      </c>
      <c r="G68" s="134">
        <f t="shared" si="10"/>
        <v>-9.5001851839687781</v>
      </c>
      <c r="H68" s="68"/>
    </row>
    <row r="69" spans="1:9">
      <c r="A69" s="4" t="s">
        <v>17</v>
      </c>
      <c r="B69" s="30">
        <f>SUM(B54:B68)</f>
        <v>6486</v>
      </c>
      <c r="C69" s="30">
        <f>SUM(C54:C68)</f>
        <v>6507</v>
      </c>
      <c r="D69" s="30">
        <f>SUM(D54:D68)</f>
        <v>5319</v>
      </c>
      <c r="E69" s="30">
        <f>SUM(E54:E68)</f>
        <v>4942</v>
      </c>
      <c r="F69" s="30">
        <f>SUM(F54:F68)</f>
        <v>5328</v>
      </c>
      <c r="G69" s="91">
        <f t="shared" si="10"/>
        <v>-4.7978365050548533</v>
      </c>
      <c r="H69" s="68"/>
      <c r="I69" s="145"/>
    </row>
    <row r="70" spans="1:9">
      <c r="A70" s="8"/>
      <c r="B70" s="8"/>
      <c r="C70" s="8"/>
      <c r="D70" s="8"/>
    </row>
  </sheetData>
  <mergeCells count="4">
    <mergeCell ref="A52:G52"/>
    <mergeCell ref="A1:G1"/>
    <mergeCell ref="A21:G21"/>
    <mergeCell ref="A46:F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221"/>
  <sheetViews>
    <sheetView topLeftCell="A172" workbookViewId="0">
      <selection activeCell="D189" sqref="D189"/>
    </sheetView>
  </sheetViews>
  <sheetFormatPr defaultColWidth="9.109375" defaultRowHeight="10.199999999999999"/>
  <cols>
    <col min="1" max="1" width="14.33203125" style="12" customWidth="1"/>
    <col min="2" max="2" width="13" style="12" customWidth="1"/>
    <col min="3" max="3" width="10.5546875" style="12" bestFit="1" customWidth="1"/>
    <col min="4" max="4" width="8.88671875" style="12" customWidth="1"/>
    <col min="5" max="5" width="6.33203125" style="12" customWidth="1"/>
    <col min="6" max="6" width="9.33203125" style="12" customWidth="1"/>
    <col min="7" max="7" width="9.6640625" style="12" customWidth="1"/>
    <col min="8" max="8" width="9.44140625" style="12" customWidth="1"/>
    <col min="9" max="11" width="9" style="12" customWidth="1"/>
    <col min="12" max="12" width="9.5546875" style="12" customWidth="1"/>
    <col min="13" max="13" width="9.6640625" style="12" customWidth="1"/>
    <col min="14" max="14" width="6.44140625" style="12" bestFit="1" customWidth="1"/>
    <col min="15" max="16384" width="9.109375" style="12"/>
  </cols>
  <sheetData>
    <row r="1" spans="1:15" ht="12.6">
      <c r="A1" s="340" t="s">
        <v>180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15" ht="15" customHeight="1">
      <c r="A2" s="346" t="s">
        <v>31</v>
      </c>
      <c r="B2" s="362"/>
      <c r="C2" s="362"/>
      <c r="D2" s="362"/>
      <c r="E2" s="348" t="s">
        <v>32</v>
      </c>
      <c r="F2" s="348"/>
      <c r="G2" s="348"/>
      <c r="H2" s="361"/>
      <c r="I2" s="355" t="s">
        <v>33</v>
      </c>
      <c r="J2" s="359"/>
      <c r="K2" s="360"/>
      <c r="O2" s="171"/>
    </row>
    <row r="3" spans="1:15" ht="60">
      <c r="A3" s="290" t="s">
        <v>0</v>
      </c>
      <c r="B3" s="290" t="s">
        <v>34</v>
      </c>
      <c r="C3" s="290" t="s">
        <v>24</v>
      </c>
      <c r="D3" s="37" t="s">
        <v>17</v>
      </c>
      <c r="E3" s="290" t="s">
        <v>27</v>
      </c>
      <c r="F3" s="290" t="s">
        <v>29</v>
      </c>
      <c r="G3" s="290" t="s">
        <v>35</v>
      </c>
      <c r="H3" s="37" t="s">
        <v>17</v>
      </c>
      <c r="I3" s="290" t="s">
        <v>27</v>
      </c>
      <c r="J3" s="290" t="s">
        <v>29</v>
      </c>
      <c r="K3" s="37" t="s">
        <v>17</v>
      </c>
    </row>
    <row r="4" spans="1:15" ht="11.4">
      <c r="A4" s="110" t="s">
        <v>2</v>
      </c>
      <c r="B4" s="133">
        <v>280</v>
      </c>
      <c r="C4" s="115">
        <v>101</v>
      </c>
      <c r="D4" s="132">
        <f>SUM(B4:C4)</f>
        <v>381</v>
      </c>
      <c r="E4" s="168">
        <v>346</v>
      </c>
      <c r="F4" s="168">
        <v>95</v>
      </c>
      <c r="G4" s="115">
        <v>0</v>
      </c>
      <c r="H4" s="132">
        <f>SUM(E4:G4)</f>
        <v>441</v>
      </c>
      <c r="I4" s="168">
        <v>243</v>
      </c>
      <c r="J4" s="168">
        <v>57</v>
      </c>
      <c r="K4" s="132">
        <f t="shared" ref="K4:K18" si="0">SUM(I4:J4)</f>
        <v>300</v>
      </c>
      <c r="O4" s="171"/>
    </row>
    <row r="5" spans="1:15" ht="12">
      <c r="A5" s="24" t="s">
        <v>3</v>
      </c>
      <c r="B5" s="29">
        <v>170</v>
      </c>
      <c r="C5" s="38">
        <v>97</v>
      </c>
      <c r="D5" s="64">
        <f t="shared" ref="D5:D19" si="1">SUM(B5:C5)</f>
        <v>267</v>
      </c>
      <c r="E5" s="166">
        <v>183</v>
      </c>
      <c r="F5" s="166">
        <v>92</v>
      </c>
      <c r="G5" s="296">
        <v>0</v>
      </c>
      <c r="H5" s="39">
        <f t="shared" ref="H5" si="2">SUM(E5:G5)</f>
        <v>275</v>
      </c>
      <c r="I5" s="166">
        <v>154</v>
      </c>
      <c r="J5" s="166">
        <v>43</v>
      </c>
      <c r="K5" s="39">
        <f t="shared" si="0"/>
        <v>197</v>
      </c>
      <c r="O5" s="171"/>
    </row>
    <row r="6" spans="1:15" ht="11.4">
      <c r="A6" s="110" t="s">
        <v>4</v>
      </c>
      <c r="B6" s="133">
        <v>125</v>
      </c>
      <c r="C6" s="115">
        <v>12</v>
      </c>
      <c r="D6" s="132">
        <f t="shared" si="1"/>
        <v>137</v>
      </c>
      <c r="E6" s="168">
        <v>144</v>
      </c>
      <c r="F6" s="168">
        <v>63</v>
      </c>
      <c r="G6" s="115">
        <v>36</v>
      </c>
      <c r="H6" s="132">
        <f>SUM(E6:G6)</f>
        <v>243</v>
      </c>
      <c r="I6" s="168">
        <v>74</v>
      </c>
      <c r="J6" s="168">
        <v>32</v>
      </c>
      <c r="K6" s="132">
        <f t="shared" si="0"/>
        <v>106</v>
      </c>
      <c r="O6" s="171"/>
    </row>
    <row r="7" spans="1:15" ht="11.4">
      <c r="A7" s="24" t="s">
        <v>5</v>
      </c>
      <c r="B7" s="29">
        <v>106</v>
      </c>
      <c r="C7" s="38">
        <v>137</v>
      </c>
      <c r="D7" s="64">
        <f t="shared" si="1"/>
        <v>243</v>
      </c>
      <c r="E7" s="166">
        <v>123</v>
      </c>
      <c r="F7" s="166">
        <v>178</v>
      </c>
      <c r="G7" s="38">
        <v>4</v>
      </c>
      <c r="H7" s="39">
        <f t="shared" ref="H7:H18" si="3">SUM(E7:G7)</f>
        <v>305</v>
      </c>
      <c r="I7" s="166">
        <v>81</v>
      </c>
      <c r="J7" s="166">
        <v>127</v>
      </c>
      <c r="K7" s="39">
        <f t="shared" si="0"/>
        <v>208</v>
      </c>
      <c r="O7" s="171"/>
    </row>
    <row r="8" spans="1:15" ht="11.4">
      <c r="A8" s="110" t="s">
        <v>6</v>
      </c>
      <c r="B8" s="133">
        <v>966</v>
      </c>
      <c r="C8" s="115">
        <v>438</v>
      </c>
      <c r="D8" s="132">
        <f t="shared" si="1"/>
        <v>1404</v>
      </c>
      <c r="E8" s="168">
        <v>723</v>
      </c>
      <c r="F8" s="168">
        <v>462</v>
      </c>
      <c r="G8" s="115">
        <v>1</v>
      </c>
      <c r="H8" s="132">
        <f t="shared" si="3"/>
        <v>1186</v>
      </c>
      <c r="I8" s="168">
        <v>658</v>
      </c>
      <c r="J8" s="168">
        <v>373</v>
      </c>
      <c r="K8" s="132">
        <f t="shared" si="0"/>
        <v>1031</v>
      </c>
      <c r="O8" s="171"/>
    </row>
    <row r="9" spans="1:15" ht="11.4">
      <c r="A9" s="24" t="s">
        <v>7</v>
      </c>
      <c r="B9" s="29">
        <v>138</v>
      </c>
      <c r="C9" s="38">
        <v>233</v>
      </c>
      <c r="D9" s="64">
        <f t="shared" si="1"/>
        <v>371</v>
      </c>
      <c r="E9" s="166">
        <v>158</v>
      </c>
      <c r="F9" s="166">
        <v>241</v>
      </c>
      <c r="G9" s="297">
        <v>9</v>
      </c>
      <c r="H9" s="39">
        <f t="shared" si="3"/>
        <v>408</v>
      </c>
      <c r="I9" s="166">
        <v>114</v>
      </c>
      <c r="J9" s="166">
        <v>205</v>
      </c>
      <c r="K9" s="39">
        <f t="shared" si="0"/>
        <v>319</v>
      </c>
      <c r="O9" s="171"/>
    </row>
    <row r="10" spans="1:15" ht="11.4">
      <c r="A10" s="110" t="s">
        <v>8</v>
      </c>
      <c r="B10" s="133">
        <v>483</v>
      </c>
      <c r="C10" s="115">
        <v>713</v>
      </c>
      <c r="D10" s="132">
        <f t="shared" si="1"/>
        <v>1196</v>
      </c>
      <c r="E10" s="168">
        <v>377</v>
      </c>
      <c r="F10" s="168">
        <v>522</v>
      </c>
      <c r="G10" s="115">
        <v>227</v>
      </c>
      <c r="H10" s="132">
        <f t="shared" si="3"/>
        <v>1126</v>
      </c>
      <c r="I10" s="168">
        <v>248</v>
      </c>
      <c r="J10" s="168">
        <v>407</v>
      </c>
      <c r="K10" s="132">
        <f t="shared" si="0"/>
        <v>655</v>
      </c>
      <c r="O10" s="171"/>
    </row>
    <row r="11" spans="1:15" ht="11.4">
      <c r="A11" s="24" t="s">
        <v>9</v>
      </c>
      <c r="B11" s="29">
        <v>1107</v>
      </c>
      <c r="C11" s="38">
        <v>174</v>
      </c>
      <c r="D11" s="64">
        <f t="shared" si="1"/>
        <v>1281</v>
      </c>
      <c r="E11" s="166">
        <v>1076</v>
      </c>
      <c r="F11" s="166">
        <v>195</v>
      </c>
      <c r="G11" s="38">
        <v>11</v>
      </c>
      <c r="H11" s="39">
        <f t="shared" si="3"/>
        <v>1282</v>
      </c>
      <c r="I11" s="166">
        <v>579</v>
      </c>
      <c r="J11" s="166">
        <v>139</v>
      </c>
      <c r="K11" s="39">
        <f t="shared" si="0"/>
        <v>718</v>
      </c>
      <c r="O11" s="171"/>
    </row>
    <row r="12" spans="1:15" ht="11.4">
      <c r="A12" s="110" t="s">
        <v>10</v>
      </c>
      <c r="B12" s="133">
        <v>1176</v>
      </c>
      <c r="C12" s="115">
        <v>838</v>
      </c>
      <c r="D12" s="132">
        <f t="shared" si="1"/>
        <v>2014</v>
      </c>
      <c r="E12" s="168">
        <v>1168</v>
      </c>
      <c r="F12" s="168">
        <v>968</v>
      </c>
      <c r="G12" s="115">
        <v>142</v>
      </c>
      <c r="H12" s="132">
        <f t="shared" si="3"/>
        <v>2278</v>
      </c>
      <c r="I12" s="168">
        <v>804</v>
      </c>
      <c r="J12" s="168">
        <v>724</v>
      </c>
      <c r="K12" s="132">
        <f t="shared" si="0"/>
        <v>1528</v>
      </c>
      <c r="O12" s="171"/>
    </row>
    <row r="13" spans="1:15" ht="12">
      <c r="A13" s="24" t="s">
        <v>11</v>
      </c>
      <c r="B13" s="29">
        <v>1515</v>
      </c>
      <c r="C13" s="38">
        <v>1303</v>
      </c>
      <c r="D13" s="64">
        <f t="shared" si="1"/>
        <v>2818</v>
      </c>
      <c r="E13" s="166">
        <v>1463</v>
      </c>
      <c r="F13" s="166">
        <v>1429</v>
      </c>
      <c r="G13" s="296">
        <v>123</v>
      </c>
      <c r="H13" s="39">
        <f t="shared" si="3"/>
        <v>3015</v>
      </c>
      <c r="I13" s="166">
        <v>1058</v>
      </c>
      <c r="J13" s="166">
        <v>1145</v>
      </c>
      <c r="K13" s="39">
        <f t="shared" si="0"/>
        <v>2203</v>
      </c>
      <c r="O13" s="171"/>
    </row>
    <row r="14" spans="1:15" ht="11.4">
      <c r="A14" s="110" t="s">
        <v>12</v>
      </c>
      <c r="B14" s="133">
        <v>502</v>
      </c>
      <c r="C14" s="115">
        <v>574</v>
      </c>
      <c r="D14" s="132">
        <f t="shared" si="1"/>
        <v>1076</v>
      </c>
      <c r="E14" s="168">
        <v>511</v>
      </c>
      <c r="F14" s="168">
        <v>557</v>
      </c>
      <c r="G14" s="115">
        <v>6</v>
      </c>
      <c r="H14" s="132">
        <f>SUM(E14:G14)</f>
        <v>1074</v>
      </c>
      <c r="I14" s="168">
        <v>286</v>
      </c>
      <c r="J14" s="168">
        <v>463</v>
      </c>
      <c r="K14" s="132">
        <f t="shared" si="0"/>
        <v>749</v>
      </c>
      <c r="O14" s="171"/>
    </row>
    <row r="15" spans="1:15" ht="12">
      <c r="A15" s="24" t="s">
        <v>13</v>
      </c>
      <c r="B15" s="29">
        <v>486</v>
      </c>
      <c r="C15" s="38">
        <v>90</v>
      </c>
      <c r="D15" s="64">
        <f t="shared" si="1"/>
        <v>576</v>
      </c>
      <c r="E15" s="166">
        <v>555</v>
      </c>
      <c r="F15" s="166">
        <v>95</v>
      </c>
      <c r="G15" s="296">
        <v>0</v>
      </c>
      <c r="H15" s="39">
        <f>SUM(E15:G15)</f>
        <v>650</v>
      </c>
      <c r="I15" s="166">
        <v>395</v>
      </c>
      <c r="J15" s="166">
        <v>72</v>
      </c>
      <c r="K15" s="39">
        <f t="shared" si="0"/>
        <v>467</v>
      </c>
      <c r="O15" s="171"/>
    </row>
    <row r="16" spans="1:15" ht="11.4">
      <c r="A16" s="110" t="s">
        <v>14</v>
      </c>
      <c r="B16" s="133">
        <v>154</v>
      </c>
      <c r="C16" s="115">
        <v>54</v>
      </c>
      <c r="D16" s="132">
        <f t="shared" si="1"/>
        <v>208</v>
      </c>
      <c r="E16" s="168">
        <v>155</v>
      </c>
      <c r="F16" s="168">
        <v>53</v>
      </c>
      <c r="G16" s="115">
        <v>0</v>
      </c>
      <c r="H16" s="132">
        <f t="shared" si="3"/>
        <v>208</v>
      </c>
      <c r="I16" s="168">
        <v>106</v>
      </c>
      <c r="J16" s="168">
        <v>41</v>
      </c>
      <c r="K16" s="132">
        <f t="shared" si="0"/>
        <v>147</v>
      </c>
      <c r="O16" s="171"/>
    </row>
    <row r="17" spans="1:15" ht="11.4">
      <c r="A17" s="24" t="s">
        <v>15</v>
      </c>
      <c r="B17" s="29">
        <v>140</v>
      </c>
      <c r="C17" s="38">
        <v>196</v>
      </c>
      <c r="D17" s="64">
        <f t="shared" si="1"/>
        <v>336</v>
      </c>
      <c r="E17" s="166">
        <v>176</v>
      </c>
      <c r="F17" s="166">
        <v>189</v>
      </c>
      <c r="G17" s="38">
        <v>24</v>
      </c>
      <c r="H17" s="39">
        <f>SUM(E17:G17)</f>
        <v>389</v>
      </c>
      <c r="I17" s="166">
        <v>149</v>
      </c>
      <c r="J17" s="166">
        <v>154</v>
      </c>
      <c r="K17" s="39">
        <f t="shared" si="0"/>
        <v>303</v>
      </c>
      <c r="O17" s="171"/>
    </row>
    <row r="18" spans="1:15" ht="11.4">
      <c r="A18" s="110" t="s">
        <v>16</v>
      </c>
      <c r="B18" s="133">
        <v>637</v>
      </c>
      <c r="C18" s="115">
        <v>23</v>
      </c>
      <c r="D18" s="132">
        <f t="shared" si="1"/>
        <v>660</v>
      </c>
      <c r="E18" s="168">
        <v>521</v>
      </c>
      <c r="F18" s="168">
        <v>22</v>
      </c>
      <c r="G18" s="115">
        <v>0</v>
      </c>
      <c r="H18" s="132">
        <f t="shared" si="3"/>
        <v>543</v>
      </c>
      <c r="I18" s="168">
        <v>379</v>
      </c>
      <c r="J18" s="168">
        <v>18</v>
      </c>
      <c r="K18" s="132">
        <f t="shared" si="0"/>
        <v>397</v>
      </c>
      <c r="O18" s="171"/>
    </row>
    <row r="19" spans="1:15" ht="12">
      <c r="A19" s="4" t="s">
        <v>17</v>
      </c>
      <c r="B19" s="5">
        <f>SUM(B4:B18)</f>
        <v>7985</v>
      </c>
      <c r="C19" s="5">
        <f>SUM(C4:C18)</f>
        <v>4983</v>
      </c>
      <c r="D19" s="66">
        <f t="shared" si="1"/>
        <v>12968</v>
      </c>
      <c r="E19" s="5">
        <f t="shared" ref="E19:K19" si="4">SUM(E4:E18)</f>
        <v>7679</v>
      </c>
      <c r="F19" s="5">
        <f t="shared" si="4"/>
        <v>5161</v>
      </c>
      <c r="G19" s="5">
        <f>SUM(G6:G18)</f>
        <v>583</v>
      </c>
      <c r="H19" s="40">
        <f t="shared" si="4"/>
        <v>13423</v>
      </c>
      <c r="I19" s="5">
        <f t="shared" si="4"/>
        <v>5328</v>
      </c>
      <c r="J19" s="5">
        <f t="shared" si="4"/>
        <v>4000</v>
      </c>
      <c r="K19" s="40">
        <f t="shared" si="4"/>
        <v>9328</v>
      </c>
      <c r="O19" s="171"/>
    </row>
    <row r="20" spans="1:15" ht="12">
      <c r="A20" s="41" t="s">
        <v>36</v>
      </c>
      <c r="B20" s="61">
        <f>(B19/D19)*100</f>
        <v>61.57464528069093</v>
      </c>
      <c r="C20" s="42">
        <f>(C19/D19)*100</f>
        <v>38.42535471930907</v>
      </c>
      <c r="D20" s="42">
        <v>100</v>
      </c>
      <c r="E20" s="42">
        <f>(+E19/H19) *100</f>
        <v>57.207777695001113</v>
      </c>
      <c r="F20" s="42">
        <f>(+F19/H19) *100</f>
        <v>38.448930939432316</v>
      </c>
      <c r="G20" s="42">
        <f>(+G19/H19) *100</f>
        <v>4.3432913655665653</v>
      </c>
      <c r="H20" s="42">
        <f>SUM(E20:G20)</f>
        <v>100</v>
      </c>
      <c r="I20" s="42">
        <f>(+I19/K19)*100</f>
        <v>57.118353344768437</v>
      </c>
      <c r="J20" s="42">
        <f>(+J19/K19)*100</f>
        <v>42.881646655231556</v>
      </c>
      <c r="K20" s="42">
        <f>SUM(I20:J20)</f>
        <v>100</v>
      </c>
    </row>
    <row r="21" spans="1:15" ht="10.8">
      <c r="A21" s="295" t="s">
        <v>140</v>
      </c>
      <c r="B21" s="99"/>
      <c r="C21" s="99"/>
      <c r="D21" s="99"/>
      <c r="E21" s="99"/>
      <c r="F21" s="13"/>
      <c r="G21" s="13"/>
      <c r="H21" s="13"/>
      <c r="I21" s="13"/>
      <c r="J21" s="13"/>
      <c r="K21" s="13"/>
    </row>
    <row r="22" spans="1:15">
      <c r="A22" s="99"/>
      <c r="B22" s="99"/>
      <c r="C22" s="99"/>
      <c r="D22" s="99"/>
      <c r="E22" s="99"/>
      <c r="F22" s="13"/>
      <c r="G22" s="13"/>
      <c r="H22" s="13"/>
      <c r="I22" s="13"/>
      <c r="J22" s="13"/>
      <c r="K22" s="13"/>
    </row>
    <row r="23" spans="1:15" ht="12.6">
      <c r="A23" s="340" t="s">
        <v>181</v>
      </c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5" ht="12">
      <c r="A24" s="3"/>
      <c r="B24" s="352" t="s">
        <v>31</v>
      </c>
      <c r="C24" s="352"/>
      <c r="D24" s="352"/>
      <c r="E24" s="352"/>
    </row>
    <row r="25" spans="1:15" ht="12">
      <c r="A25" s="290" t="s">
        <v>0</v>
      </c>
      <c r="B25" s="290" t="s">
        <v>37</v>
      </c>
      <c r="C25" s="36" t="s">
        <v>38</v>
      </c>
      <c r="D25" s="290" t="s">
        <v>39</v>
      </c>
      <c r="E25" s="293" t="s">
        <v>17</v>
      </c>
    </row>
    <row r="26" spans="1:15" ht="11.4">
      <c r="A26" s="110" t="s">
        <v>2</v>
      </c>
      <c r="B26" s="168">
        <v>19</v>
      </c>
      <c r="C26" s="168">
        <v>0</v>
      </c>
      <c r="D26" s="115">
        <v>0</v>
      </c>
      <c r="E26" s="111">
        <f t="shared" ref="E26:E41" si="5">SUM(B26+C26+D26)</f>
        <v>19</v>
      </c>
    </row>
    <row r="27" spans="1:15" ht="11.4">
      <c r="A27" s="24" t="s">
        <v>3</v>
      </c>
      <c r="B27" s="166">
        <v>159</v>
      </c>
      <c r="C27" s="166">
        <v>0</v>
      </c>
      <c r="D27" s="38">
        <v>0</v>
      </c>
      <c r="E27" s="92">
        <f t="shared" si="5"/>
        <v>159</v>
      </c>
    </row>
    <row r="28" spans="1:15" ht="11.4">
      <c r="A28" s="110" t="s">
        <v>4</v>
      </c>
      <c r="B28" s="168">
        <v>125</v>
      </c>
      <c r="C28" s="168">
        <v>0</v>
      </c>
      <c r="D28" s="115">
        <v>0</v>
      </c>
      <c r="E28" s="111">
        <f t="shared" si="5"/>
        <v>125</v>
      </c>
    </row>
    <row r="29" spans="1:15" ht="11.4">
      <c r="A29" s="24" t="s">
        <v>5</v>
      </c>
      <c r="B29" s="166">
        <v>62</v>
      </c>
      <c r="C29" s="166">
        <v>20</v>
      </c>
      <c r="D29" s="38">
        <v>45</v>
      </c>
      <c r="E29" s="92">
        <f t="shared" si="5"/>
        <v>127</v>
      </c>
    </row>
    <row r="30" spans="1:15" ht="11.4">
      <c r="A30" s="110" t="s">
        <v>6</v>
      </c>
      <c r="B30" s="168">
        <v>223</v>
      </c>
      <c r="C30" s="168">
        <v>0</v>
      </c>
      <c r="D30" s="115">
        <v>0</v>
      </c>
      <c r="E30" s="111">
        <f t="shared" si="5"/>
        <v>223</v>
      </c>
    </row>
    <row r="31" spans="1:15" ht="11.4">
      <c r="A31" s="24" t="s">
        <v>7</v>
      </c>
      <c r="B31" s="166">
        <v>118</v>
      </c>
      <c r="C31" s="166">
        <v>0</v>
      </c>
      <c r="D31" s="38">
        <v>6</v>
      </c>
      <c r="E31" s="92">
        <f t="shared" si="5"/>
        <v>124</v>
      </c>
    </row>
    <row r="32" spans="1:15" ht="11.4">
      <c r="A32" s="110" t="s">
        <v>8</v>
      </c>
      <c r="B32" s="168">
        <v>442</v>
      </c>
      <c r="C32" s="168">
        <v>134</v>
      </c>
      <c r="D32" s="115">
        <v>193</v>
      </c>
      <c r="E32" s="111">
        <f t="shared" si="5"/>
        <v>769</v>
      </c>
    </row>
    <row r="33" spans="1:14" ht="11.4">
      <c r="A33" s="24" t="s">
        <v>9</v>
      </c>
      <c r="B33" s="166">
        <v>903</v>
      </c>
      <c r="C33" s="166">
        <v>0</v>
      </c>
      <c r="D33" s="38">
        <v>0</v>
      </c>
      <c r="E33" s="92">
        <f t="shared" si="5"/>
        <v>903</v>
      </c>
    </row>
    <row r="34" spans="1:14" ht="11.4">
      <c r="A34" s="110" t="s">
        <v>10</v>
      </c>
      <c r="B34" s="168">
        <v>863</v>
      </c>
      <c r="C34" s="168">
        <v>286</v>
      </c>
      <c r="D34" s="115">
        <v>290</v>
      </c>
      <c r="E34" s="111">
        <f t="shared" si="5"/>
        <v>1439</v>
      </c>
    </row>
    <row r="35" spans="1:14" ht="11.4">
      <c r="A35" s="24" t="s">
        <v>11</v>
      </c>
      <c r="B35" s="166">
        <v>1207</v>
      </c>
      <c r="C35" s="166">
        <v>0</v>
      </c>
      <c r="D35" s="38">
        <v>0</v>
      </c>
      <c r="E35" s="92">
        <f t="shared" si="5"/>
        <v>1207</v>
      </c>
    </row>
    <row r="36" spans="1:14" ht="11.4">
      <c r="A36" s="110" t="s">
        <v>12</v>
      </c>
      <c r="B36" s="168">
        <v>502</v>
      </c>
      <c r="C36" s="168">
        <v>0</v>
      </c>
      <c r="D36" s="115">
        <v>0</v>
      </c>
      <c r="E36" s="111">
        <f t="shared" si="5"/>
        <v>502</v>
      </c>
    </row>
    <row r="37" spans="1:14" ht="11.4">
      <c r="A37" s="24" t="s">
        <v>13</v>
      </c>
      <c r="B37" s="166">
        <v>275</v>
      </c>
      <c r="C37" s="166">
        <v>0</v>
      </c>
      <c r="D37" s="38">
        <v>0</v>
      </c>
      <c r="E37" s="92">
        <f t="shared" si="5"/>
        <v>275</v>
      </c>
    </row>
    <row r="38" spans="1:14" ht="11.4">
      <c r="A38" s="110" t="s">
        <v>14</v>
      </c>
      <c r="B38" s="168">
        <v>126</v>
      </c>
      <c r="C38" s="168">
        <v>0</v>
      </c>
      <c r="D38" s="115">
        <v>0</v>
      </c>
      <c r="E38" s="111">
        <f t="shared" si="5"/>
        <v>126</v>
      </c>
    </row>
    <row r="39" spans="1:14" ht="11.4">
      <c r="A39" s="24" t="s">
        <v>15</v>
      </c>
      <c r="B39" s="166">
        <v>124</v>
      </c>
      <c r="C39" s="166">
        <v>37</v>
      </c>
      <c r="D39" s="38">
        <v>32</v>
      </c>
      <c r="E39" s="92">
        <f t="shared" si="5"/>
        <v>193</v>
      </c>
    </row>
    <row r="40" spans="1:14" ht="11.4">
      <c r="A40" s="110" t="s">
        <v>16</v>
      </c>
      <c r="B40" s="168">
        <v>256</v>
      </c>
      <c r="C40" s="168">
        <v>62</v>
      </c>
      <c r="D40" s="115">
        <v>63</v>
      </c>
      <c r="E40" s="111">
        <f t="shared" si="5"/>
        <v>381</v>
      </c>
      <c r="F40" s="14"/>
    </row>
    <row r="41" spans="1:14" ht="13.8">
      <c r="A41" s="104" t="s">
        <v>17</v>
      </c>
      <c r="B41" s="5">
        <f>SUM(B26:B40)</f>
        <v>5404</v>
      </c>
      <c r="C41" s="5">
        <f>SUM(C26:C40)</f>
        <v>539</v>
      </c>
      <c r="D41" s="5">
        <f>SUM(D26:D40)</f>
        <v>629</v>
      </c>
      <c r="E41" s="93">
        <f t="shared" si="5"/>
        <v>6572</v>
      </c>
    </row>
    <row r="42" spans="1:14" ht="12">
      <c r="A42" s="41" t="s">
        <v>36</v>
      </c>
      <c r="B42" s="61">
        <f>(B41/E41)*100</f>
        <v>82.227632379793064</v>
      </c>
      <c r="C42" s="42">
        <f>(C41/E41)*100</f>
        <v>8.2014607425441266</v>
      </c>
      <c r="D42" s="42">
        <f>(D41/E41)*100</f>
        <v>9.5709068776628126</v>
      </c>
      <c r="E42" s="94">
        <v>100</v>
      </c>
    </row>
    <row r="44" spans="1:14" ht="12.6">
      <c r="A44" s="340" t="s">
        <v>182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ht="12">
      <c r="A45" s="346" t="s">
        <v>31</v>
      </c>
      <c r="B45" s="362"/>
      <c r="C45" s="362"/>
      <c r="D45" s="362"/>
      <c r="E45" s="348" t="s">
        <v>32</v>
      </c>
      <c r="F45" s="348"/>
      <c r="G45" s="348"/>
      <c r="H45" s="361"/>
      <c r="I45" s="355" t="s">
        <v>33</v>
      </c>
      <c r="J45" s="359"/>
      <c r="K45" s="360"/>
    </row>
    <row r="46" spans="1:14" ht="48" customHeight="1">
      <c r="A46" s="290" t="s">
        <v>0</v>
      </c>
      <c r="B46" s="290" t="s">
        <v>34</v>
      </c>
      <c r="C46" s="290" t="s">
        <v>24</v>
      </c>
      <c r="D46" s="37" t="s">
        <v>17</v>
      </c>
      <c r="E46" s="290" t="s">
        <v>27</v>
      </c>
      <c r="F46" s="290" t="s">
        <v>29</v>
      </c>
      <c r="G46" s="290" t="s">
        <v>35</v>
      </c>
      <c r="H46" s="37" t="s">
        <v>17</v>
      </c>
      <c r="I46" s="290" t="s">
        <v>27</v>
      </c>
      <c r="J46" s="290" t="s">
        <v>29</v>
      </c>
      <c r="K46" s="37" t="s">
        <v>17</v>
      </c>
    </row>
    <row r="47" spans="1:14" ht="11.4">
      <c r="A47" s="110" t="s">
        <v>2</v>
      </c>
      <c r="B47" s="133">
        <v>338</v>
      </c>
      <c r="C47" s="115">
        <v>30</v>
      </c>
      <c r="D47" s="132">
        <f>SUM(B47:C47)</f>
        <v>368</v>
      </c>
      <c r="E47" s="168">
        <v>354</v>
      </c>
      <c r="F47" s="168">
        <v>41</v>
      </c>
      <c r="G47" s="115">
        <v>3</v>
      </c>
      <c r="H47" s="132">
        <f>SUM(E47:G47)</f>
        <v>398</v>
      </c>
      <c r="I47" s="168">
        <v>260</v>
      </c>
      <c r="J47" s="115">
        <v>26</v>
      </c>
      <c r="K47" s="132">
        <f t="shared" ref="K47:K61" si="6">SUM(I47:J47)</f>
        <v>286</v>
      </c>
    </row>
    <row r="48" spans="1:14" ht="11.4">
      <c r="A48" s="24" t="s">
        <v>3</v>
      </c>
      <c r="B48" s="29">
        <v>169</v>
      </c>
      <c r="C48" s="38">
        <v>52</v>
      </c>
      <c r="D48" s="64">
        <f t="shared" ref="D48:D62" si="7">SUM(B48:C48)</f>
        <v>221</v>
      </c>
      <c r="E48" s="166">
        <v>188</v>
      </c>
      <c r="F48" s="166">
        <v>51</v>
      </c>
      <c r="G48" s="38">
        <v>0</v>
      </c>
      <c r="H48" s="39">
        <f t="shared" ref="H48:H61" si="8">SUM(E48:G48)</f>
        <v>239</v>
      </c>
      <c r="I48" s="166">
        <v>146</v>
      </c>
      <c r="J48" s="38">
        <v>31</v>
      </c>
      <c r="K48" s="39">
        <f t="shared" si="6"/>
        <v>177</v>
      </c>
    </row>
    <row r="49" spans="1:15" ht="11.4">
      <c r="A49" s="110" t="s">
        <v>4</v>
      </c>
      <c r="B49" s="133">
        <v>133</v>
      </c>
      <c r="C49" s="115">
        <v>45</v>
      </c>
      <c r="D49" s="132">
        <f t="shared" si="7"/>
        <v>178</v>
      </c>
      <c r="E49" s="168">
        <v>135</v>
      </c>
      <c r="F49" s="168">
        <v>71</v>
      </c>
      <c r="G49" s="38">
        <v>3</v>
      </c>
      <c r="H49" s="132">
        <f>SUM(E49:G49)</f>
        <v>209</v>
      </c>
      <c r="I49" s="168">
        <v>84</v>
      </c>
      <c r="J49" s="115">
        <v>43</v>
      </c>
      <c r="K49" s="132">
        <f t="shared" si="6"/>
        <v>127</v>
      </c>
    </row>
    <row r="50" spans="1:15" ht="11.4">
      <c r="A50" s="24" t="s">
        <v>5</v>
      </c>
      <c r="B50" s="29">
        <v>90</v>
      </c>
      <c r="C50" s="38">
        <v>122</v>
      </c>
      <c r="D50" s="64">
        <f t="shared" si="7"/>
        <v>212</v>
      </c>
      <c r="E50" s="166">
        <v>111</v>
      </c>
      <c r="F50" s="166">
        <v>141</v>
      </c>
      <c r="G50" s="115">
        <v>4</v>
      </c>
      <c r="H50" s="39">
        <f t="shared" si="8"/>
        <v>256</v>
      </c>
      <c r="I50" s="166">
        <v>78</v>
      </c>
      <c r="J50" s="38">
        <v>89</v>
      </c>
      <c r="K50" s="39">
        <f t="shared" si="6"/>
        <v>167</v>
      </c>
    </row>
    <row r="51" spans="1:15" ht="11.4">
      <c r="A51" s="110" t="s">
        <v>6</v>
      </c>
      <c r="B51" s="133">
        <v>814</v>
      </c>
      <c r="C51" s="115">
        <v>254</v>
      </c>
      <c r="D51" s="132">
        <f t="shared" si="7"/>
        <v>1068</v>
      </c>
      <c r="E51" s="168">
        <v>607</v>
      </c>
      <c r="F51" s="168">
        <v>258</v>
      </c>
      <c r="G51" s="38">
        <v>0</v>
      </c>
      <c r="H51" s="132">
        <f t="shared" si="8"/>
        <v>865</v>
      </c>
      <c r="I51" s="168">
        <v>546</v>
      </c>
      <c r="J51" s="115">
        <v>202</v>
      </c>
      <c r="K51" s="132">
        <f t="shared" si="6"/>
        <v>748</v>
      </c>
    </row>
    <row r="52" spans="1:15" ht="11.4">
      <c r="A52" s="24" t="s">
        <v>7</v>
      </c>
      <c r="B52" s="29">
        <v>161</v>
      </c>
      <c r="C52" s="38">
        <v>145</v>
      </c>
      <c r="D52" s="64">
        <f t="shared" si="7"/>
        <v>306</v>
      </c>
      <c r="E52" s="166">
        <v>132</v>
      </c>
      <c r="F52" s="166">
        <v>160</v>
      </c>
      <c r="G52" s="38">
        <v>2</v>
      </c>
      <c r="H52" s="39">
        <f t="shared" si="8"/>
        <v>294</v>
      </c>
      <c r="I52" s="166">
        <v>105</v>
      </c>
      <c r="J52" s="38">
        <v>128</v>
      </c>
      <c r="K52" s="39">
        <f t="shared" si="6"/>
        <v>233</v>
      </c>
    </row>
    <row r="53" spans="1:15" ht="11.4">
      <c r="A53" s="110" t="s">
        <v>8</v>
      </c>
      <c r="B53" s="133">
        <v>315</v>
      </c>
      <c r="C53" s="115">
        <v>294</v>
      </c>
      <c r="D53" s="132">
        <f t="shared" si="7"/>
        <v>609</v>
      </c>
      <c r="E53" s="168">
        <v>380</v>
      </c>
      <c r="F53" s="168">
        <v>390</v>
      </c>
      <c r="G53" s="115">
        <v>228</v>
      </c>
      <c r="H53" s="132">
        <f t="shared" si="8"/>
        <v>998</v>
      </c>
      <c r="I53" s="168">
        <v>238</v>
      </c>
      <c r="J53" s="115">
        <v>293</v>
      </c>
      <c r="K53" s="132">
        <f t="shared" si="6"/>
        <v>531</v>
      </c>
    </row>
    <row r="54" spans="1:15" ht="11.4">
      <c r="A54" s="24" t="s">
        <v>9</v>
      </c>
      <c r="B54" s="29">
        <v>1007</v>
      </c>
      <c r="C54" s="38">
        <v>147</v>
      </c>
      <c r="D54" s="64">
        <f t="shared" si="7"/>
        <v>1154</v>
      </c>
      <c r="E54" s="166">
        <v>1061</v>
      </c>
      <c r="F54" s="166">
        <v>128</v>
      </c>
      <c r="G54" s="12">
        <v>1</v>
      </c>
      <c r="H54" s="39">
        <f t="shared" si="8"/>
        <v>1190</v>
      </c>
      <c r="I54" s="166">
        <v>573</v>
      </c>
      <c r="J54" s="38">
        <v>92</v>
      </c>
      <c r="K54" s="39">
        <f t="shared" si="6"/>
        <v>665</v>
      </c>
    </row>
    <row r="55" spans="1:15" ht="11.4">
      <c r="A55" s="110" t="s">
        <v>10</v>
      </c>
      <c r="B55" s="133">
        <v>1212</v>
      </c>
      <c r="C55" s="115">
        <v>629</v>
      </c>
      <c r="D55" s="132">
        <f t="shared" si="7"/>
        <v>1841</v>
      </c>
      <c r="E55" s="168">
        <v>1265</v>
      </c>
      <c r="F55" s="168">
        <v>682</v>
      </c>
      <c r="G55" s="115">
        <v>76</v>
      </c>
      <c r="H55" s="132">
        <f t="shared" si="8"/>
        <v>2023</v>
      </c>
      <c r="I55" s="168">
        <v>811</v>
      </c>
      <c r="J55" s="115">
        <v>496</v>
      </c>
      <c r="K55" s="132">
        <f t="shared" si="6"/>
        <v>1307</v>
      </c>
    </row>
    <row r="56" spans="1:15" ht="11.4">
      <c r="A56" s="24" t="s">
        <v>11</v>
      </c>
      <c r="B56" s="29">
        <v>1481</v>
      </c>
      <c r="C56" s="38">
        <v>731</v>
      </c>
      <c r="D56" s="64">
        <f t="shared" si="7"/>
        <v>2212</v>
      </c>
      <c r="E56" s="166">
        <v>1356</v>
      </c>
      <c r="F56" s="166">
        <v>679</v>
      </c>
      <c r="G56" s="38">
        <v>119</v>
      </c>
      <c r="H56" s="39">
        <f t="shared" si="8"/>
        <v>2154</v>
      </c>
      <c r="I56" s="166">
        <v>874</v>
      </c>
      <c r="J56" s="38">
        <v>575</v>
      </c>
      <c r="K56" s="39">
        <f t="shared" si="6"/>
        <v>1449</v>
      </c>
    </row>
    <row r="57" spans="1:15" ht="11.4">
      <c r="A57" s="110" t="s">
        <v>12</v>
      </c>
      <c r="B57" s="133">
        <v>479</v>
      </c>
      <c r="C57" s="115">
        <v>511</v>
      </c>
      <c r="D57" s="132">
        <f t="shared" si="7"/>
        <v>990</v>
      </c>
      <c r="E57" s="168">
        <v>490</v>
      </c>
      <c r="F57" s="168">
        <v>492</v>
      </c>
      <c r="G57" s="115">
        <v>2</v>
      </c>
      <c r="H57" s="132">
        <f t="shared" si="8"/>
        <v>984</v>
      </c>
      <c r="I57" s="168">
        <v>284</v>
      </c>
      <c r="J57" s="115">
        <v>376</v>
      </c>
      <c r="K57" s="132">
        <f t="shared" si="6"/>
        <v>660</v>
      </c>
    </row>
    <row r="58" spans="1:15" ht="11.4">
      <c r="A58" s="24" t="s">
        <v>13</v>
      </c>
      <c r="B58" s="29">
        <v>488</v>
      </c>
      <c r="C58" s="38">
        <v>64</v>
      </c>
      <c r="D58" s="64">
        <f t="shared" si="7"/>
        <v>552</v>
      </c>
      <c r="E58" s="166">
        <v>471</v>
      </c>
      <c r="F58" s="166">
        <v>78</v>
      </c>
      <c r="G58" s="38">
        <v>17</v>
      </c>
      <c r="H58" s="39">
        <f t="shared" si="8"/>
        <v>566</v>
      </c>
      <c r="I58" s="166">
        <v>367</v>
      </c>
      <c r="J58" s="38">
        <v>53</v>
      </c>
      <c r="K58" s="39">
        <f t="shared" si="6"/>
        <v>420</v>
      </c>
    </row>
    <row r="59" spans="1:15" ht="11.4">
      <c r="A59" s="110" t="s">
        <v>14</v>
      </c>
      <c r="B59" s="133">
        <v>154</v>
      </c>
      <c r="C59" s="115">
        <v>42</v>
      </c>
      <c r="D59" s="132">
        <f t="shared" si="7"/>
        <v>196</v>
      </c>
      <c r="E59" s="168">
        <v>155</v>
      </c>
      <c r="F59" s="168">
        <v>39</v>
      </c>
      <c r="G59" s="115">
        <v>3</v>
      </c>
      <c r="H59" s="132">
        <f t="shared" si="8"/>
        <v>197</v>
      </c>
      <c r="I59" s="168">
        <v>91</v>
      </c>
      <c r="J59" s="115">
        <v>35</v>
      </c>
      <c r="K59" s="132">
        <f t="shared" si="6"/>
        <v>126</v>
      </c>
    </row>
    <row r="60" spans="1:15" ht="11.4">
      <c r="A60" s="24" t="s">
        <v>15</v>
      </c>
      <c r="B60" s="29">
        <v>242</v>
      </c>
      <c r="C60" s="38">
        <v>161</v>
      </c>
      <c r="D60" s="64">
        <f t="shared" si="7"/>
        <v>403</v>
      </c>
      <c r="E60" s="166">
        <v>262</v>
      </c>
      <c r="F60" s="166">
        <v>126</v>
      </c>
      <c r="G60" s="38">
        <v>5</v>
      </c>
      <c r="H60" s="39">
        <f t="shared" si="8"/>
        <v>393</v>
      </c>
      <c r="I60" s="166">
        <v>160</v>
      </c>
      <c r="J60" s="38">
        <v>106</v>
      </c>
      <c r="K60" s="39">
        <f t="shared" si="6"/>
        <v>266</v>
      </c>
    </row>
    <row r="61" spans="1:15" ht="11.4">
      <c r="A61" s="110" t="s">
        <v>16</v>
      </c>
      <c r="B61" s="133">
        <v>499</v>
      </c>
      <c r="C61" s="115">
        <v>18</v>
      </c>
      <c r="D61" s="132">
        <f t="shared" si="7"/>
        <v>517</v>
      </c>
      <c r="E61" s="168">
        <v>423</v>
      </c>
      <c r="F61" s="168">
        <v>20</v>
      </c>
      <c r="G61" s="115">
        <v>3</v>
      </c>
      <c r="H61" s="132">
        <f t="shared" si="8"/>
        <v>446</v>
      </c>
      <c r="I61" s="168">
        <v>325</v>
      </c>
      <c r="J61" s="115">
        <v>14</v>
      </c>
      <c r="K61" s="132">
        <f t="shared" si="6"/>
        <v>339</v>
      </c>
    </row>
    <row r="62" spans="1:15" ht="12">
      <c r="A62" s="4" t="s">
        <v>17</v>
      </c>
      <c r="B62" s="5">
        <f>SUM(B47:B61)</f>
        <v>7582</v>
      </c>
      <c r="C62" s="5">
        <f>SUM(C47:C61)</f>
        <v>3245</v>
      </c>
      <c r="D62" s="66">
        <f t="shared" si="7"/>
        <v>10827</v>
      </c>
      <c r="E62" s="5">
        <f t="shared" ref="E62:K62" si="9">SUM(E47:E61)</f>
        <v>7390</v>
      </c>
      <c r="F62" s="5">
        <f t="shared" si="9"/>
        <v>3356</v>
      </c>
      <c r="G62" s="5">
        <f t="shared" si="9"/>
        <v>466</v>
      </c>
      <c r="H62" s="40">
        <f t="shared" si="9"/>
        <v>11212</v>
      </c>
      <c r="I62" s="5">
        <f t="shared" si="9"/>
        <v>4942</v>
      </c>
      <c r="J62" s="5">
        <f t="shared" si="9"/>
        <v>2559</v>
      </c>
      <c r="K62" s="40">
        <f t="shared" si="9"/>
        <v>7501</v>
      </c>
      <c r="O62" s="63"/>
    </row>
    <row r="63" spans="1:15" ht="12">
      <c r="A63" s="41" t="s">
        <v>36</v>
      </c>
      <c r="B63" s="61">
        <f>(B62/D62)*100</f>
        <v>70.028632123395212</v>
      </c>
      <c r="C63" s="42">
        <f>(C62/D62)*100</f>
        <v>29.971367876604781</v>
      </c>
      <c r="D63" s="42">
        <v>100</v>
      </c>
      <c r="E63" s="42">
        <f>(+E62/H62) *100</f>
        <v>65.911523367820195</v>
      </c>
      <c r="F63" s="42">
        <f>(+F62/H62) *100</f>
        <v>29.93221548341063</v>
      </c>
      <c r="G63" s="42">
        <f>(+G62/H62) *100</f>
        <v>4.1562611487691763</v>
      </c>
      <c r="H63" s="42">
        <f>SUM(E63:G63)</f>
        <v>100</v>
      </c>
      <c r="I63" s="42">
        <f>(+I62/K62)*100</f>
        <v>65.884548726836428</v>
      </c>
      <c r="J63" s="42">
        <f>(+J62/K62)*100</f>
        <v>34.115451273163579</v>
      </c>
      <c r="K63" s="42">
        <f>SUM(I63:J63)</f>
        <v>100</v>
      </c>
    </row>
    <row r="64" spans="1:15" ht="10.8">
      <c r="A64" s="295" t="s">
        <v>140</v>
      </c>
      <c r="B64" s="99"/>
      <c r="C64" s="99"/>
      <c r="D64" s="99"/>
      <c r="E64" s="99"/>
      <c r="F64" s="13"/>
      <c r="G64" s="13"/>
      <c r="H64" s="13"/>
      <c r="I64" s="13"/>
      <c r="J64" s="13"/>
      <c r="K64" s="13"/>
    </row>
    <row r="65" spans="1:14">
      <c r="A65" s="99"/>
      <c r="B65" s="99"/>
      <c r="C65" s="99"/>
      <c r="D65" s="99"/>
      <c r="E65" s="99"/>
      <c r="F65" s="13"/>
      <c r="G65" s="13"/>
      <c r="H65" s="13"/>
      <c r="I65" s="13"/>
      <c r="J65" s="13"/>
      <c r="K65" s="13"/>
    </row>
    <row r="66" spans="1:14" ht="12.6">
      <c r="A66" s="340" t="s">
        <v>183</v>
      </c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ht="12">
      <c r="A67" s="3"/>
      <c r="B67" s="352" t="s">
        <v>31</v>
      </c>
      <c r="C67" s="352"/>
      <c r="D67" s="352"/>
      <c r="E67" s="352"/>
    </row>
    <row r="68" spans="1:14" ht="12">
      <c r="A68" s="290" t="s">
        <v>0</v>
      </c>
      <c r="B68" s="290" t="s">
        <v>37</v>
      </c>
      <c r="C68" s="36" t="s">
        <v>38</v>
      </c>
      <c r="D68" s="290" t="s">
        <v>39</v>
      </c>
      <c r="E68" s="293" t="s">
        <v>17</v>
      </c>
    </row>
    <row r="69" spans="1:14" ht="11.4">
      <c r="A69" s="110" t="s">
        <v>2</v>
      </c>
      <c r="B69" s="168">
        <v>19</v>
      </c>
      <c r="C69" s="168">
        <v>0</v>
      </c>
      <c r="D69" s="115">
        <v>0</v>
      </c>
      <c r="E69" s="111">
        <f t="shared" ref="E69:E84" si="10">SUM(B69+C69+D69)</f>
        <v>19</v>
      </c>
    </row>
    <row r="70" spans="1:14" ht="11.4">
      <c r="A70" s="24" t="s">
        <v>3</v>
      </c>
      <c r="B70" s="166">
        <v>166</v>
      </c>
      <c r="C70" s="166">
        <v>0</v>
      </c>
      <c r="D70" s="38">
        <v>0</v>
      </c>
      <c r="E70" s="92">
        <f t="shared" si="10"/>
        <v>166</v>
      </c>
    </row>
    <row r="71" spans="1:14" ht="11.4">
      <c r="A71" s="110" t="s">
        <v>4</v>
      </c>
      <c r="B71" s="168">
        <v>133</v>
      </c>
      <c r="C71" s="168">
        <v>0</v>
      </c>
      <c r="D71" s="115">
        <v>0</v>
      </c>
      <c r="E71" s="111">
        <f t="shared" si="10"/>
        <v>133</v>
      </c>
    </row>
    <row r="72" spans="1:14" ht="11.4">
      <c r="A72" s="24" t="s">
        <v>5</v>
      </c>
      <c r="B72" s="166">
        <v>69</v>
      </c>
      <c r="C72" s="166">
        <v>15</v>
      </c>
      <c r="D72" s="38">
        <v>22</v>
      </c>
      <c r="E72" s="92">
        <f t="shared" si="10"/>
        <v>106</v>
      </c>
    </row>
    <row r="73" spans="1:14" ht="11.4">
      <c r="A73" s="110" t="s">
        <v>6</v>
      </c>
      <c r="B73" s="168">
        <v>278</v>
      </c>
      <c r="C73" s="168">
        <v>0</v>
      </c>
      <c r="D73" s="115">
        <v>0</v>
      </c>
      <c r="E73" s="111">
        <f t="shared" si="10"/>
        <v>278</v>
      </c>
    </row>
    <row r="74" spans="1:14" ht="11.4">
      <c r="A74" s="24" t="s">
        <v>7</v>
      </c>
      <c r="B74" s="166">
        <v>112</v>
      </c>
      <c r="C74" s="166">
        <v>44</v>
      </c>
      <c r="D74" s="38">
        <v>44</v>
      </c>
      <c r="E74" s="92">
        <f t="shared" si="10"/>
        <v>200</v>
      </c>
    </row>
    <row r="75" spans="1:14" ht="11.4">
      <c r="A75" s="110" t="s">
        <v>8</v>
      </c>
      <c r="B75" s="168">
        <v>266</v>
      </c>
      <c r="C75" s="168">
        <v>183</v>
      </c>
      <c r="D75" s="115">
        <v>175</v>
      </c>
      <c r="E75" s="111">
        <f t="shared" si="10"/>
        <v>624</v>
      </c>
    </row>
    <row r="76" spans="1:14" ht="11.4">
      <c r="A76" s="24" t="s">
        <v>9</v>
      </c>
      <c r="B76" s="166">
        <v>984</v>
      </c>
      <c r="C76" s="166">
        <v>0</v>
      </c>
      <c r="D76" s="38">
        <v>0</v>
      </c>
      <c r="E76" s="92">
        <f t="shared" si="10"/>
        <v>984</v>
      </c>
    </row>
    <row r="77" spans="1:14" ht="11.4">
      <c r="A77" s="110" t="s">
        <v>10</v>
      </c>
      <c r="B77" s="168">
        <v>937</v>
      </c>
      <c r="C77" s="168">
        <v>332</v>
      </c>
      <c r="D77" s="115">
        <v>294</v>
      </c>
      <c r="E77" s="111">
        <f t="shared" si="10"/>
        <v>1563</v>
      </c>
    </row>
    <row r="78" spans="1:14" ht="11.4">
      <c r="A78" s="24" t="s">
        <v>11</v>
      </c>
      <c r="B78" s="166">
        <v>1200</v>
      </c>
      <c r="C78" s="166">
        <v>0</v>
      </c>
      <c r="D78" s="38">
        <v>0</v>
      </c>
      <c r="E78" s="92">
        <f t="shared" si="10"/>
        <v>1200</v>
      </c>
    </row>
    <row r="79" spans="1:14" ht="11.4">
      <c r="A79" s="110" t="s">
        <v>12</v>
      </c>
      <c r="B79" s="168">
        <v>402</v>
      </c>
      <c r="C79" s="168">
        <v>0</v>
      </c>
      <c r="D79" s="115">
        <v>0</v>
      </c>
      <c r="E79" s="111">
        <f t="shared" si="10"/>
        <v>402</v>
      </c>
    </row>
    <row r="80" spans="1:14" ht="11.4">
      <c r="A80" s="24" t="s">
        <v>13</v>
      </c>
      <c r="B80" s="166">
        <v>329</v>
      </c>
      <c r="C80" s="166">
        <v>0</v>
      </c>
      <c r="D80" s="38">
        <v>0</v>
      </c>
      <c r="E80" s="92">
        <f t="shared" si="10"/>
        <v>329</v>
      </c>
    </row>
    <row r="81" spans="1:14" ht="11.4">
      <c r="A81" s="110" t="s">
        <v>14</v>
      </c>
      <c r="B81" s="168">
        <v>136</v>
      </c>
      <c r="C81" s="168">
        <v>0</v>
      </c>
      <c r="D81" s="115">
        <v>0</v>
      </c>
      <c r="E81" s="111">
        <f t="shared" si="10"/>
        <v>136</v>
      </c>
    </row>
    <row r="82" spans="1:14" ht="11.4">
      <c r="A82" s="24" t="s">
        <v>15</v>
      </c>
      <c r="B82" s="166">
        <v>116</v>
      </c>
      <c r="C82" s="166">
        <v>116</v>
      </c>
      <c r="D82" s="38">
        <v>34</v>
      </c>
      <c r="E82" s="92">
        <f t="shared" si="10"/>
        <v>266</v>
      </c>
    </row>
    <row r="83" spans="1:14" ht="11.4">
      <c r="A83" s="110" t="s">
        <v>16</v>
      </c>
      <c r="B83" s="168">
        <v>245</v>
      </c>
      <c r="C83" s="168">
        <v>55</v>
      </c>
      <c r="D83" s="115">
        <v>44</v>
      </c>
      <c r="E83" s="111">
        <f t="shared" si="10"/>
        <v>344</v>
      </c>
      <c r="F83" s="14"/>
    </row>
    <row r="84" spans="1:14" ht="13.8">
      <c r="A84" s="104" t="s">
        <v>17</v>
      </c>
      <c r="B84" s="5">
        <f>SUM(B69:B83)</f>
        <v>5392</v>
      </c>
      <c r="C84" s="5">
        <f>SUM(C69:C83)</f>
        <v>745</v>
      </c>
      <c r="D84" s="5">
        <f>SUM(D69:D83)</f>
        <v>613</v>
      </c>
      <c r="E84" s="93">
        <f t="shared" si="10"/>
        <v>6750</v>
      </c>
    </row>
    <row r="85" spans="1:14" ht="12">
      <c r="A85" s="41" t="s">
        <v>36</v>
      </c>
      <c r="B85" s="61">
        <f>(B84/E84)*100</f>
        <v>79.881481481481487</v>
      </c>
      <c r="C85" s="42">
        <f>(C84/E84)*100</f>
        <v>11.037037037037036</v>
      </c>
      <c r="D85" s="42">
        <f>(D84/E84)*100</f>
        <v>9.0814814814814824</v>
      </c>
      <c r="E85" s="94">
        <v>100</v>
      </c>
    </row>
    <row r="87" spans="1:14" ht="13.2">
      <c r="A87" s="340" t="s">
        <v>184</v>
      </c>
      <c r="B87" s="353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</row>
    <row r="88" spans="1:14" ht="14.4">
      <c r="A88" s="346" t="s">
        <v>31</v>
      </c>
      <c r="B88" s="347"/>
      <c r="C88" s="347"/>
      <c r="D88" s="347"/>
      <c r="E88" s="348" t="s">
        <v>32</v>
      </c>
      <c r="F88" s="347"/>
      <c r="G88" s="347"/>
      <c r="H88" s="358"/>
      <c r="I88" s="355" t="s">
        <v>33</v>
      </c>
      <c r="J88" s="356"/>
      <c r="K88" s="357"/>
    </row>
    <row r="89" spans="1:14" ht="60">
      <c r="A89" s="212" t="s">
        <v>0</v>
      </c>
      <c r="B89" s="212" t="s">
        <v>34</v>
      </c>
      <c r="C89" s="212" t="s">
        <v>24</v>
      </c>
      <c r="D89" s="37" t="s">
        <v>17</v>
      </c>
      <c r="E89" s="212" t="s">
        <v>27</v>
      </c>
      <c r="F89" s="212" t="s">
        <v>29</v>
      </c>
      <c r="G89" s="212" t="s">
        <v>35</v>
      </c>
      <c r="H89" s="37" t="s">
        <v>17</v>
      </c>
      <c r="I89" s="212" t="s">
        <v>27</v>
      </c>
      <c r="J89" s="212" t="s">
        <v>29</v>
      </c>
      <c r="K89" s="37" t="s">
        <v>17</v>
      </c>
    </row>
    <row r="90" spans="1:14" ht="11.4">
      <c r="A90" s="110" t="s">
        <v>2</v>
      </c>
      <c r="B90" s="133">
        <v>419</v>
      </c>
      <c r="C90" s="115">
        <v>70</v>
      </c>
      <c r="D90" s="132">
        <f>SUM(B90:C90)</f>
        <v>489</v>
      </c>
      <c r="E90" s="168">
        <v>404</v>
      </c>
      <c r="F90" s="168">
        <v>48</v>
      </c>
      <c r="G90" s="115">
        <v>25</v>
      </c>
      <c r="H90" s="132">
        <f>SUM(E90:G90)</f>
        <v>477</v>
      </c>
      <c r="I90" s="168">
        <v>219</v>
      </c>
      <c r="J90" s="115">
        <v>37</v>
      </c>
      <c r="K90" s="132">
        <f t="shared" ref="K90:K104" si="11">SUM(I90:J90)</f>
        <v>256</v>
      </c>
    </row>
    <row r="91" spans="1:14" ht="11.4">
      <c r="A91" s="24" t="s">
        <v>3</v>
      </c>
      <c r="B91" s="29">
        <v>209</v>
      </c>
      <c r="C91" s="38">
        <v>93</v>
      </c>
      <c r="D91" s="64">
        <f t="shared" ref="D91:D105" si="12">SUM(B91:C91)</f>
        <v>302</v>
      </c>
      <c r="E91" s="166">
        <v>227</v>
      </c>
      <c r="F91" s="166">
        <v>107</v>
      </c>
      <c r="G91" s="38">
        <v>0</v>
      </c>
      <c r="H91" s="39">
        <f t="shared" ref="H91:H104" si="13">SUM(E91:G91)</f>
        <v>334</v>
      </c>
      <c r="I91" s="166">
        <v>158</v>
      </c>
      <c r="J91" s="38">
        <v>70</v>
      </c>
      <c r="K91" s="39">
        <f t="shared" si="11"/>
        <v>228</v>
      </c>
    </row>
    <row r="92" spans="1:14" ht="11.4">
      <c r="A92" s="110" t="s">
        <v>4</v>
      </c>
      <c r="B92" s="133">
        <v>96</v>
      </c>
      <c r="C92" s="115">
        <v>0</v>
      </c>
      <c r="D92" s="132">
        <f t="shared" si="12"/>
        <v>96</v>
      </c>
      <c r="E92" s="168">
        <v>130</v>
      </c>
      <c r="F92" s="168">
        <v>88</v>
      </c>
      <c r="G92" s="38">
        <v>6</v>
      </c>
      <c r="H92" s="132">
        <f t="shared" si="13"/>
        <v>224</v>
      </c>
      <c r="I92" s="168">
        <v>83</v>
      </c>
      <c r="J92" s="115">
        <v>68</v>
      </c>
      <c r="K92" s="132">
        <f t="shared" si="11"/>
        <v>151</v>
      </c>
    </row>
    <row r="93" spans="1:14" ht="11.4">
      <c r="A93" s="24" t="s">
        <v>5</v>
      </c>
      <c r="B93" s="29">
        <v>89</v>
      </c>
      <c r="C93" s="38">
        <v>162</v>
      </c>
      <c r="D93" s="64">
        <f t="shared" si="12"/>
        <v>251</v>
      </c>
      <c r="E93" s="166">
        <v>113</v>
      </c>
      <c r="F93" s="166">
        <v>117</v>
      </c>
      <c r="G93" s="115">
        <v>0</v>
      </c>
      <c r="H93" s="39">
        <f t="shared" si="13"/>
        <v>230</v>
      </c>
      <c r="I93" s="166">
        <v>57</v>
      </c>
      <c r="J93" s="38">
        <v>93</v>
      </c>
      <c r="K93" s="39">
        <f t="shared" si="11"/>
        <v>150</v>
      </c>
    </row>
    <row r="94" spans="1:14" ht="11.4">
      <c r="A94" s="110" t="s">
        <v>6</v>
      </c>
      <c r="B94" s="133">
        <v>628</v>
      </c>
      <c r="C94" s="115">
        <v>231</v>
      </c>
      <c r="D94" s="132">
        <f t="shared" si="12"/>
        <v>859</v>
      </c>
      <c r="E94" s="168">
        <v>516</v>
      </c>
      <c r="F94" s="168">
        <v>231</v>
      </c>
      <c r="G94" s="38">
        <v>0</v>
      </c>
      <c r="H94" s="132">
        <f t="shared" si="13"/>
        <v>747</v>
      </c>
      <c r="I94" s="168">
        <v>516</v>
      </c>
      <c r="J94" s="115">
        <v>231</v>
      </c>
      <c r="K94" s="132">
        <f t="shared" si="11"/>
        <v>747</v>
      </c>
    </row>
    <row r="95" spans="1:14" ht="11.4">
      <c r="A95" s="24" t="s">
        <v>7</v>
      </c>
      <c r="B95" s="29">
        <v>169</v>
      </c>
      <c r="C95" s="38">
        <v>215</v>
      </c>
      <c r="D95" s="64">
        <f t="shared" si="12"/>
        <v>384</v>
      </c>
      <c r="E95" s="166">
        <v>159</v>
      </c>
      <c r="F95" s="166">
        <v>221</v>
      </c>
      <c r="G95" s="115">
        <v>0</v>
      </c>
      <c r="H95" s="39">
        <f t="shared" si="13"/>
        <v>380</v>
      </c>
      <c r="I95" s="166">
        <v>123</v>
      </c>
      <c r="J95" s="38">
        <v>163</v>
      </c>
      <c r="K95" s="39">
        <f t="shared" si="11"/>
        <v>286</v>
      </c>
    </row>
    <row r="96" spans="1:14" ht="11.4">
      <c r="A96" s="110" t="s">
        <v>8</v>
      </c>
      <c r="B96" s="133">
        <v>467</v>
      </c>
      <c r="C96" s="115">
        <v>699</v>
      </c>
      <c r="D96" s="132">
        <f t="shared" si="12"/>
        <v>1166</v>
      </c>
      <c r="E96" s="168">
        <v>415</v>
      </c>
      <c r="F96" s="168">
        <v>733</v>
      </c>
      <c r="G96" s="115">
        <v>136</v>
      </c>
      <c r="H96" s="132">
        <f t="shared" si="13"/>
        <v>1284</v>
      </c>
      <c r="I96" s="168">
        <v>257</v>
      </c>
      <c r="J96" s="115">
        <v>642</v>
      </c>
      <c r="K96" s="132">
        <f t="shared" si="11"/>
        <v>899</v>
      </c>
    </row>
    <row r="97" spans="1:14" ht="11.4">
      <c r="A97" s="24" t="s">
        <v>9</v>
      </c>
      <c r="B97" s="29">
        <v>1070</v>
      </c>
      <c r="C97" s="38">
        <v>403</v>
      </c>
      <c r="D97" s="64">
        <f t="shared" si="12"/>
        <v>1473</v>
      </c>
      <c r="E97" s="166">
        <v>1030</v>
      </c>
      <c r="F97" s="166">
        <v>265</v>
      </c>
      <c r="G97" s="38">
        <v>7</v>
      </c>
      <c r="H97" s="39">
        <f t="shared" si="13"/>
        <v>1302</v>
      </c>
      <c r="I97" s="166">
        <v>632</v>
      </c>
      <c r="J97" s="38">
        <v>219</v>
      </c>
      <c r="K97" s="39">
        <f t="shared" si="11"/>
        <v>851</v>
      </c>
    </row>
    <row r="98" spans="1:14" ht="11.4">
      <c r="A98" s="110" t="s">
        <v>10</v>
      </c>
      <c r="B98" s="133">
        <v>1738</v>
      </c>
      <c r="C98" s="115">
        <v>1032</v>
      </c>
      <c r="D98" s="132">
        <f t="shared" si="12"/>
        <v>2770</v>
      </c>
      <c r="E98" s="168">
        <v>1269</v>
      </c>
      <c r="F98" s="168">
        <v>873</v>
      </c>
      <c r="G98" s="115">
        <v>263</v>
      </c>
      <c r="H98" s="132">
        <f t="shared" si="13"/>
        <v>2405</v>
      </c>
      <c r="I98" s="168">
        <v>810</v>
      </c>
      <c r="J98" s="115">
        <v>674</v>
      </c>
      <c r="K98" s="132">
        <f t="shared" si="11"/>
        <v>1484</v>
      </c>
    </row>
    <row r="99" spans="1:14" ht="11.4">
      <c r="A99" s="24" t="s">
        <v>11</v>
      </c>
      <c r="B99" s="29">
        <v>1899</v>
      </c>
      <c r="C99" s="38">
        <v>1236</v>
      </c>
      <c r="D99" s="64">
        <f t="shared" si="12"/>
        <v>3135</v>
      </c>
      <c r="E99" s="166">
        <v>1652</v>
      </c>
      <c r="F99" s="166">
        <v>1379</v>
      </c>
      <c r="G99" s="38">
        <v>98</v>
      </c>
      <c r="H99" s="39">
        <f t="shared" si="13"/>
        <v>3129</v>
      </c>
      <c r="I99" s="166">
        <v>1087</v>
      </c>
      <c r="J99" s="38">
        <v>1036</v>
      </c>
      <c r="K99" s="39">
        <f t="shared" si="11"/>
        <v>2123</v>
      </c>
    </row>
    <row r="100" spans="1:14" ht="11.4">
      <c r="A100" s="110" t="s">
        <v>12</v>
      </c>
      <c r="B100" s="133">
        <v>435</v>
      </c>
      <c r="C100" s="115">
        <v>767</v>
      </c>
      <c r="D100" s="132">
        <f t="shared" si="12"/>
        <v>1202</v>
      </c>
      <c r="E100" s="168">
        <v>444</v>
      </c>
      <c r="F100" s="168">
        <v>745</v>
      </c>
      <c r="G100" s="115">
        <v>5</v>
      </c>
      <c r="H100" s="132">
        <f t="shared" si="13"/>
        <v>1194</v>
      </c>
      <c r="I100" s="168">
        <v>236</v>
      </c>
      <c r="J100" s="115">
        <v>577</v>
      </c>
      <c r="K100" s="132">
        <f t="shared" si="11"/>
        <v>813</v>
      </c>
    </row>
    <row r="101" spans="1:14" ht="11.4">
      <c r="A101" s="24" t="s">
        <v>13</v>
      </c>
      <c r="B101" s="29">
        <v>442</v>
      </c>
      <c r="C101" s="38">
        <v>102</v>
      </c>
      <c r="D101" s="64">
        <f t="shared" si="12"/>
        <v>544</v>
      </c>
      <c r="E101" s="166">
        <v>442</v>
      </c>
      <c r="F101" s="166">
        <v>110</v>
      </c>
      <c r="G101" s="38">
        <v>1</v>
      </c>
      <c r="H101" s="39">
        <f t="shared" si="13"/>
        <v>553</v>
      </c>
      <c r="I101" s="166">
        <v>376</v>
      </c>
      <c r="J101" s="38">
        <v>87</v>
      </c>
      <c r="K101" s="39">
        <f t="shared" si="11"/>
        <v>463</v>
      </c>
    </row>
    <row r="102" spans="1:14" ht="11.4">
      <c r="A102" s="110" t="s">
        <v>14</v>
      </c>
      <c r="B102" s="133">
        <v>185</v>
      </c>
      <c r="C102" s="115">
        <v>67</v>
      </c>
      <c r="D102" s="132">
        <f t="shared" si="12"/>
        <v>252</v>
      </c>
      <c r="E102" s="168">
        <v>138</v>
      </c>
      <c r="F102" s="168">
        <v>63</v>
      </c>
      <c r="G102" s="115">
        <v>15</v>
      </c>
      <c r="H102" s="132">
        <f t="shared" si="13"/>
        <v>216</v>
      </c>
      <c r="I102" s="168">
        <v>92</v>
      </c>
      <c r="J102" s="115">
        <v>42</v>
      </c>
      <c r="K102" s="132">
        <f t="shared" si="11"/>
        <v>134</v>
      </c>
    </row>
    <row r="103" spans="1:14" ht="11.4">
      <c r="A103" s="24" t="s">
        <v>15</v>
      </c>
      <c r="B103" s="29">
        <v>296</v>
      </c>
      <c r="C103" s="38">
        <v>247</v>
      </c>
      <c r="D103" s="64">
        <f t="shared" si="12"/>
        <v>543</v>
      </c>
      <c r="E103" s="166">
        <v>299</v>
      </c>
      <c r="F103" s="166">
        <v>238</v>
      </c>
      <c r="G103" s="38">
        <v>13</v>
      </c>
      <c r="H103" s="39">
        <f t="shared" si="13"/>
        <v>550</v>
      </c>
      <c r="I103" s="166">
        <v>193</v>
      </c>
      <c r="J103" s="38">
        <v>208</v>
      </c>
      <c r="K103" s="39">
        <f t="shared" si="11"/>
        <v>401</v>
      </c>
    </row>
    <row r="104" spans="1:14" ht="11.4">
      <c r="A104" s="110" t="s">
        <v>16</v>
      </c>
      <c r="B104" s="133">
        <v>672</v>
      </c>
      <c r="C104" s="115">
        <v>19</v>
      </c>
      <c r="D104" s="132">
        <f t="shared" si="12"/>
        <v>691</v>
      </c>
      <c r="E104" s="168">
        <v>587</v>
      </c>
      <c r="F104" s="168">
        <v>19</v>
      </c>
      <c r="G104" s="115">
        <v>0</v>
      </c>
      <c r="H104" s="132">
        <f t="shared" si="13"/>
        <v>606</v>
      </c>
      <c r="I104" s="168">
        <v>480</v>
      </c>
      <c r="J104" s="115">
        <v>12</v>
      </c>
      <c r="K104" s="132">
        <f t="shared" si="11"/>
        <v>492</v>
      </c>
    </row>
    <row r="105" spans="1:14" ht="12">
      <c r="A105" s="4" t="s">
        <v>17</v>
      </c>
      <c r="B105" s="5">
        <f>SUM(B90:B104)</f>
        <v>8814</v>
      </c>
      <c r="C105" s="5">
        <f>SUM(C90:C104)</f>
        <v>5343</v>
      </c>
      <c r="D105" s="66">
        <f t="shared" si="12"/>
        <v>14157</v>
      </c>
      <c r="E105" s="5">
        <f t="shared" ref="E105:K105" si="14">SUM(E90:E104)</f>
        <v>7825</v>
      </c>
      <c r="F105" s="5">
        <f t="shared" si="14"/>
        <v>5237</v>
      </c>
      <c r="G105" s="5">
        <f t="shared" si="14"/>
        <v>569</v>
      </c>
      <c r="H105" s="40">
        <f t="shared" si="14"/>
        <v>13631</v>
      </c>
      <c r="I105" s="5">
        <f t="shared" si="14"/>
        <v>5319</v>
      </c>
      <c r="J105" s="5">
        <f t="shared" si="14"/>
        <v>4159</v>
      </c>
      <c r="K105" s="40">
        <f t="shared" si="14"/>
        <v>9478</v>
      </c>
    </row>
    <row r="106" spans="1:14" ht="12">
      <c r="A106" s="41" t="s">
        <v>36</v>
      </c>
      <c r="B106" s="61">
        <f>(B105/D105)*100</f>
        <v>62.258953168044073</v>
      </c>
      <c r="C106" s="42">
        <f>(C105/D105)*100</f>
        <v>37.74104683195592</v>
      </c>
      <c r="D106" s="42">
        <v>100</v>
      </c>
      <c r="E106" s="42">
        <f>(+E105/H105) *100</f>
        <v>57.405912992443696</v>
      </c>
      <c r="F106" s="42">
        <f>(+F105/H105) *100</f>
        <v>38.419778446188836</v>
      </c>
      <c r="G106" s="42">
        <f>(+G105/H105) *100</f>
        <v>4.1743085613674715</v>
      </c>
      <c r="H106" s="42">
        <f>SUM(E106:G106)</f>
        <v>100</v>
      </c>
      <c r="I106" s="42">
        <f>(+I105/K105)*100</f>
        <v>56.119434479848074</v>
      </c>
      <c r="J106" s="42">
        <f>(+J105/K105)*100</f>
        <v>43.880565520151933</v>
      </c>
      <c r="K106" s="42">
        <f>SUM(I106:J106)</f>
        <v>100</v>
      </c>
      <c r="L106" s="42"/>
    </row>
    <row r="107" spans="1:14" ht="10.8">
      <c r="A107" s="219" t="s">
        <v>140</v>
      </c>
      <c r="B107" s="99"/>
      <c r="C107" s="99"/>
      <c r="D107" s="99"/>
      <c r="E107" s="99"/>
      <c r="F107" s="13"/>
      <c r="G107" s="13"/>
      <c r="H107" s="13"/>
      <c r="I107" s="13"/>
      <c r="J107" s="13"/>
      <c r="K107" s="13"/>
    </row>
    <row r="108" spans="1:14">
      <c r="A108" s="99"/>
      <c r="B108" s="99"/>
      <c r="C108" s="99"/>
      <c r="D108" s="99"/>
      <c r="E108" s="99"/>
      <c r="F108" s="13"/>
      <c r="G108" s="13"/>
      <c r="H108" s="13"/>
      <c r="I108" s="13"/>
      <c r="J108" s="13"/>
      <c r="K108" s="13"/>
    </row>
    <row r="109" spans="1:14" ht="12.6">
      <c r="A109" s="340" t="s">
        <v>185</v>
      </c>
      <c r="B109" s="354"/>
      <c r="C109" s="354"/>
      <c r="D109" s="354"/>
      <c r="E109" s="354"/>
      <c r="F109" s="354"/>
      <c r="G109" s="354"/>
      <c r="H109" s="354"/>
      <c r="I109" s="354"/>
      <c r="J109" s="354"/>
      <c r="K109" s="354"/>
      <c r="L109" s="354"/>
      <c r="M109" s="354"/>
      <c r="N109" s="354"/>
    </row>
    <row r="110" spans="1:14" ht="12">
      <c r="A110" s="3"/>
      <c r="B110" s="352" t="s">
        <v>31</v>
      </c>
      <c r="C110" s="352"/>
      <c r="D110" s="352"/>
      <c r="E110" s="352"/>
    </row>
    <row r="111" spans="1:14" ht="12">
      <c r="A111" s="212" t="s">
        <v>0</v>
      </c>
      <c r="B111" s="212" t="s">
        <v>37</v>
      </c>
      <c r="C111" s="36" t="s">
        <v>38</v>
      </c>
      <c r="D111" s="212" t="s">
        <v>39</v>
      </c>
      <c r="E111" s="214" t="s">
        <v>17</v>
      </c>
    </row>
    <row r="112" spans="1:14" ht="11.4">
      <c r="A112" s="110" t="s">
        <v>2</v>
      </c>
      <c r="B112" s="168">
        <v>51</v>
      </c>
      <c r="C112" s="168">
        <v>0</v>
      </c>
      <c r="D112" s="115">
        <v>0</v>
      </c>
      <c r="E112" s="111">
        <f t="shared" ref="E112:E127" si="15">SUM(B112+C112+D112)</f>
        <v>51</v>
      </c>
    </row>
    <row r="113" spans="1:6" ht="11.4">
      <c r="A113" s="24" t="s">
        <v>3</v>
      </c>
      <c r="B113" s="166">
        <v>188</v>
      </c>
      <c r="C113" s="166">
        <v>0</v>
      </c>
      <c r="D113" s="38">
        <v>0</v>
      </c>
      <c r="E113" s="92">
        <f t="shared" si="15"/>
        <v>188</v>
      </c>
    </row>
    <row r="114" spans="1:6" ht="11.4">
      <c r="A114" s="110" t="s">
        <v>4</v>
      </c>
      <c r="B114" s="168">
        <v>0</v>
      </c>
      <c r="C114" s="168">
        <v>0</v>
      </c>
      <c r="D114" s="115">
        <v>0</v>
      </c>
      <c r="E114" s="111">
        <f t="shared" si="15"/>
        <v>0</v>
      </c>
    </row>
    <row r="115" spans="1:6" ht="11.4">
      <c r="A115" s="24" t="s">
        <v>5</v>
      </c>
      <c r="B115" s="166">
        <v>48</v>
      </c>
      <c r="C115" s="166">
        <v>29</v>
      </c>
      <c r="D115" s="38">
        <v>30</v>
      </c>
      <c r="E115" s="92">
        <f t="shared" si="15"/>
        <v>107</v>
      </c>
    </row>
    <row r="116" spans="1:6" ht="11.4">
      <c r="A116" s="110" t="s">
        <v>6</v>
      </c>
      <c r="B116" s="168">
        <v>123</v>
      </c>
      <c r="C116" s="168">
        <v>0</v>
      </c>
      <c r="D116" s="115">
        <v>0</v>
      </c>
      <c r="E116" s="111">
        <f t="shared" si="15"/>
        <v>123</v>
      </c>
    </row>
    <row r="117" spans="1:6" ht="11.4">
      <c r="A117" s="24" t="s">
        <v>7</v>
      </c>
      <c r="B117" s="166">
        <v>93</v>
      </c>
      <c r="C117" s="166">
        <v>64</v>
      </c>
      <c r="D117" s="38">
        <v>64</v>
      </c>
      <c r="E117" s="92">
        <f t="shared" si="15"/>
        <v>221</v>
      </c>
    </row>
    <row r="118" spans="1:6" ht="11.4">
      <c r="A118" s="110" t="s">
        <v>8</v>
      </c>
      <c r="B118" s="168">
        <v>461</v>
      </c>
      <c r="C118" s="168">
        <v>226</v>
      </c>
      <c r="D118" s="115">
        <v>212</v>
      </c>
      <c r="E118" s="111">
        <f t="shared" si="15"/>
        <v>899</v>
      </c>
    </row>
    <row r="119" spans="1:6" ht="11.4">
      <c r="A119" s="24" t="s">
        <v>9</v>
      </c>
      <c r="B119" s="166">
        <v>1064</v>
      </c>
      <c r="C119" s="166">
        <v>0</v>
      </c>
      <c r="D119" s="38">
        <v>0</v>
      </c>
      <c r="E119" s="92">
        <f t="shared" si="15"/>
        <v>1064</v>
      </c>
    </row>
    <row r="120" spans="1:6" ht="11.4">
      <c r="A120" s="110" t="s">
        <v>10</v>
      </c>
      <c r="B120" s="168">
        <v>1300</v>
      </c>
      <c r="C120" s="168">
        <v>97</v>
      </c>
      <c r="D120" s="115">
        <v>71</v>
      </c>
      <c r="E120" s="111">
        <f t="shared" si="15"/>
        <v>1468</v>
      </c>
    </row>
    <row r="121" spans="1:6" ht="11.4">
      <c r="A121" s="24" t="s">
        <v>11</v>
      </c>
      <c r="B121" s="166">
        <v>1538</v>
      </c>
      <c r="C121" s="166">
        <v>0</v>
      </c>
      <c r="D121" s="38">
        <v>0</v>
      </c>
      <c r="E121" s="92">
        <f t="shared" si="15"/>
        <v>1538</v>
      </c>
    </row>
    <row r="122" spans="1:6" ht="11.4">
      <c r="A122" s="110" t="s">
        <v>12</v>
      </c>
      <c r="B122" s="168">
        <v>365</v>
      </c>
      <c r="C122" s="168">
        <v>0</v>
      </c>
      <c r="D122" s="115">
        <v>0</v>
      </c>
      <c r="E122" s="111">
        <f t="shared" si="15"/>
        <v>365</v>
      </c>
    </row>
    <row r="123" spans="1:6" ht="11.4">
      <c r="A123" s="24" t="s">
        <v>13</v>
      </c>
      <c r="B123" s="166">
        <v>267</v>
      </c>
      <c r="C123" s="166">
        <v>0</v>
      </c>
      <c r="D123" s="38">
        <v>0</v>
      </c>
      <c r="E123" s="92">
        <f t="shared" si="15"/>
        <v>267</v>
      </c>
    </row>
    <row r="124" spans="1:6" ht="11.4">
      <c r="A124" s="110" t="s">
        <v>14</v>
      </c>
      <c r="B124" s="168">
        <v>137</v>
      </c>
      <c r="C124" s="168">
        <v>0</v>
      </c>
      <c r="D124" s="115"/>
      <c r="E124" s="111">
        <f t="shared" si="15"/>
        <v>137</v>
      </c>
    </row>
    <row r="125" spans="1:6" ht="11.4">
      <c r="A125" s="24" t="s">
        <v>15</v>
      </c>
      <c r="B125" s="166">
        <v>98</v>
      </c>
      <c r="C125" s="166">
        <v>153</v>
      </c>
      <c r="D125" s="38">
        <v>32</v>
      </c>
      <c r="E125" s="92">
        <f t="shared" si="15"/>
        <v>283</v>
      </c>
    </row>
    <row r="126" spans="1:6" ht="11.4">
      <c r="A126" s="110" t="s">
        <v>16</v>
      </c>
      <c r="B126" s="168">
        <v>325</v>
      </c>
      <c r="C126" s="168">
        <v>81</v>
      </c>
      <c r="D126" s="115">
        <v>76</v>
      </c>
      <c r="E126" s="111">
        <f t="shared" si="15"/>
        <v>482</v>
      </c>
      <c r="F126" s="14"/>
    </row>
    <row r="127" spans="1:6" ht="13.8">
      <c r="A127" s="104" t="s">
        <v>17</v>
      </c>
      <c r="B127" s="5">
        <f>SUM(B112:B126)</f>
        <v>6058</v>
      </c>
      <c r="C127" s="5">
        <f>SUM(C112:C126)</f>
        <v>650</v>
      </c>
      <c r="D127" s="5">
        <f>SUM(D112:D126)</f>
        <v>485</v>
      </c>
      <c r="E127" s="93">
        <f t="shared" si="15"/>
        <v>7193</v>
      </c>
    </row>
    <row r="128" spans="1:6" ht="12">
      <c r="A128" s="41" t="s">
        <v>36</v>
      </c>
      <c r="B128" s="61">
        <f>(B127/E127)*100</f>
        <v>84.220770193243439</v>
      </c>
      <c r="C128" s="42">
        <f>(C127/E127)*100</f>
        <v>9.0365633254553028</v>
      </c>
      <c r="D128" s="42">
        <f>(D127/E127)*100</f>
        <v>6.7426664813012653</v>
      </c>
      <c r="E128" s="94">
        <v>100</v>
      </c>
    </row>
    <row r="130" spans="1:14" ht="13.2">
      <c r="A130" s="204" t="s">
        <v>186</v>
      </c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</row>
    <row r="131" spans="1:14" ht="14.4">
      <c r="A131" s="346" t="s">
        <v>31</v>
      </c>
      <c r="B131" s="347"/>
      <c r="C131" s="347"/>
      <c r="D131" s="347"/>
      <c r="E131" s="348" t="s">
        <v>32</v>
      </c>
      <c r="F131" s="347"/>
      <c r="G131" s="347"/>
      <c r="H131" s="347"/>
      <c r="I131" s="347"/>
      <c r="J131" s="349" t="s">
        <v>33</v>
      </c>
      <c r="K131" s="350"/>
      <c r="L131" s="351"/>
    </row>
    <row r="132" spans="1:14" ht="60">
      <c r="A132" s="212" t="s">
        <v>0</v>
      </c>
      <c r="B132" s="212" t="s">
        <v>34</v>
      </c>
      <c r="C132" s="212" t="s">
        <v>24</v>
      </c>
      <c r="D132" s="37" t="s">
        <v>17</v>
      </c>
      <c r="E132" s="212" t="s">
        <v>27</v>
      </c>
      <c r="F132" s="36" t="s">
        <v>28</v>
      </c>
      <c r="G132" s="212" t="s">
        <v>29</v>
      </c>
      <c r="H132" s="212" t="s">
        <v>35</v>
      </c>
      <c r="I132" s="37" t="s">
        <v>17</v>
      </c>
      <c r="J132" s="212" t="s">
        <v>27</v>
      </c>
      <c r="K132" s="212" t="s">
        <v>29</v>
      </c>
      <c r="L132" s="37" t="s">
        <v>17</v>
      </c>
    </row>
    <row r="133" spans="1:14" ht="11.4">
      <c r="A133" s="110" t="s">
        <v>2</v>
      </c>
      <c r="B133" s="168">
        <v>444</v>
      </c>
      <c r="C133" s="115">
        <v>81</v>
      </c>
      <c r="D133" s="132">
        <f>SUM(B133:C133)</f>
        <v>525</v>
      </c>
      <c r="E133" s="168">
        <v>331</v>
      </c>
      <c r="F133" s="168">
        <v>66</v>
      </c>
      <c r="G133" s="168">
        <v>44</v>
      </c>
      <c r="H133" s="115">
        <v>20</v>
      </c>
      <c r="I133" s="132">
        <f t="shared" ref="I133:I147" si="16">SUM(E133+F133+G133+H133)</f>
        <v>461</v>
      </c>
      <c r="J133" s="168">
        <v>276</v>
      </c>
      <c r="K133" s="115">
        <v>42</v>
      </c>
      <c r="L133" s="132">
        <f t="shared" ref="L133:L147" si="17">SUM(J133:K133)</f>
        <v>318</v>
      </c>
    </row>
    <row r="134" spans="1:14" ht="11.4">
      <c r="A134" s="24" t="s">
        <v>3</v>
      </c>
      <c r="B134" s="166">
        <v>209</v>
      </c>
      <c r="C134" s="38">
        <v>107</v>
      </c>
      <c r="D134" s="64">
        <f t="shared" ref="D134:D148" si="18">SUM(B134:C134)</f>
        <v>316</v>
      </c>
      <c r="E134" s="166">
        <v>222</v>
      </c>
      <c r="F134" s="166">
        <v>50</v>
      </c>
      <c r="G134" s="166">
        <v>113</v>
      </c>
      <c r="H134" s="38"/>
      <c r="I134" s="39">
        <f t="shared" si="16"/>
        <v>385</v>
      </c>
      <c r="J134" s="166">
        <v>180</v>
      </c>
      <c r="K134" s="38">
        <v>65</v>
      </c>
      <c r="L134" s="39">
        <f t="shared" si="17"/>
        <v>245</v>
      </c>
    </row>
    <row r="135" spans="1:14" ht="11.4">
      <c r="A135" s="110" t="s">
        <v>4</v>
      </c>
      <c r="B135" s="168">
        <v>283</v>
      </c>
      <c r="C135" s="115">
        <v>115</v>
      </c>
      <c r="D135" s="132">
        <f t="shared" si="18"/>
        <v>398</v>
      </c>
      <c r="E135" s="168">
        <v>126</v>
      </c>
      <c r="F135" s="168">
        <v>40</v>
      </c>
      <c r="G135" s="168">
        <v>102</v>
      </c>
      <c r="H135" s="115">
        <v>5</v>
      </c>
      <c r="I135" s="132">
        <f t="shared" si="16"/>
        <v>273</v>
      </c>
      <c r="J135" s="168">
        <v>113</v>
      </c>
      <c r="K135" s="115">
        <v>89</v>
      </c>
      <c r="L135" s="132">
        <f t="shared" si="17"/>
        <v>202</v>
      </c>
    </row>
    <row r="136" spans="1:14" ht="11.4">
      <c r="A136" s="24" t="s">
        <v>5</v>
      </c>
      <c r="B136" s="166">
        <v>141</v>
      </c>
      <c r="C136" s="38">
        <v>167</v>
      </c>
      <c r="D136" s="64">
        <f t="shared" si="18"/>
        <v>308</v>
      </c>
      <c r="E136" s="166">
        <v>108</v>
      </c>
      <c r="F136" s="166">
        <v>24</v>
      </c>
      <c r="G136" s="166">
        <v>158</v>
      </c>
      <c r="H136" s="38"/>
      <c r="I136" s="39">
        <f t="shared" si="16"/>
        <v>290</v>
      </c>
      <c r="J136" s="166">
        <v>98</v>
      </c>
      <c r="K136" s="38">
        <v>120</v>
      </c>
      <c r="L136" s="39">
        <f t="shared" si="17"/>
        <v>218</v>
      </c>
    </row>
    <row r="137" spans="1:14" ht="11.4">
      <c r="A137" s="110" t="s">
        <v>6</v>
      </c>
      <c r="B137" s="168">
        <v>968</v>
      </c>
      <c r="C137" s="115">
        <v>301</v>
      </c>
      <c r="D137" s="132">
        <f t="shared" si="18"/>
        <v>1269</v>
      </c>
      <c r="E137" s="168">
        <v>505</v>
      </c>
      <c r="F137" s="168">
        <v>148</v>
      </c>
      <c r="G137" s="168">
        <v>300</v>
      </c>
      <c r="H137" s="115">
        <v>1</v>
      </c>
      <c r="I137" s="132">
        <f t="shared" si="16"/>
        <v>954</v>
      </c>
      <c r="J137" s="168">
        <v>628</v>
      </c>
      <c r="K137" s="115">
        <v>292</v>
      </c>
      <c r="L137" s="132">
        <f t="shared" si="17"/>
        <v>920</v>
      </c>
    </row>
    <row r="138" spans="1:14" ht="11.4">
      <c r="A138" s="24" t="s">
        <v>7</v>
      </c>
      <c r="B138" s="166">
        <v>247</v>
      </c>
      <c r="C138" s="38">
        <v>252</v>
      </c>
      <c r="D138" s="64">
        <f t="shared" si="18"/>
        <v>499</v>
      </c>
      <c r="E138" s="166">
        <v>159</v>
      </c>
      <c r="F138" s="166">
        <v>47</v>
      </c>
      <c r="G138" s="166">
        <v>277</v>
      </c>
      <c r="H138" s="38"/>
      <c r="I138" s="39">
        <f t="shared" si="16"/>
        <v>483</v>
      </c>
      <c r="J138" s="166">
        <v>165</v>
      </c>
      <c r="K138" s="38">
        <v>228</v>
      </c>
      <c r="L138" s="39">
        <f t="shared" si="17"/>
        <v>393</v>
      </c>
    </row>
    <row r="139" spans="1:14" ht="11.4">
      <c r="A139" s="110" t="s">
        <v>8</v>
      </c>
      <c r="B139" s="168">
        <v>512</v>
      </c>
      <c r="C139" s="115">
        <v>731</v>
      </c>
      <c r="D139" s="132">
        <f t="shared" si="18"/>
        <v>1243</v>
      </c>
      <c r="E139" s="168">
        <v>254</v>
      </c>
      <c r="F139" s="168">
        <v>82</v>
      </c>
      <c r="G139" s="168">
        <v>774</v>
      </c>
      <c r="H139" s="115">
        <v>174</v>
      </c>
      <c r="I139" s="132">
        <f t="shared" si="16"/>
        <v>1284</v>
      </c>
      <c r="J139" s="168">
        <v>239</v>
      </c>
      <c r="K139" s="115">
        <v>652</v>
      </c>
      <c r="L139" s="132">
        <f t="shared" si="17"/>
        <v>891</v>
      </c>
    </row>
    <row r="140" spans="1:14" ht="11.4">
      <c r="A140" s="24" t="s">
        <v>9</v>
      </c>
      <c r="B140" s="166">
        <v>1390</v>
      </c>
      <c r="C140" s="38">
        <v>379</v>
      </c>
      <c r="D140" s="64">
        <f t="shared" si="18"/>
        <v>1769</v>
      </c>
      <c r="E140" s="166">
        <v>939</v>
      </c>
      <c r="F140" s="166">
        <v>188</v>
      </c>
      <c r="G140" s="166">
        <v>305</v>
      </c>
      <c r="H140" s="38">
        <v>11</v>
      </c>
      <c r="I140" s="39">
        <f t="shared" si="16"/>
        <v>1443</v>
      </c>
      <c r="J140" s="166">
        <v>743</v>
      </c>
      <c r="K140" s="38">
        <v>240</v>
      </c>
      <c r="L140" s="39">
        <f t="shared" si="17"/>
        <v>983</v>
      </c>
    </row>
    <row r="141" spans="1:14" ht="11.4">
      <c r="A141" s="110" t="s">
        <v>10</v>
      </c>
      <c r="B141" s="168">
        <v>2238</v>
      </c>
      <c r="C141" s="115">
        <v>911</v>
      </c>
      <c r="D141" s="132">
        <f t="shared" si="18"/>
        <v>3149</v>
      </c>
      <c r="E141" s="168">
        <v>995</v>
      </c>
      <c r="F141" s="168">
        <v>325</v>
      </c>
      <c r="G141" s="168">
        <v>829</v>
      </c>
      <c r="H141" s="115">
        <v>390</v>
      </c>
      <c r="I141" s="132">
        <f t="shared" si="16"/>
        <v>2539</v>
      </c>
      <c r="J141" s="168">
        <v>833</v>
      </c>
      <c r="K141" s="115">
        <v>667</v>
      </c>
      <c r="L141" s="132">
        <f t="shared" si="17"/>
        <v>1500</v>
      </c>
    </row>
    <row r="142" spans="1:14" ht="11.4">
      <c r="A142" s="24" t="s">
        <v>11</v>
      </c>
      <c r="B142" s="166">
        <v>2435</v>
      </c>
      <c r="C142" s="38">
        <v>1288</v>
      </c>
      <c r="D142" s="64">
        <f t="shared" si="18"/>
        <v>3723</v>
      </c>
      <c r="E142" s="166">
        <v>1835</v>
      </c>
      <c r="F142" s="166">
        <v>298</v>
      </c>
      <c r="G142" s="166">
        <v>1492</v>
      </c>
      <c r="H142" s="38">
        <v>73</v>
      </c>
      <c r="I142" s="39">
        <f t="shared" si="16"/>
        <v>3698</v>
      </c>
      <c r="J142" s="166">
        <v>1499</v>
      </c>
      <c r="K142" s="38">
        <v>1236</v>
      </c>
      <c r="L142" s="39">
        <f t="shared" si="17"/>
        <v>2735</v>
      </c>
    </row>
    <row r="143" spans="1:14" ht="11.4">
      <c r="A143" s="110" t="s">
        <v>12</v>
      </c>
      <c r="B143" s="168">
        <v>530</v>
      </c>
      <c r="C143" s="115">
        <v>667</v>
      </c>
      <c r="D143" s="132">
        <f t="shared" si="18"/>
        <v>1197</v>
      </c>
      <c r="E143" s="168">
        <v>458</v>
      </c>
      <c r="F143" s="168">
        <v>72</v>
      </c>
      <c r="G143" s="168">
        <v>659</v>
      </c>
      <c r="H143" s="115">
        <v>1</v>
      </c>
      <c r="I143" s="132">
        <f t="shared" si="16"/>
        <v>1190</v>
      </c>
      <c r="J143" s="168">
        <v>341</v>
      </c>
      <c r="K143" s="115">
        <v>546</v>
      </c>
      <c r="L143" s="132">
        <f t="shared" si="17"/>
        <v>887</v>
      </c>
    </row>
    <row r="144" spans="1:14" ht="11.4">
      <c r="A144" s="24" t="s">
        <v>13</v>
      </c>
      <c r="B144" s="166">
        <v>646</v>
      </c>
      <c r="C144" s="38">
        <v>123</v>
      </c>
      <c r="D144" s="64">
        <f t="shared" si="18"/>
        <v>769</v>
      </c>
      <c r="E144" s="166">
        <v>458</v>
      </c>
      <c r="F144" s="166">
        <v>146</v>
      </c>
      <c r="G144" s="166">
        <v>104</v>
      </c>
      <c r="H144" s="38">
        <v>2</v>
      </c>
      <c r="I144" s="39">
        <f t="shared" si="16"/>
        <v>710</v>
      </c>
      <c r="J144" s="166">
        <v>497</v>
      </c>
      <c r="K144" s="38">
        <v>82</v>
      </c>
      <c r="L144" s="39">
        <f t="shared" si="17"/>
        <v>579</v>
      </c>
    </row>
    <row r="145" spans="1:14" ht="11.4">
      <c r="A145" s="110" t="s">
        <v>14</v>
      </c>
      <c r="B145" s="168">
        <v>243</v>
      </c>
      <c r="C145" s="115">
        <v>60</v>
      </c>
      <c r="D145" s="132">
        <f t="shared" si="18"/>
        <v>303</v>
      </c>
      <c r="E145" s="168">
        <v>148</v>
      </c>
      <c r="F145" s="168">
        <v>42</v>
      </c>
      <c r="G145" s="168">
        <v>65</v>
      </c>
      <c r="H145" s="115">
        <v>43</v>
      </c>
      <c r="I145" s="132">
        <f t="shared" si="16"/>
        <v>298</v>
      </c>
      <c r="J145" s="168">
        <v>106</v>
      </c>
      <c r="K145" s="115">
        <v>49</v>
      </c>
      <c r="L145" s="132">
        <f t="shared" si="17"/>
        <v>155</v>
      </c>
    </row>
    <row r="146" spans="1:14" ht="11.4">
      <c r="A146" s="24" t="s">
        <v>15</v>
      </c>
      <c r="B146" s="166">
        <v>355</v>
      </c>
      <c r="C146" s="38">
        <v>312</v>
      </c>
      <c r="D146" s="64">
        <f t="shared" si="18"/>
        <v>667</v>
      </c>
      <c r="E146" s="166">
        <v>266</v>
      </c>
      <c r="F146" s="166">
        <v>68</v>
      </c>
      <c r="G146" s="166">
        <v>249</v>
      </c>
      <c r="H146" s="38">
        <v>19</v>
      </c>
      <c r="I146" s="39">
        <f t="shared" si="16"/>
        <v>602</v>
      </c>
      <c r="J146" s="166">
        <v>226</v>
      </c>
      <c r="K146" s="38">
        <v>200</v>
      </c>
      <c r="L146" s="39">
        <f t="shared" si="17"/>
        <v>426</v>
      </c>
    </row>
    <row r="147" spans="1:14" ht="11.4">
      <c r="A147" s="110" t="s">
        <v>16</v>
      </c>
      <c r="B147" s="168">
        <v>845</v>
      </c>
      <c r="C147" s="115">
        <v>32</v>
      </c>
      <c r="D147" s="132">
        <f t="shared" si="18"/>
        <v>877</v>
      </c>
      <c r="E147" s="168">
        <v>557</v>
      </c>
      <c r="F147" s="168">
        <v>162</v>
      </c>
      <c r="G147" s="168">
        <v>29</v>
      </c>
      <c r="H147" s="115">
        <v>6</v>
      </c>
      <c r="I147" s="132">
        <f t="shared" si="16"/>
        <v>754</v>
      </c>
      <c r="J147" s="168">
        <v>563</v>
      </c>
      <c r="K147" s="115">
        <v>24</v>
      </c>
      <c r="L147" s="132">
        <f t="shared" si="17"/>
        <v>587</v>
      </c>
    </row>
    <row r="148" spans="1:14" ht="12">
      <c r="A148" s="4" t="s">
        <v>17</v>
      </c>
      <c r="B148" s="5">
        <f>SUM(B133:B147)</f>
        <v>11486</v>
      </c>
      <c r="C148" s="5">
        <f>SUM(C133:C147)</f>
        <v>5526</v>
      </c>
      <c r="D148" s="66">
        <f t="shared" si="18"/>
        <v>17012</v>
      </c>
      <c r="E148" s="5">
        <f>SUM(E133:E147)</f>
        <v>7361</v>
      </c>
      <c r="F148" s="5">
        <f>SUM(F133:F147)</f>
        <v>1758</v>
      </c>
      <c r="G148" s="5">
        <f>SUM(G133:G147)</f>
        <v>5500</v>
      </c>
      <c r="H148" s="5">
        <f>SUM(H133:H147)</f>
        <v>745</v>
      </c>
      <c r="I148" s="40">
        <f>SUM(I133:I147)</f>
        <v>15364</v>
      </c>
      <c r="J148" s="5">
        <v>6486</v>
      </c>
      <c r="K148" s="5">
        <f>SUM(K133:K147)</f>
        <v>4532</v>
      </c>
      <c r="L148" s="40">
        <f>SUM(L133:L147)</f>
        <v>11039</v>
      </c>
    </row>
    <row r="149" spans="1:14" ht="12">
      <c r="A149" s="41" t="s">
        <v>36</v>
      </c>
      <c r="B149" s="61">
        <f>(B148/D148)*100</f>
        <v>67.517046790500828</v>
      </c>
      <c r="C149" s="42">
        <f>(C148/D148)*100</f>
        <v>32.482953209499179</v>
      </c>
      <c r="D149" s="42">
        <v>100</v>
      </c>
      <c r="E149" s="42">
        <f>(E148/I148)*100</f>
        <v>47.910700338453523</v>
      </c>
      <c r="F149" s="42">
        <f>(F148/I148)*100</f>
        <v>11.442332725852642</v>
      </c>
      <c r="G149" s="42">
        <f>(G148/I148)*100</f>
        <v>35.797969278833634</v>
      </c>
      <c r="H149" s="42">
        <f>(H148/I148)*100</f>
        <v>4.8489976568601927</v>
      </c>
      <c r="I149" s="42">
        <v>100</v>
      </c>
      <c r="J149" s="42">
        <f>(J148/L148)*100</f>
        <v>58.755322040039857</v>
      </c>
      <c r="K149" s="42">
        <f>(K148/L148*100)</f>
        <v>41.05444333725881</v>
      </c>
      <c r="L149" s="42">
        <v>100</v>
      </c>
    </row>
    <row r="150" spans="1:14" ht="10.8">
      <c r="A150" s="219" t="s">
        <v>101</v>
      </c>
      <c r="B150" s="99"/>
      <c r="C150" s="99"/>
      <c r="D150" s="99"/>
      <c r="E150" s="99"/>
      <c r="F150" s="13"/>
      <c r="G150" s="13"/>
      <c r="H150" s="13"/>
      <c r="I150" s="13"/>
      <c r="J150" s="13"/>
      <c r="K150" s="13"/>
    </row>
    <row r="151" spans="1:14">
      <c r="A151" s="99"/>
      <c r="B151" s="99"/>
      <c r="C151" s="99"/>
      <c r="D151" s="99"/>
      <c r="E151" s="99"/>
      <c r="F151" s="13"/>
      <c r="G151" s="13"/>
      <c r="H151" s="13"/>
      <c r="I151" s="13"/>
      <c r="J151" s="13"/>
      <c r="K151" s="13"/>
    </row>
    <row r="152" spans="1:14" ht="12.6">
      <c r="A152" s="204" t="s">
        <v>187</v>
      </c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</row>
    <row r="153" spans="1:14" ht="12">
      <c r="A153" s="3"/>
      <c r="B153" s="205" t="s">
        <v>31</v>
      </c>
      <c r="C153" s="205"/>
      <c r="D153" s="205"/>
      <c r="E153" s="205"/>
    </row>
    <row r="154" spans="1:14" ht="12">
      <c r="A154" s="212" t="s">
        <v>0</v>
      </c>
      <c r="B154" s="212" t="s">
        <v>37</v>
      </c>
      <c r="C154" s="36" t="s">
        <v>38</v>
      </c>
      <c r="D154" s="212" t="s">
        <v>39</v>
      </c>
      <c r="E154" s="214" t="s">
        <v>17</v>
      </c>
    </row>
    <row r="155" spans="1:14" ht="11.4">
      <c r="A155" s="110" t="s">
        <v>2</v>
      </c>
      <c r="B155" s="168">
        <v>66</v>
      </c>
      <c r="C155" s="168">
        <v>0</v>
      </c>
      <c r="D155" s="115">
        <v>0</v>
      </c>
      <c r="E155" s="111">
        <f t="shared" ref="E155:E170" si="19">SUM(B155+C155+D155)</f>
        <v>66</v>
      </c>
    </row>
    <row r="156" spans="1:14" ht="11.4">
      <c r="A156" s="24" t="s">
        <v>3</v>
      </c>
      <c r="B156" s="166">
        <v>0</v>
      </c>
      <c r="C156" s="166">
        <v>0</v>
      </c>
      <c r="D156" s="38">
        <v>0</v>
      </c>
      <c r="E156" s="92">
        <f t="shared" si="19"/>
        <v>0</v>
      </c>
    </row>
    <row r="157" spans="1:14" ht="11.4">
      <c r="A157" s="110" t="s">
        <v>4</v>
      </c>
      <c r="B157" s="168">
        <v>0</v>
      </c>
      <c r="C157" s="168">
        <v>0</v>
      </c>
      <c r="D157" s="115">
        <v>0</v>
      </c>
      <c r="E157" s="111">
        <f t="shared" si="19"/>
        <v>0</v>
      </c>
    </row>
    <row r="158" spans="1:14" ht="11.4">
      <c r="A158" s="24" t="s">
        <v>5</v>
      </c>
      <c r="B158" s="166">
        <v>37</v>
      </c>
      <c r="C158" s="166">
        <v>73</v>
      </c>
      <c r="D158" s="38">
        <v>66</v>
      </c>
      <c r="E158" s="92">
        <f t="shared" si="19"/>
        <v>176</v>
      </c>
    </row>
    <row r="159" spans="1:14" ht="11.4">
      <c r="A159" s="110" t="s">
        <v>6</v>
      </c>
      <c r="B159" s="168">
        <v>166</v>
      </c>
      <c r="C159" s="168">
        <v>0</v>
      </c>
      <c r="D159" s="115">
        <v>0</v>
      </c>
      <c r="E159" s="111">
        <f t="shared" si="19"/>
        <v>166</v>
      </c>
    </row>
    <row r="160" spans="1:14" ht="11.4">
      <c r="A160" s="24" t="s">
        <v>7</v>
      </c>
      <c r="B160" s="166">
        <v>145</v>
      </c>
      <c r="C160" s="166">
        <v>91</v>
      </c>
      <c r="D160" s="38">
        <v>91</v>
      </c>
      <c r="E160" s="92">
        <f t="shared" si="19"/>
        <v>327</v>
      </c>
    </row>
    <row r="161" spans="1:6" ht="11.4">
      <c r="A161" s="110" t="s">
        <v>8</v>
      </c>
      <c r="B161" s="168">
        <v>491</v>
      </c>
      <c r="C161" s="168">
        <v>217</v>
      </c>
      <c r="D161" s="115">
        <v>203</v>
      </c>
      <c r="E161" s="111">
        <f t="shared" si="19"/>
        <v>911</v>
      </c>
    </row>
    <row r="162" spans="1:6" ht="11.4">
      <c r="A162" s="24" t="s">
        <v>9</v>
      </c>
      <c r="B162" s="166">
        <v>1087</v>
      </c>
      <c r="C162" s="166">
        <v>0</v>
      </c>
      <c r="D162" s="38">
        <v>0</v>
      </c>
      <c r="E162" s="92">
        <f t="shared" si="19"/>
        <v>1087</v>
      </c>
    </row>
    <row r="163" spans="1:6" ht="11.4">
      <c r="A163" s="110" t="s">
        <v>10</v>
      </c>
      <c r="B163" s="168">
        <v>1400</v>
      </c>
      <c r="C163" s="168">
        <v>0</v>
      </c>
      <c r="D163" s="115">
        <v>47</v>
      </c>
      <c r="E163" s="111">
        <f t="shared" si="19"/>
        <v>1447</v>
      </c>
    </row>
    <row r="164" spans="1:6" ht="11.4">
      <c r="A164" s="24" t="s">
        <v>11</v>
      </c>
      <c r="B164" s="166">
        <v>1998</v>
      </c>
      <c r="C164" s="166">
        <v>0</v>
      </c>
      <c r="D164" s="38">
        <v>0</v>
      </c>
      <c r="E164" s="92">
        <f t="shared" si="19"/>
        <v>1998</v>
      </c>
    </row>
    <row r="165" spans="1:6" ht="11.4">
      <c r="A165" s="110" t="s">
        <v>12</v>
      </c>
      <c r="B165" s="168">
        <v>475</v>
      </c>
      <c r="C165" s="168">
        <v>0</v>
      </c>
      <c r="D165" s="115">
        <v>0</v>
      </c>
      <c r="E165" s="111">
        <f t="shared" si="19"/>
        <v>475</v>
      </c>
    </row>
    <row r="166" spans="1:6" ht="11.4">
      <c r="A166" s="24" t="s">
        <v>13</v>
      </c>
      <c r="B166" s="166">
        <v>421</v>
      </c>
      <c r="C166" s="166">
        <v>0</v>
      </c>
      <c r="D166" s="38">
        <v>0</v>
      </c>
      <c r="E166" s="92">
        <f t="shared" si="19"/>
        <v>421</v>
      </c>
    </row>
    <row r="167" spans="1:6" ht="11.4">
      <c r="A167" s="110" t="s">
        <v>14</v>
      </c>
      <c r="B167" s="168">
        <v>191</v>
      </c>
      <c r="C167" s="168">
        <v>0</v>
      </c>
      <c r="D167" s="115">
        <v>0</v>
      </c>
      <c r="E167" s="111">
        <f t="shared" si="19"/>
        <v>191</v>
      </c>
    </row>
    <row r="168" spans="1:6" ht="11.4">
      <c r="A168" s="24" t="s">
        <v>15</v>
      </c>
      <c r="B168" s="166">
        <v>125</v>
      </c>
      <c r="C168" s="166">
        <v>229</v>
      </c>
      <c r="D168" s="38">
        <v>82</v>
      </c>
      <c r="E168" s="92">
        <f t="shared" si="19"/>
        <v>436</v>
      </c>
    </row>
    <row r="169" spans="1:6" ht="11.4">
      <c r="A169" s="110" t="s">
        <v>16</v>
      </c>
      <c r="B169" s="168">
        <v>423</v>
      </c>
      <c r="C169" s="168">
        <v>117</v>
      </c>
      <c r="D169" s="115">
        <v>98</v>
      </c>
      <c r="E169" s="111">
        <f t="shared" si="19"/>
        <v>638</v>
      </c>
      <c r="F169" s="14"/>
    </row>
    <row r="170" spans="1:6" ht="13.8">
      <c r="A170" s="104" t="s">
        <v>17</v>
      </c>
      <c r="B170" s="5">
        <f>SUM(B155:B169)</f>
        <v>7025</v>
      </c>
      <c r="C170" s="5">
        <f>SUM(C155:C169)</f>
        <v>727</v>
      </c>
      <c r="D170" s="5">
        <f>SUM(D155:D169)</f>
        <v>587</v>
      </c>
      <c r="E170" s="93">
        <f t="shared" si="19"/>
        <v>8339</v>
      </c>
    </row>
    <row r="171" spans="1:6" ht="12">
      <c r="A171" s="41" t="s">
        <v>36</v>
      </c>
      <c r="B171" s="61">
        <f>(B170/E170)*100</f>
        <v>84.242714953831396</v>
      </c>
      <c r="C171" s="42">
        <f>(C170/E170)*100</f>
        <v>8.7180717112363588</v>
      </c>
      <c r="D171" s="42">
        <f>(D170/E170)*100</f>
        <v>7.0392133349322457</v>
      </c>
      <c r="E171" s="94">
        <v>100</v>
      </c>
    </row>
    <row r="172" spans="1:6" ht="12">
      <c r="A172" s="41"/>
      <c r="B172" s="61"/>
      <c r="C172" s="42"/>
      <c r="D172" s="42"/>
      <c r="E172" s="94"/>
    </row>
    <row r="173" spans="1:6" ht="12">
      <c r="A173" s="41"/>
      <c r="B173" s="61"/>
      <c r="C173" s="42"/>
      <c r="D173" s="42"/>
      <c r="E173" s="94"/>
    </row>
    <row r="174" spans="1:6" ht="12">
      <c r="A174" s="41"/>
      <c r="B174" s="61"/>
      <c r="C174" s="42"/>
      <c r="D174" s="42"/>
      <c r="E174" s="94"/>
    </row>
    <row r="175" spans="1:6" ht="12">
      <c r="A175" s="41"/>
      <c r="B175" s="61"/>
      <c r="C175" s="42"/>
      <c r="D175" s="42"/>
      <c r="E175" s="94"/>
    </row>
    <row r="176" spans="1:6" ht="12">
      <c r="A176" s="41"/>
      <c r="B176" s="61"/>
      <c r="C176" s="42"/>
      <c r="D176" s="42"/>
      <c r="E176" s="94"/>
    </row>
    <row r="177" spans="1:14" ht="12">
      <c r="A177" s="41"/>
      <c r="B177" s="61"/>
      <c r="C177" s="42"/>
      <c r="D177" s="42"/>
      <c r="E177" s="94"/>
    </row>
    <row r="178" spans="1:14" ht="12">
      <c r="A178" s="41"/>
      <c r="B178" s="61"/>
      <c r="C178" s="42"/>
      <c r="D178" s="42"/>
      <c r="E178" s="94"/>
    </row>
    <row r="180" spans="1:14" ht="13.2">
      <c r="A180" s="204" t="s">
        <v>188</v>
      </c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</row>
    <row r="181" spans="1:14" ht="14.4">
      <c r="A181" s="346" t="s">
        <v>31</v>
      </c>
      <c r="B181" s="347"/>
      <c r="C181" s="347"/>
      <c r="D181" s="347"/>
      <c r="E181" s="348" t="s">
        <v>32</v>
      </c>
      <c r="F181" s="347"/>
      <c r="G181" s="347"/>
      <c r="H181" s="347"/>
      <c r="I181" s="347"/>
      <c r="J181" s="349" t="s">
        <v>33</v>
      </c>
      <c r="K181" s="350"/>
      <c r="L181" s="351"/>
      <c r="M181" s="208"/>
      <c r="N181" s="208"/>
    </row>
    <row r="182" spans="1:14" ht="60">
      <c r="A182" s="212" t="s">
        <v>0</v>
      </c>
      <c r="B182" s="212" t="s">
        <v>34</v>
      </c>
      <c r="C182" s="212" t="s">
        <v>24</v>
      </c>
      <c r="D182" s="310" t="s">
        <v>17</v>
      </c>
      <c r="E182" s="329" t="s">
        <v>27</v>
      </c>
      <c r="F182" s="330" t="s">
        <v>28</v>
      </c>
      <c r="G182" s="331" t="s">
        <v>29</v>
      </c>
      <c r="H182" s="331" t="s">
        <v>35</v>
      </c>
      <c r="I182" s="336" t="s">
        <v>17</v>
      </c>
      <c r="J182" s="212" t="s">
        <v>27</v>
      </c>
      <c r="K182" s="212" t="s">
        <v>29</v>
      </c>
      <c r="L182" s="336" t="s">
        <v>17</v>
      </c>
    </row>
    <row r="183" spans="1:14" ht="11.4">
      <c r="A183" s="110" t="s">
        <v>2</v>
      </c>
      <c r="B183" s="168">
        <v>188</v>
      </c>
      <c r="C183" s="115">
        <v>67</v>
      </c>
      <c r="D183" s="115">
        <f>SUM(B183+C183)</f>
        <v>255</v>
      </c>
      <c r="E183" s="332">
        <v>299</v>
      </c>
      <c r="F183" s="111">
        <v>73</v>
      </c>
      <c r="G183" s="111">
        <v>96</v>
      </c>
      <c r="H183" s="111">
        <v>5</v>
      </c>
      <c r="I183" s="112">
        <f t="shared" ref="I183:I197" si="20">SUM(E183+F183+G183+H183)</f>
        <v>473</v>
      </c>
      <c r="J183" s="168">
        <v>227</v>
      </c>
      <c r="K183" s="115">
        <v>84</v>
      </c>
      <c r="L183" s="112">
        <f t="shared" ref="L183:L197" si="21">SUM(J183:K183)</f>
        <v>311</v>
      </c>
    </row>
    <row r="184" spans="1:14" ht="11.4">
      <c r="A184" s="24" t="s">
        <v>3</v>
      </c>
      <c r="B184" s="166">
        <v>216</v>
      </c>
      <c r="C184" s="38">
        <v>76</v>
      </c>
      <c r="D184" s="38">
        <f t="shared" ref="D184:D199" si="22">SUM(B184+C184)</f>
        <v>292</v>
      </c>
      <c r="E184" s="333">
        <v>229</v>
      </c>
      <c r="F184" s="55">
        <v>40</v>
      </c>
      <c r="G184" s="55">
        <v>89</v>
      </c>
      <c r="H184" s="55">
        <v>5</v>
      </c>
      <c r="I184" s="56">
        <f t="shared" si="20"/>
        <v>363</v>
      </c>
      <c r="J184" s="166">
        <v>201</v>
      </c>
      <c r="K184" s="38">
        <v>58</v>
      </c>
      <c r="L184" s="56">
        <f t="shared" si="21"/>
        <v>259</v>
      </c>
    </row>
    <row r="185" spans="1:14" ht="11.4">
      <c r="A185" s="110" t="s">
        <v>4</v>
      </c>
      <c r="B185" s="168">
        <v>6</v>
      </c>
      <c r="C185" s="115">
        <v>79</v>
      </c>
      <c r="D185" s="115">
        <f t="shared" si="22"/>
        <v>85</v>
      </c>
      <c r="E185" s="332">
        <v>124</v>
      </c>
      <c r="F185" s="111">
        <v>25</v>
      </c>
      <c r="G185" s="111">
        <v>72</v>
      </c>
      <c r="H185" s="111">
        <v>2</v>
      </c>
      <c r="I185" s="112">
        <f t="shared" si="20"/>
        <v>223</v>
      </c>
      <c r="J185" s="168">
        <v>87</v>
      </c>
      <c r="K185" s="115">
        <v>55</v>
      </c>
      <c r="L185" s="112">
        <f t="shared" si="21"/>
        <v>142</v>
      </c>
    </row>
    <row r="186" spans="1:14" ht="11.4">
      <c r="A186" s="24" t="s">
        <v>5</v>
      </c>
      <c r="B186" s="166">
        <v>156</v>
      </c>
      <c r="C186" s="38">
        <v>151</v>
      </c>
      <c r="D186" s="38">
        <f t="shared" si="22"/>
        <v>307</v>
      </c>
      <c r="E186" s="333">
        <v>88</v>
      </c>
      <c r="F186" s="55">
        <v>29</v>
      </c>
      <c r="G186" s="55">
        <v>172</v>
      </c>
      <c r="H186" s="55">
        <v>1</v>
      </c>
      <c r="I186" s="56">
        <f t="shared" si="20"/>
        <v>290</v>
      </c>
      <c r="J186" s="166">
        <v>62</v>
      </c>
      <c r="K186" s="38">
        <v>125</v>
      </c>
      <c r="L186" s="56">
        <f t="shared" si="21"/>
        <v>187</v>
      </c>
    </row>
    <row r="187" spans="1:14" ht="11.4">
      <c r="A187" s="110" t="s">
        <v>6</v>
      </c>
      <c r="B187" s="168">
        <v>1158</v>
      </c>
      <c r="C187" s="115">
        <v>492</v>
      </c>
      <c r="D187" s="115">
        <f t="shared" si="22"/>
        <v>1650</v>
      </c>
      <c r="E187" s="332">
        <v>559</v>
      </c>
      <c r="F187" s="111">
        <v>133</v>
      </c>
      <c r="G187" s="111">
        <v>491</v>
      </c>
      <c r="H187" s="111">
        <v>0</v>
      </c>
      <c r="I187" s="112">
        <f t="shared" si="20"/>
        <v>1183</v>
      </c>
      <c r="J187" s="168">
        <v>659</v>
      </c>
      <c r="K187" s="115">
        <v>360</v>
      </c>
      <c r="L187" s="112">
        <f t="shared" si="21"/>
        <v>1019</v>
      </c>
    </row>
    <row r="188" spans="1:14" ht="11.4">
      <c r="A188" s="24" t="s">
        <v>7</v>
      </c>
      <c r="B188" s="166">
        <v>453</v>
      </c>
      <c r="C188" s="38">
        <v>432</v>
      </c>
      <c r="D188" s="38">
        <f t="shared" si="22"/>
        <v>885</v>
      </c>
      <c r="E188" s="333">
        <v>174</v>
      </c>
      <c r="F188" s="55">
        <v>47</v>
      </c>
      <c r="G188" s="55">
        <v>348</v>
      </c>
      <c r="H188" s="55">
        <v>1</v>
      </c>
      <c r="I188" s="56">
        <f t="shared" si="20"/>
        <v>570</v>
      </c>
      <c r="J188" s="166">
        <v>179</v>
      </c>
      <c r="K188" s="38">
        <v>299</v>
      </c>
      <c r="L188" s="56">
        <f t="shared" si="21"/>
        <v>478</v>
      </c>
    </row>
    <row r="189" spans="1:14" ht="11.4">
      <c r="A189" s="110" t="s">
        <v>8</v>
      </c>
      <c r="B189" s="168">
        <v>313</v>
      </c>
      <c r="C189" s="115">
        <v>529</v>
      </c>
      <c r="D189" s="115">
        <f t="shared" si="22"/>
        <v>842</v>
      </c>
      <c r="E189" s="332">
        <v>240</v>
      </c>
      <c r="F189" s="111">
        <v>82</v>
      </c>
      <c r="G189" s="111">
        <v>604</v>
      </c>
      <c r="H189" s="111">
        <v>171</v>
      </c>
      <c r="I189" s="112">
        <f t="shared" si="20"/>
        <v>1097</v>
      </c>
      <c r="J189" s="168">
        <v>236</v>
      </c>
      <c r="K189" s="115">
        <v>547</v>
      </c>
      <c r="L189" s="112">
        <f t="shared" si="21"/>
        <v>783</v>
      </c>
    </row>
    <row r="190" spans="1:14" ht="11.4">
      <c r="A190" s="24" t="s">
        <v>9</v>
      </c>
      <c r="B190" s="166">
        <v>1207</v>
      </c>
      <c r="C190" s="38">
        <v>385</v>
      </c>
      <c r="D190" s="38">
        <f t="shared" si="22"/>
        <v>1592</v>
      </c>
      <c r="E190" s="333">
        <v>846</v>
      </c>
      <c r="F190" s="55">
        <v>149</v>
      </c>
      <c r="G190" s="55">
        <v>340</v>
      </c>
      <c r="H190" s="55">
        <v>4</v>
      </c>
      <c r="I190" s="56">
        <f t="shared" si="20"/>
        <v>1339</v>
      </c>
      <c r="J190" s="166">
        <v>718</v>
      </c>
      <c r="K190" s="38">
        <v>267</v>
      </c>
      <c r="L190" s="56">
        <f t="shared" si="21"/>
        <v>985</v>
      </c>
    </row>
    <row r="191" spans="1:14" ht="11.4">
      <c r="A191" s="110" t="s">
        <v>10</v>
      </c>
      <c r="B191" s="168">
        <v>1898</v>
      </c>
      <c r="C191" s="115">
        <v>695</v>
      </c>
      <c r="D191" s="115">
        <f t="shared" si="22"/>
        <v>2593</v>
      </c>
      <c r="E191" s="332">
        <v>1082</v>
      </c>
      <c r="F191" s="111">
        <v>375</v>
      </c>
      <c r="G191" s="111">
        <v>835</v>
      </c>
      <c r="H191" s="111">
        <v>485</v>
      </c>
      <c r="I191" s="112">
        <f t="shared" si="20"/>
        <v>2777</v>
      </c>
      <c r="J191" s="168">
        <v>999</v>
      </c>
      <c r="K191" s="115">
        <v>685</v>
      </c>
      <c r="L191" s="112">
        <f t="shared" si="21"/>
        <v>1684</v>
      </c>
    </row>
    <row r="192" spans="1:14" ht="11.4">
      <c r="A192" s="24" t="s">
        <v>11</v>
      </c>
      <c r="B192" s="166">
        <v>2044</v>
      </c>
      <c r="C192" s="38">
        <v>1577</v>
      </c>
      <c r="D192" s="38">
        <f t="shared" si="22"/>
        <v>3621</v>
      </c>
      <c r="E192" s="333">
        <v>1684</v>
      </c>
      <c r="F192" s="55">
        <v>288</v>
      </c>
      <c r="G192" s="55">
        <v>1687</v>
      </c>
      <c r="H192" s="55">
        <v>59</v>
      </c>
      <c r="I192" s="56">
        <f t="shared" si="20"/>
        <v>3718</v>
      </c>
      <c r="J192" s="166">
        <v>1390</v>
      </c>
      <c r="K192" s="38">
        <v>1386</v>
      </c>
      <c r="L192" s="56">
        <f t="shared" si="21"/>
        <v>2776</v>
      </c>
    </row>
    <row r="193" spans="1:14" ht="11.4">
      <c r="A193" s="110" t="s">
        <v>12</v>
      </c>
      <c r="B193" s="168">
        <v>516</v>
      </c>
      <c r="C193" s="115">
        <v>832</v>
      </c>
      <c r="D193" s="115">
        <f t="shared" si="22"/>
        <v>1348</v>
      </c>
      <c r="E193" s="332">
        <v>462</v>
      </c>
      <c r="F193" s="111">
        <v>92</v>
      </c>
      <c r="G193" s="111">
        <v>640</v>
      </c>
      <c r="H193" s="111">
        <v>1</v>
      </c>
      <c r="I193" s="112">
        <f t="shared" si="20"/>
        <v>1195</v>
      </c>
      <c r="J193" s="168">
        <v>349</v>
      </c>
      <c r="K193" s="115">
        <v>529</v>
      </c>
      <c r="L193" s="112">
        <f t="shared" si="21"/>
        <v>878</v>
      </c>
    </row>
    <row r="194" spans="1:14" ht="11.4">
      <c r="A194" s="24" t="s">
        <v>13</v>
      </c>
      <c r="B194" s="166">
        <v>1088</v>
      </c>
      <c r="C194" s="38">
        <v>133</v>
      </c>
      <c r="D194" s="38">
        <f t="shared" si="22"/>
        <v>1221</v>
      </c>
      <c r="E194" s="333">
        <v>462</v>
      </c>
      <c r="F194" s="55">
        <v>125</v>
      </c>
      <c r="G194" s="55">
        <v>122</v>
      </c>
      <c r="H194" s="55">
        <v>26</v>
      </c>
      <c r="I194" s="56">
        <f t="shared" si="20"/>
        <v>735</v>
      </c>
      <c r="J194" s="166">
        <v>458</v>
      </c>
      <c r="K194" s="38">
        <v>99</v>
      </c>
      <c r="L194" s="56">
        <f t="shared" si="21"/>
        <v>557</v>
      </c>
    </row>
    <row r="195" spans="1:14" ht="11.4">
      <c r="A195" s="110" t="s">
        <v>14</v>
      </c>
      <c r="B195" s="168">
        <v>215</v>
      </c>
      <c r="C195" s="115">
        <v>102</v>
      </c>
      <c r="D195" s="115">
        <f t="shared" si="22"/>
        <v>317</v>
      </c>
      <c r="E195" s="332">
        <v>159</v>
      </c>
      <c r="F195" s="111">
        <v>44</v>
      </c>
      <c r="G195" s="111">
        <v>62</v>
      </c>
      <c r="H195" s="111">
        <v>54</v>
      </c>
      <c r="I195" s="112">
        <f t="shared" si="20"/>
        <v>319</v>
      </c>
      <c r="J195" s="168">
        <v>133</v>
      </c>
      <c r="K195" s="115">
        <v>41</v>
      </c>
      <c r="L195" s="112">
        <f t="shared" si="21"/>
        <v>174</v>
      </c>
    </row>
    <row r="196" spans="1:14" ht="11.4">
      <c r="A196" s="24" t="s">
        <v>15</v>
      </c>
      <c r="B196" s="166">
        <v>630</v>
      </c>
      <c r="C196" s="38">
        <v>287</v>
      </c>
      <c r="D196" s="38">
        <f t="shared" si="22"/>
        <v>917</v>
      </c>
      <c r="E196" s="333">
        <v>277</v>
      </c>
      <c r="F196" s="55">
        <v>72</v>
      </c>
      <c r="G196" s="55">
        <v>239</v>
      </c>
      <c r="H196" s="55">
        <v>14</v>
      </c>
      <c r="I196" s="56">
        <f t="shared" si="20"/>
        <v>602</v>
      </c>
      <c r="J196" s="166">
        <v>223</v>
      </c>
      <c r="K196" s="38">
        <v>191</v>
      </c>
      <c r="L196" s="56">
        <f t="shared" si="21"/>
        <v>414</v>
      </c>
    </row>
    <row r="197" spans="1:14" ht="11.4">
      <c r="A197" s="110" t="s">
        <v>16</v>
      </c>
      <c r="B197" s="168">
        <v>1145</v>
      </c>
      <c r="C197" s="115">
        <v>46</v>
      </c>
      <c r="D197" s="115">
        <f t="shared" si="22"/>
        <v>1191</v>
      </c>
      <c r="E197" s="332">
        <v>589</v>
      </c>
      <c r="F197" s="111">
        <v>156</v>
      </c>
      <c r="G197" s="111">
        <v>42</v>
      </c>
      <c r="H197" s="111">
        <v>13</v>
      </c>
      <c r="I197" s="112">
        <f t="shared" si="20"/>
        <v>800</v>
      </c>
      <c r="J197" s="168">
        <v>565</v>
      </c>
      <c r="K197" s="115">
        <v>35</v>
      </c>
      <c r="L197" s="112">
        <f t="shared" si="21"/>
        <v>600</v>
      </c>
    </row>
    <row r="198" spans="1:14" ht="12">
      <c r="A198" s="4" t="s">
        <v>17</v>
      </c>
      <c r="B198" s="5">
        <f>SUM(B183:B197)</f>
        <v>11233</v>
      </c>
      <c r="C198" s="5">
        <f>SUM(C183:C197)</f>
        <v>5883</v>
      </c>
      <c r="D198" s="231">
        <f t="shared" si="22"/>
        <v>17116</v>
      </c>
      <c r="E198" s="334">
        <f>SUM(E183:E197)</f>
        <v>7274</v>
      </c>
      <c r="F198" s="185">
        <f>SUM(F183:F197)</f>
        <v>1730</v>
      </c>
      <c r="G198" s="185">
        <f>SUM(G183:G197)</f>
        <v>5839</v>
      </c>
      <c r="H198" s="185">
        <f>SUM(H183:H197)</f>
        <v>841</v>
      </c>
      <c r="I198" s="60">
        <f>SUM(I183:I197)</f>
        <v>15684</v>
      </c>
      <c r="J198" s="5">
        <v>6486</v>
      </c>
      <c r="K198" s="5">
        <f>SUM(K183:K197)</f>
        <v>4761</v>
      </c>
      <c r="L198" s="60">
        <f>SUM(L183:L197)</f>
        <v>11247</v>
      </c>
    </row>
    <row r="199" spans="1:14" ht="12">
      <c r="A199" s="41" t="s">
        <v>36</v>
      </c>
      <c r="B199" s="61">
        <f>(B198/D198)*100</f>
        <v>65.628651554101424</v>
      </c>
      <c r="C199" s="42">
        <f>(C198/D198)*100</f>
        <v>34.371348445898576</v>
      </c>
      <c r="D199" s="328">
        <f t="shared" si="22"/>
        <v>100</v>
      </c>
      <c r="E199" s="335">
        <f>(E198/I198)*100</f>
        <v>46.378474878857432</v>
      </c>
      <c r="F199" s="94">
        <f>(F198/I198)*100</f>
        <v>11.030349400663097</v>
      </c>
      <c r="G199" s="94">
        <f>(G198/I198)*100</f>
        <v>37.229023208365213</v>
      </c>
      <c r="H199" s="94">
        <f>(H198/I198)*100</f>
        <v>5.3621525121142568</v>
      </c>
      <c r="I199" s="337">
        <v>100</v>
      </c>
      <c r="J199" s="42">
        <f>(J198/L198)*100</f>
        <v>57.668711656441715</v>
      </c>
      <c r="K199" s="42">
        <f>(K198/L198*100)</f>
        <v>42.331288343558285</v>
      </c>
      <c r="L199" s="337">
        <v>100</v>
      </c>
    </row>
    <row r="200" spans="1:14" ht="10.8">
      <c r="A200" s="219" t="s">
        <v>101</v>
      </c>
      <c r="B200" s="99"/>
      <c r="C200" s="99"/>
      <c r="D200" s="99"/>
      <c r="E200" s="99"/>
      <c r="F200" s="13"/>
      <c r="G200" s="13"/>
      <c r="H200" s="13"/>
      <c r="I200" s="13"/>
      <c r="J200" s="13"/>
      <c r="K200" s="13"/>
    </row>
    <row r="201" spans="1:14">
      <c r="A201" s="99"/>
      <c r="B201" s="99"/>
      <c r="C201" s="99"/>
      <c r="D201" s="99"/>
      <c r="E201" s="99"/>
      <c r="F201" s="13"/>
      <c r="G201" s="13"/>
      <c r="H201" s="13"/>
      <c r="I201" s="13"/>
      <c r="J201" s="13"/>
      <c r="K201" s="13"/>
    </row>
    <row r="202" spans="1:14" ht="12.6">
      <c r="A202" s="204" t="s">
        <v>189</v>
      </c>
      <c r="B202" s="207"/>
      <c r="C202" s="207"/>
      <c r="D202" s="207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</row>
    <row r="203" spans="1:14" ht="12">
      <c r="A203" s="3"/>
      <c r="B203" s="205" t="s">
        <v>31</v>
      </c>
      <c r="C203" s="205"/>
      <c r="D203" s="205"/>
      <c r="E203" s="205"/>
    </row>
    <row r="204" spans="1:14" ht="12">
      <c r="A204" s="212" t="s">
        <v>0</v>
      </c>
      <c r="B204" s="212" t="s">
        <v>37</v>
      </c>
      <c r="C204" s="36" t="s">
        <v>38</v>
      </c>
      <c r="D204" s="212" t="s">
        <v>39</v>
      </c>
      <c r="E204" s="214" t="s">
        <v>17</v>
      </c>
    </row>
    <row r="205" spans="1:14" ht="11.4">
      <c r="A205" s="110" t="s">
        <v>2</v>
      </c>
      <c r="B205" s="168">
        <v>420</v>
      </c>
      <c r="C205" s="168">
        <v>0</v>
      </c>
      <c r="D205" s="115">
        <v>0</v>
      </c>
      <c r="E205" s="111">
        <f t="shared" ref="E205:E220" si="23">SUM(B205+C205+D205)</f>
        <v>420</v>
      </c>
    </row>
    <row r="206" spans="1:14" ht="11.4">
      <c r="A206" s="24" t="s">
        <v>3</v>
      </c>
      <c r="B206" s="166">
        <v>229</v>
      </c>
      <c r="C206" s="166">
        <v>0</v>
      </c>
      <c r="D206" s="38">
        <v>0</v>
      </c>
      <c r="E206" s="92">
        <f t="shared" si="23"/>
        <v>229</v>
      </c>
    </row>
    <row r="207" spans="1:14" ht="11.4">
      <c r="A207" s="110" t="s">
        <v>4</v>
      </c>
      <c r="B207" s="168">
        <v>123</v>
      </c>
      <c r="C207" s="168">
        <v>0</v>
      </c>
      <c r="D207" s="115">
        <v>0</v>
      </c>
      <c r="E207" s="111">
        <f t="shared" si="23"/>
        <v>123</v>
      </c>
    </row>
    <row r="208" spans="1:14" ht="11.4">
      <c r="A208" s="24" t="s">
        <v>5</v>
      </c>
      <c r="B208" s="166">
        <v>50</v>
      </c>
      <c r="C208" s="166">
        <v>68</v>
      </c>
      <c r="D208" s="38">
        <v>43</v>
      </c>
      <c r="E208" s="92">
        <f t="shared" si="23"/>
        <v>161</v>
      </c>
    </row>
    <row r="209" spans="1:6" ht="11.4">
      <c r="A209" s="110" t="s">
        <v>6</v>
      </c>
      <c r="B209" s="168">
        <v>210</v>
      </c>
      <c r="C209" s="168">
        <v>0</v>
      </c>
      <c r="D209" s="115">
        <v>0</v>
      </c>
      <c r="E209" s="111">
        <f t="shared" si="23"/>
        <v>210</v>
      </c>
    </row>
    <row r="210" spans="1:6" ht="11.4">
      <c r="A210" s="24" t="s">
        <v>7</v>
      </c>
      <c r="B210" s="166">
        <v>132</v>
      </c>
      <c r="C210" s="166">
        <v>113</v>
      </c>
      <c r="D210" s="38">
        <v>113</v>
      </c>
      <c r="E210" s="92">
        <f t="shared" si="23"/>
        <v>358</v>
      </c>
    </row>
    <row r="211" spans="1:6" ht="11.4">
      <c r="A211" s="110" t="s">
        <v>8</v>
      </c>
      <c r="B211" s="168">
        <v>475</v>
      </c>
      <c r="C211" s="168">
        <v>184</v>
      </c>
      <c r="D211" s="115">
        <v>185</v>
      </c>
      <c r="E211" s="111">
        <f t="shared" si="23"/>
        <v>844</v>
      </c>
    </row>
    <row r="212" spans="1:6" ht="11.4">
      <c r="A212" s="24" t="s">
        <v>9</v>
      </c>
      <c r="B212" s="166">
        <v>945</v>
      </c>
      <c r="C212" s="166">
        <v>0</v>
      </c>
      <c r="D212" s="38">
        <v>0</v>
      </c>
      <c r="E212" s="92">
        <f t="shared" si="23"/>
        <v>945</v>
      </c>
    </row>
    <row r="213" spans="1:6" ht="11.4">
      <c r="A213" s="110" t="s">
        <v>10</v>
      </c>
      <c r="B213" s="168">
        <v>1552</v>
      </c>
      <c r="C213" s="168">
        <v>0</v>
      </c>
      <c r="D213" s="115">
        <v>0</v>
      </c>
      <c r="E213" s="111">
        <f t="shared" si="23"/>
        <v>1552</v>
      </c>
    </row>
    <row r="214" spans="1:6" ht="11.4">
      <c r="A214" s="24" t="s">
        <v>11</v>
      </c>
      <c r="B214" s="166">
        <v>1938</v>
      </c>
      <c r="C214" s="166">
        <v>0</v>
      </c>
      <c r="D214" s="38">
        <v>0</v>
      </c>
      <c r="E214" s="92">
        <f t="shared" si="23"/>
        <v>1938</v>
      </c>
    </row>
    <row r="215" spans="1:6" ht="11.4">
      <c r="A215" s="110" t="s">
        <v>12</v>
      </c>
      <c r="B215" s="168">
        <v>423</v>
      </c>
      <c r="C215" s="168">
        <v>0</v>
      </c>
      <c r="D215" s="115">
        <v>0</v>
      </c>
      <c r="E215" s="111">
        <f t="shared" si="23"/>
        <v>423</v>
      </c>
    </row>
    <row r="216" spans="1:6" ht="11.4">
      <c r="A216" s="24" t="s">
        <v>13</v>
      </c>
      <c r="B216" s="166">
        <v>471</v>
      </c>
      <c r="C216" s="166">
        <v>0</v>
      </c>
      <c r="D216" s="38">
        <v>0</v>
      </c>
      <c r="E216" s="92">
        <f t="shared" si="23"/>
        <v>471</v>
      </c>
    </row>
    <row r="217" spans="1:6" ht="11.4">
      <c r="A217" s="110" t="s">
        <v>14</v>
      </c>
      <c r="B217" s="168">
        <v>234</v>
      </c>
      <c r="C217" s="168">
        <v>0</v>
      </c>
      <c r="D217" s="115">
        <v>0</v>
      </c>
      <c r="E217" s="111">
        <f t="shared" si="23"/>
        <v>234</v>
      </c>
    </row>
    <row r="218" spans="1:6" ht="11.4">
      <c r="A218" s="24" t="s">
        <v>15</v>
      </c>
      <c r="B218" s="166">
        <v>146</v>
      </c>
      <c r="C218" s="166">
        <v>254</v>
      </c>
      <c r="D218" s="38">
        <v>103</v>
      </c>
      <c r="E218" s="92">
        <f t="shared" si="23"/>
        <v>503</v>
      </c>
    </row>
    <row r="219" spans="1:6" ht="11.4">
      <c r="A219" s="110" t="s">
        <v>16</v>
      </c>
      <c r="B219" s="168">
        <v>491</v>
      </c>
      <c r="C219" s="168">
        <v>215</v>
      </c>
      <c r="D219" s="115">
        <v>131</v>
      </c>
      <c r="E219" s="111">
        <f t="shared" si="23"/>
        <v>837</v>
      </c>
      <c r="F219" s="14"/>
    </row>
    <row r="220" spans="1:6" ht="12">
      <c r="A220" s="273" t="s">
        <v>17</v>
      </c>
      <c r="B220" s="5">
        <f>SUM(B205:B219)</f>
        <v>7839</v>
      </c>
      <c r="C220" s="5">
        <f>SUM(C205:C219)</f>
        <v>834</v>
      </c>
      <c r="D220" s="5">
        <f>SUM(D205:D219)</f>
        <v>575</v>
      </c>
      <c r="E220" s="93">
        <f t="shared" si="23"/>
        <v>9248</v>
      </c>
    </row>
    <row r="221" spans="1:6" ht="12">
      <c r="A221" s="41" t="s">
        <v>36</v>
      </c>
      <c r="B221" s="61">
        <f>(B220/E220)*100</f>
        <v>84.764273356401389</v>
      </c>
      <c r="C221" s="42">
        <f>(C220/E220)*100</f>
        <v>9.0181660899653977</v>
      </c>
      <c r="D221" s="42">
        <f>(D220/E220)*100</f>
        <v>6.2175605536332181</v>
      </c>
      <c r="E221" s="94">
        <v>100</v>
      </c>
    </row>
  </sheetData>
  <mergeCells count="24">
    <mergeCell ref="B24:E24"/>
    <mergeCell ref="A1:N1"/>
    <mergeCell ref="A2:D2"/>
    <mergeCell ref="E2:H2"/>
    <mergeCell ref="I2:K2"/>
    <mergeCell ref="A23:N23"/>
    <mergeCell ref="B67:E67"/>
    <mergeCell ref="I45:K45"/>
    <mergeCell ref="E45:H45"/>
    <mergeCell ref="A44:N44"/>
    <mergeCell ref="A45:D45"/>
    <mergeCell ref="A66:N66"/>
    <mergeCell ref="B110:E110"/>
    <mergeCell ref="A87:N87"/>
    <mergeCell ref="A109:N109"/>
    <mergeCell ref="A88:D88"/>
    <mergeCell ref="I88:K88"/>
    <mergeCell ref="E88:H88"/>
    <mergeCell ref="A181:D181"/>
    <mergeCell ref="E181:I181"/>
    <mergeCell ref="J181:L181"/>
    <mergeCell ref="A131:D131"/>
    <mergeCell ref="E131:I131"/>
    <mergeCell ref="J131:L131"/>
  </mergeCells>
  <pageMargins left="0.7" right="0.7" top="0.25" bottom="0.25" header="0.3" footer="0.3"/>
  <pageSetup scale="91" fitToHeight="0" orientation="landscape" r:id="rId1"/>
  <rowBreaks count="3" manualBreakCount="3">
    <brk id="42" max="16383" man="1"/>
    <brk id="85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131"/>
  <sheetViews>
    <sheetView topLeftCell="A91" workbookViewId="0">
      <selection activeCell="R96" sqref="R96"/>
    </sheetView>
  </sheetViews>
  <sheetFormatPr defaultColWidth="9.109375" defaultRowHeight="14.4"/>
  <cols>
    <col min="1" max="1" width="25.88671875" style="2" customWidth="1"/>
    <col min="2" max="2" width="5.44140625" style="2" customWidth="1"/>
    <col min="3" max="3" width="5.33203125" style="2" customWidth="1"/>
    <col min="4" max="4" width="6.88671875" style="2" customWidth="1"/>
    <col min="5" max="5" width="3.6640625" style="2" customWidth="1"/>
    <col min="6" max="6" width="5.109375" style="2" customWidth="1"/>
    <col min="7" max="7" width="5.88671875" style="2" customWidth="1"/>
    <col min="8" max="8" width="6.5546875" style="2" customWidth="1"/>
    <col min="9" max="9" width="5.44140625" style="2" customWidth="1"/>
    <col min="10" max="11" width="5.5546875" style="2" customWidth="1"/>
    <col min="12" max="12" width="5.33203125" style="2" customWidth="1"/>
    <col min="13" max="13" width="5.109375" style="2" customWidth="1"/>
    <col min="14" max="14" width="5.6640625" style="2" customWidth="1"/>
    <col min="15" max="15" width="5.44140625" style="2" customWidth="1"/>
    <col min="16" max="16" width="9.109375" style="2" customWidth="1"/>
    <col min="17" max="16384" width="9.109375" style="2"/>
  </cols>
  <sheetData>
    <row r="1" spans="1:17">
      <c r="A1" s="287" t="s">
        <v>194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ht="51" customHeight="1">
      <c r="A2" s="365" t="s">
        <v>40</v>
      </c>
      <c r="B2" s="363" t="s">
        <v>41</v>
      </c>
      <c r="C2" s="363"/>
      <c r="D2" s="364" t="s">
        <v>42</v>
      </c>
      <c r="E2" s="364"/>
      <c r="F2" s="363" t="s">
        <v>43</v>
      </c>
      <c r="G2" s="363"/>
      <c r="H2" s="364" t="s">
        <v>44</v>
      </c>
      <c r="I2" s="364"/>
      <c r="J2" s="363" t="s">
        <v>46</v>
      </c>
      <c r="K2" s="363"/>
      <c r="L2" s="364" t="s">
        <v>45</v>
      </c>
      <c r="M2" s="364"/>
      <c r="N2" s="364" t="s">
        <v>47</v>
      </c>
      <c r="O2" s="364"/>
      <c r="P2" s="47" t="s">
        <v>17</v>
      </c>
      <c r="Q2" s="270"/>
    </row>
    <row r="3" spans="1:17" ht="17.25" customHeight="1">
      <c r="A3" s="365"/>
      <c r="B3" s="289" t="s">
        <v>48</v>
      </c>
      <c r="C3" s="289" t="s">
        <v>49</v>
      </c>
      <c r="D3" s="289" t="s">
        <v>48</v>
      </c>
      <c r="E3" s="289" t="s">
        <v>49</v>
      </c>
      <c r="F3" s="289" t="s">
        <v>48</v>
      </c>
      <c r="G3" s="289" t="s">
        <v>49</v>
      </c>
      <c r="H3" s="289" t="s">
        <v>48</v>
      </c>
      <c r="I3" s="289" t="s">
        <v>49</v>
      </c>
      <c r="J3" s="289" t="s">
        <v>48</v>
      </c>
      <c r="K3" s="289" t="s">
        <v>49</v>
      </c>
      <c r="L3" s="289" t="s">
        <v>48</v>
      </c>
      <c r="M3" s="289" t="s">
        <v>49</v>
      </c>
      <c r="N3" s="289" t="s">
        <v>48</v>
      </c>
      <c r="O3" s="289" t="s">
        <v>49</v>
      </c>
      <c r="P3" s="289"/>
    </row>
    <row r="4" spans="1:17">
      <c r="A4" s="128" t="s">
        <v>105</v>
      </c>
      <c r="B4" s="129">
        <v>0</v>
      </c>
      <c r="C4" s="130">
        <v>0</v>
      </c>
      <c r="D4" s="129">
        <v>26</v>
      </c>
      <c r="E4" s="130">
        <v>23</v>
      </c>
      <c r="F4" s="129">
        <v>39</v>
      </c>
      <c r="G4" s="130">
        <v>82</v>
      </c>
      <c r="H4" s="129">
        <v>34</v>
      </c>
      <c r="I4" s="129">
        <v>44</v>
      </c>
      <c r="J4" s="129">
        <v>1</v>
      </c>
      <c r="K4" s="129">
        <v>0</v>
      </c>
      <c r="L4" s="129">
        <v>4</v>
      </c>
      <c r="M4" s="129">
        <v>6</v>
      </c>
      <c r="N4" s="129">
        <v>2</v>
      </c>
      <c r="O4" s="129">
        <v>0</v>
      </c>
      <c r="P4" s="131">
        <f t="shared" ref="P4:P16" si="0">SUM(B4:O4)</f>
        <v>261</v>
      </c>
    </row>
    <row r="5" spans="1:17">
      <c r="A5" s="148" t="s">
        <v>106</v>
      </c>
      <c r="B5" s="75">
        <v>0</v>
      </c>
      <c r="C5" s="75">
        <v>0</v>
      </c>
      <c r="D5" s="74">
        <v>23</v>
      </c>
      <c r="E5" s="75">
        <v>20</v>
      </c>
      <c r="F5" s="74">
        <v>81</v>
      </c>
      <c r="G5" s="75">
        <v>96</v>
      </c>
      <c r="H5" s="74">
        <v>88</v>
      </c>
      <c r="I5" s="74">
        <v>130</v>
      </c>
      <c r="J5" s="74">
        <v>0</v>
      </c>
      <c r="K5" s="74">
        <v>0</v>
      </c>
      <c r="L5" s="74">
        <v>5</v>
      </c>
      <c r="M5" s="74">
        <v>9</v>
      </c>
      <c r="N5" s="74">
        <v>4</v>
      </c>
      <c r="O5" s="74">
        <v>3</v>
      </c>
      <c r="P5" s="79">
        <f t="shared" si="0"/>
        <v>459</v>
      </c>
    </row>
    <row r="6" spans="1:17">
      <c r="A6" s="128" t="s">
        <v>107</v>
      </c>
      <c r="B6" s="129">
        <v>0</v>
      </c>
      <c r="C6" s="130">
        <v>0</v>
      </c>
      <c r="D6" s="129">
        <v>41</v>
      </c>
      <c r="E6" s="130">
        <v>61</v>
      </c>
      <c r="F6" s="129">
        <v>160</v>
      </c>
      <c r="G6" s="130">
        <v>221</v>
      </c>
      <c r="H6" s="129">
        <v>204</v>
      </c>
      <c r="I6" s="129">
        <v>346</v>
      </c>
      <c r="J6" s="129">
        <v>2</v>
      </c>
      <c r="K6" s="129">
        <v>0</v>
      </c>
      <c r="L6" s="129">
        <v>11</v>
      </c>
      <c r="M6" s="129">
        <v>30</v>
      </c>
      <c r="N6" s="129">
        <v>2</v>
      </c>
      <c r="O6" s="129">
        <v>1</v>
      </c>
      <c r="P6" s="131">
        <f t="shared" si="0"/>
        <v>1079</v>
      </c>
    </row>
    <row r="7" spans="1:17">
      <c r="A7" s="148" t="s">
        <v>108</v>
      </c>
      <c r="B7" s="74">
        <v>0</v>
      </c>
      <c r="C7" s="75">
        <v>0</v>
      </c>
      <c r="D7" s="74">
        <v>61</v>
      </c>
      <c r="E7" s="75">
        <v>80</v>
      </c>
      <c r="F7" s="74">
        <v>162</v>
      </c>
      <c r="G7" s="75">
        <v>168</v>
      </c>
      <c r="H7" s="74">
        <v>187</v>
      </c>
      <c r="I7" s="74">
        <v>278</v>
      </c>
      <c r="J7" s="74">
        <v>1</v>
      </c>
      <c r="K7" s="74">
        <v>1</v>
      </c>
      <c r="L7" s="74">
        <v>11</v>
      </c>
      <c r="M7" s="74">
        <v>23</v>
      </c>
      <c r="N7" s="74">
        <v>1</v>
      </c>
      <c r="O7" s="74">
        <v>5</v>
      </c>
      <c r="P7" s="79">
        <f t="shared" si="0"/>
        <v>978</v>
      </c>
    </row>
    <row r="8" spans="1:17">
      <c r="A8" s="172" t="s">
        <v>109</v>
      </c>
      <c r="B8" s="181">
        <v>0</v>
      </c>
      <c r="C8" s="181">
        <v>0</v>
      </c>
      <c r="D8" s="181">
        <v>42</v>
      </c>
      <c r="E8" s="181">
        <v>85</v>
      </c>
      <c r="F8" s="181">
        <v>94</v>
      </c>
      <c r="G8" s="181">
        <v>93</v>
      </c>
      <c r="H8" s="181">
        <v>136</v>
      </c>
      <c r="I8" s="181">
        <v>260</v>
      </c>
      <c r="J8" s="181">
        <v>0</v>
      </c>
      <c r="K8" s="181">
        <v>3</v>
      </c>
      <c r="L8" s="181">
        <v>16</v>
      </c>
      <c r="M8" s="181">
        <v>28</v>
      </c>
      <c r="N8" s="181">
        <v>2</v>
      </c>
      <c r="O8" s="181">
        <v>4</v>
      </c>
      <c r="P8" s="131">
        <f t="shared" si="0"/>
        <v>763</v>
      </c>
    </row>
    <row r="9" spans="1:17">
      <c r="A9" s="148" t="s">
        <v>110</v>
      </c>
      <c r="B9" s="183">
        <v>0</v>
      </c>
      <c r="C9" s="184">
        <v>0</v>
      </c>
      <c r="D9" s="183">
        <v>22</v>
      </c>
      <c r="E9" s="184">
        <v>69</v>
      </c>
      <c r="F9" s="183">
        <v>40</v>
      </c>
      <c r="G9" s="184">
        <v>44</v>
      </c>
      <c r="H9" s="183">
        <v>72</v>
      </c>
      <c r="I9" s="183">
        <v>174</v>
      </c>
      <c r="J9" s="183">
        <v>2</v>
      </c>
      <c r="K9" s="183">
        <v>2</v>
      </c>
      <c r="L9" s="183">
        <v>11</v>
      </c>
      <c r="M9" s="183">
        <v>19</v>
      </c>
      <c r="N9" s="183">
        <v>3</v>
      </c>
      <c r="O9" s="183">
        <v>2</v>
      </c>
      <c r="P9" s="79">
        <f t="shared" si="0"/>
        <v>460</v>
      </c>
    </row>
    <row r="10" spans="1:17">
      <c r="A10" s="174" t="s">
        <v>54</v>
      </c>
      <c r="B10" s="187">
        <f>SUM(B4:B9)</f>
        <v>0</v>
      </c>
      <c r="C10" s="187">
        <f t="shared" ref="C10:O10" si="1">SUM(C4:C9)</f>
        <v>0</v>
      </c>
      <c r="D10" s="187">
        <f t="shared" si="1"/>
        <v>215</v>
      </c>
      <c r="E10" s="187">
        <f t="shared" si="1"/>
        <v>338</v>
      </c>
      <c r="F10" s="187">
        <f t="shared" si="1"/>
        <v>576</v>
      </c>
      <c r="G10" s="187">
        <f t="shared" si="1"/>
        <v>704</v>
      </c>
      <c r="H10" s="187">
        <f t="shared" si="1"/>
        <v>721</v>
      </c>
      <c r="I10" s="187">
        <f t="shared" si="1"/>
        <v>1232</v>
      </c>
      <c r="J10" s="187">
        <f t="shared" si="1"/>
        <v>6</v>
      </c>
      <c r="K10" s="187">
        <f t="shared" si="1"/>
        <v>6</v>
      </c>
      <c r="L10" s="187">
        <f t="shared" si="1"/>
        <v>58</v>
      </c>
      <c r="M10" s="187">
        <f t="shared" si="1"/>
        <v>115</v>
      </c>
      <c r="N10" s="187">
        <f t="shared" si="1"/>
        <v>14</v>
      </c>
      <c r="O10" s="187">
        <f t="shared" si="1"/>
        <v>15</v>
      </c>
      <c r="P10" s="187">
        <f t="shared" si="0"/>
        <v>4000</v>
      </c>
    </row>
    <row r="11" spans="1:17">
      <c r="A11" s="173" t="s">
        <v>111</v>
      </c>
      <c r="B11" s="183">
        <v>2</v>
      </c>
      <c r="C11" s="183">
        <v>2</v>
      </c>
      <c r="D11" s="183">
        <v>3</v>
      </c>
      <c r="E11" s="183">
        <v>1</v>
      </c>
      <c r="F11" s="183">
        <v>48</v>
      </c>
      <c r="G11" s="183">
        <v>19</v>
      </c>
      <c r="H11" s="183">
        <v>12</v>
      </c>
      <c r="I11" s="183">
        <v>8</v>
      </c>
      <c r="J11" s="183">
        <v>1</v>
      </c>
      <c r="K11" s="183">
        <v>0</v>
      </c>
      <c r="L11" s="183">
        <v>39</v>
      </c>
      <c r="M11" s="183">
        <v>11</v>
      </c>
      <c r="N11" s="183">
        <v>4</v>
      </c>
      <c r="O11" s="183">
        <v>3</v>
      </c>
      <c r="P11" s="79">
        <f t="shared" si="0"/>
        <v>153</v>
      </c>
    </row>
    <row r="12" spans="1:17">
      <c r="A12" s="128" t="s">
        <v>112</v>
      </c>
      <c r="B12" s="129">
        <v>5</v>
      </c>
      <c r="C12" s="130">
        <v>11</v>
      </c>
      <c r="D12" s="129">
        <v>10</v>
      </c>
      <c r="E12" s="130">
        <v>3</v>
      </c>
      <c r="F12" s="129">
        <v>167</v>
      </c>
      <c r="G12" s="130">
        <v>71</v>
      </c>
      <c r="H12" s="129">
        <v>59</v>
      </c>
      <c r="I12" s="129">
        <v>49</v>
      </c>
      <c r="J12" s="129">
        <v>3</v>
      </c>
      <c r="K12" s="129">
        <v>1</v>
      </c>
      <c r="L12" s="129">
        <v>142</v>
      </c>
      <c r="M12" s="129">
        <v>81</v>
      </c>
      <c r="N12" s="129">
        <v>8</v>
      </c>
      <c r="O12" s="129">
        <v>5</v>
      </c>
      <c r="P12" s="131">
        <f t="shared" si="0"/>
        <v>615</v>
      </c>
    </row>
    <row r="13" spans="1:17">
      <c r="A13" s="148" t="s">
        <v>113</v>
      </c>
      <c r="B13" s="74">
        <v>9</v>
      </c>
      <c r="C13" s="75">
        <v>17</v>
      </c>
      <c r="D13" s="74">
        <v>12</v>
      </c>
      <c r="E13" s="75">
        <v>11</v>
      </c>
      <c r="F13" s="74">
        <v>226</v>
      </c>
      <c r="G13" s="75">
        <v>156</v>
      </c>
      <c r="H13" s="74">
        <v>89</v>
      </c>
      <c r="I13" s="74">
        <v>139</v>
      </c>
      <c r="J13" s="74">
        <v>3</v>
      </c>
      <c r="K13" s="74">
        <v>1</v>
      </c>
      <c r="L13" s="74">
        <v>251</v>
      </c>
      <c r="M13" s="74">
        <v>215</v>
      </c>
      <c r="N13" s="74">
        <v>14</v>
      </c>
      <c r="O13" s="74">
        <v>22</v>
      </c>
      <c r="P13" s="79">
        <f t="shared" si="0"/>
        <v>1165</v>
      </c>
    </row>
    <row r="14" spans="1:17">
      <c r="A14" s="128" t="s">
        <v>114</v>
      </c>
      <c r="B14" s="129">
        <v>6</v>
      </c>
      <c r="C14" s="130">
        <v>15</v>
      </c>
      <c r="D14" s="129">
        <v>9</v>
      </c>
      <c r="E14" s="130">
        <v>26</v>
      </c>
      <c r="F14" s="129">
        <v>188</v>
      </c>
      <c r="G14" s="130">
        <v>164</v>
      </c>
      <c r="H14" s="129">
        <v>128</v>
      </c>
      <c r="I14" s="129">
        <v>198</v>
      </c>
      <c r="J14" s="129">
        <v>3</v>
      </c>
      <c r="K14" s="129">
        <v>5</v>
      </c>
      <c r="L14" s="129">
        <v>522</v>
      </c>
      <c r="M14" s="129">
        <v>507</v>
      </c>
      <c r="N14" s="129">
        <v>45</v>
      </c>
      <c r="O14" s="129">
        <v>55</v>
      </c>
      <c r="P14" s="131">
        <f t="shared" si="0"/>
        <v>1871</v>
      </c>
    </row>
    <row r="15" spans="1:17">
      <c r="A15" s="148" t="s">
        <v>115</v>
      </c>
      <c r="B15" s="74">
        <v>5</v>
      </c>
      <c r="C15" s="75">
        <v>3</v>
      </c>
      <c r="D15" s="74">
        <v>6</v>
      </c>
      <c r="E15" s="75">
        <v>8</v>
      </c>
      <c r="F15" s="74">
        <v>40</v>
      </c>
      <c r="G15" s="75">
        <v>43</v>
      </c>
      <c r="H15" s="74">
        <v>68</v>
      </c>
      <c r="I15" s="74">
        <v>78</v>
      </c>
      <c r="J15" s="74">
        <v>1</v>
      </c>
      <c r="K15" s="74">
        <v>2</v>
      </c>
      <c r="L15" s="74">
        <v>295</v>
      </c>
      <c r="M15" s="74">
        <v>270</v>
      </c>
      <c r="N15" s="74">
        <v>17</v>
      </c>
      <c r="O15" s="74">
        <v>25</v>
      </c>
      <c r="P15" s="79">
        <f t="shared" si="0"/>
        <v>861</v>
      </c>
    </row>
    <row r="16" spans="1:17">
      <c r="A16" s="128" t="s">
        <v>116</v>
      </c>
      <c r="B16" s="129">
        <v>2</v>
      </c>
      <c r="C16" s="130">
        <v>1</v>
      </c>
      <c r="D16" s="129">
        <v>2</v>
      </c>
      <c r="E16" s="130">
        <v>5</v>
      </c>
      <c r="F16" s="129">
        <v>20</v>
      </c>
      <c r="G16" s="130">
        <v>10</v>
      </c>
      <c r="H16" s="129">
        <v>49</v>
      </c>
      <c r="I16" s="129">
        <v>43</v>
      </c>
      <c r="J16" s="129">
        <v>0</v>
      </c>
      <c r="K16" s="129">
        <v>0</v>
      </c>
      <c r="L16" s="129">
        <v>320</v>
      </c>
      <c r="M16" s="129">
        <v>179</v>
      </c>
      <c r="N16" s="129">
        <v>17</v>
      </c>
      <c r="O16" s="129">
        <v>15</v>
      </c>
      <c r="P16" s="131">
        <f t="shared" si="0"/>
        <v>663</v>
      </c>
    </row>
    <row r="17" spans="1:16">
      <c r="A17" s="175" t="s">
        <v>63</v>
      </c>
      <c r="B17" s="186">
        <f>SUM(B11:B16)</f>
        <v>29</v>
      </c>
      <c r="C17" s="186">
        <f t="shared" ref="C17:P17" si="2">SUM(C11:C16)</f>
        <v>49</v>
      </c>
      <c r="D17" s="186">
        <f t="shared" si="2"/>
        <v>42</v>
      </c>
      <c r="E17" s="186">
        <f t="shared" si="2"/>
        <v>54</v>
      </c>
      <c r="F17" s="186">
        <f t="shared" si="2"/>
        <v>689</v>
      </c>
      <c r="G17" s="186">
        <f t="shared" si="2"/>
        <v>463</v>
      </c>
      <c r="H17" s="186">
        <f t="shared" si="2"/>
        <v>405</v>
      </c>
      <c r="I17" s="186">
        <f t="shared" si="2"/>
        <v>515</v>
      </c>
      <c r="J17" s="186">
        <f t="shared" si="2"/>
        <v>11</v>
      </c>
      <c r="K17" s="186">
        <f t="shared" si="2"/>
        <v>9</v>
      </c>
      <c r="L17" s="186">
        <f t="shared" si="2"/>
        <v>1569</v>
      </c>
      <c r="M17" s="186">
        <f t="shared" si="2"/>
        <v>1263</v>
      </c>
      <c r="N17" s="186">
        <f t="shared" si="2"/>
        <v>105</v>
      </c>
      <c r="O17" s="186">
        <f t="shared" si="2"/>
        <v>125</v>
      </c>
      <c r="P17" s="186">
        <f t="shared" si="2"/>
        <v>5328</v>
      </c>
    </row>
    <row r="18" spans="1:16">
      <c r="A18" s="44" t="s">
        <v>17</v>
      </c>
      <c r="B18" s="339">
        <f>+B10+B17</f>
        <v>29</v>
      </c>
      <c r="C18" s="339">
        <f t="shared" ref="C18:P18" si="3">+C10+C17</f>
        <v>49</v>
      </c>
      <c r="D18" s="339">
        <f t="shared" si="3"/>
        <v>257</v>
      </c>
      <c r="E18" s="339">
        <f t="shared" si="3"/>
        <v>392</v>
      </c>
      <c r="F18" s="339">
        <f t="shared" si="3"/>
        <v>1265</v>
      </c>
      <c r="G18" s="339">
        <f t="shared" si="3"/>
        <v>1167</v>
      </c>
      <c r="H18" s="339">
        <f t="shared" si="3"/>
        <v>1126</v>
      </c>
      <c r="I18" s="339">
        <f t="shared" si="3"/>
        <v>1747</v>
      </c>
      <c r="J18" s="339">
        <f t="shared" si="3"/>
        <v>17</v>
      </c>
      <c r="K18" s="339">
        <f t="shared" si="3"/>
        <v>15</v>
      </c>
      <c r="L18" s="339">
        <f t="shared" si="3"/>
        <v>1627</v>
      </c>
      <c r="M18" s="339">
        <f t="shared" si="3"/>
        <v>1378</v>
      </c>
      <c r="N18" s="339">
        <f t="shared" si="3"/>
        <v>119</v>
      </c>
      <c r="O18" s="339">
        <f t="shared" si="3"/>
        <v>140</v>
      </c>
      <c r="P18" s="339">
        <f t="shared" si="3"/>
        <v>9328</v>
      </c>
    </row>
    <row r="19" spans="1:16">
      <c r="A19" s="144" t="s">
        <v>104</v>
      </c>
    </row>
    <row r="20" spans="1:16">
      <c r="B20" s="18"/>
      <c r="C20" s="16"/>
      <c r="D20" s="19"/>
      <c r="E20" s="16"/>
      <c r="F20" s="16"/>
      <c r="G20" s="16"/>
      <c r="H20" s="16"/>
      <c r="I20" s="17"/>
      <c r="J20" s="17"/>
      <c r="K20" s="17"/>
      <c r="L20" s="17"/>
    </row>
    <row r="21" spans="1:16">
      <c r="A21" s="190" t="s">
        <v>195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6" ht="49.2" customHeight="1">
      <c r="A22" s="365" t="s">
        <v>40</v>
      </c>
      <c r="B22" s="363" t="s">
        <v>41</v>
      </c>
      <c r="C22" s="363"/>
      <c r="D22" s="364" t="s">
        <v>42</v>
      </c>
      <c r="E22" s="364"/>
      <c r="F22" s="363" t="s">
        <v>43</v>
      </c>
      <c r="G22" s="363"/>
      <c r="H22" s="364" t="s">
        <v>44</v>
      </c>
      <c r="I22" s="364"/>
      <c r="J22" s="363" t="s">
        <v>46</v>
      </c>
      <c r="K22" s="363"/>
      <c r="L22" s="364" t="s">
        <v>45</v>
      </c>
      <c r="M22" s="364"/>
      <c r="N22" s="364" t="s">
        <v>47</v>
      </c>
      <c r="O22" s="364"/>
      <c r="P22" s="47" t="s">
        <v>17</v>
      </c>
    </row>
    <row r="23" spans="1:16" ht="26.4" customHeight="1">
      <c r="A23" s="365"/>
      <c r="B23" s="192" t="s">
        <v>48</v>
      </c>
      <c r="C23" s="192" t="s">
        <v>49</v>
      </c>
      <c r="D23" s="192" t="s">
        <v>48</v>
      </c>
      <c r="E23" s="192" t="s">
        <v>49</v>
      </c>
      <c r="F23" s="192" t="s">
        <v>48</v>
      </c>
      <c r="G23" s="192" t="s">
        <v>49</v>
      </c>
      <c r="H23" s="192" t="s">
        <v>48</v>
      </c>
      <c r="I23" s="192" t="s">
        <v>49</v>
      </c>
      <c r="J23" s="192" t="s">
        <v>48</v>
      </c>
      <c r="K23" s="192" t="s">
        <v>49</v>
      </c>
      <c r="L23" s="192" t="s">
        <v>48</v>
      </c>
      <c r="M23" s="192" t="s">
        <v>49</v>
      </c>
      <c r="N23" s="192" t="s">
        <v>48</v>
      </c>
      <c r="O23" s="192" t="s">
        <v>49</v>
      </c>
      <c r="P23" s="192"/>
    </row>
    <row r="24" spans="1:16">
      <c r="A24" s="128" t="s">
        <v>105</v>
      </c>
      <c r="B24" s="129">
        <v>2</v>
      </c>
      <c r="C24" s="130">
        <v>3</v>
      </c>
      <c r="D24" s="129">
        <v>4</v>
      </c>
      <c r="E24" s="130">
        <v>2</v>
      </c>
      <c r="F24" s="129">
        <v>41</v>
      </c>
      <c r="G24" s="130">
        <v>15</v>
      </c>
      <c r="H24" s="129">
        <v>15</v>
      </c>
      <c r="I24" s="129">
        <v>9</v>
      </c>
      <c r="J24" s="129">
        <v>0</v>
      </c>
      <c r="K24" s="129">
        <v>0</v>
      </c>
      <c r="L24" s="129">
        <v>55</v>
      </c>
      <c r="M24" s="129">
        <v>20</v>
      </c>
      <c r="N24" s="129">
        <v>0</v>
      </c>
      <c r="O24" s="129">
        <v>1</v>
      </c>
      <c r="P24" s="131">
        <f t="shared" ref="P24:P36" si="4">SUM(B24:O24)</f>
        <v>167</v>
      </c>
    </row>
    <row r="25" spans="1:16">
      <c r="A25" s="148" t="s">
        <v>106</v>
      </c>
      <c r="B25" s="75">
        <v>14</v>
      </c>
      <c r="C25" s="75">
        <v>5</v>
      </c>
      <c r="D25" s="74">
        <v>4</v>
      </c>
      <c r="E25" s="75">
        <v>6</v>
      </c>
      <c r="F25" s="74">
        <v>200</v>
      </c>
      <c r="G25" s="75">
        <v>59</v>
      </c>
      <c r="H25" s="74">
        <v>68</v>
      </c>
      <c r="I25" s="74">
        <v>57</v>
      </c>
      <c r="J25" s="74">
        <v>0</v>
      </c>
      <c r="K25" s="74">
        <v>4</v>
      </c>
      <c r="L25" s="74">
        <v>207</v>
      </c>
      <c r="M25" s="74">
        <v>65</v>
      </c>
      <c r="N25" s="74">
        <v>6</v>
      </c>
      <c r="O25" s="74">
        <v>7</v>
      </c>
      <c r="P25" s="79">
        <f t="shared" si="4"/>
        <v>702</v>
      </c>
    </row>
    <row r="26" spans="1:16">
      <c r="A26" s="128" t="s">
        <v>107</v>
      </c>
      <c r="B26" s="129">
        <v>10</v>
      </c>
      <c r="C26" s="130">
        <v>14</v>
      </c>
      <c r="D26" s="129">
        <v>12</v>
      </c>
      <c r="E26" s="130">
        <v>17</v>
      </c>
      <c r="F26" s="129">
        <v>174</v>
      </c>
      <c r="G26" s="130">
        <v>133</v>
      </c>
      <c r="H26" s="129">
        <v>73</v>
      </c>
      <c r="I26" s="129">
        <v>145</v>
      </c>
      <c r="J26" s="129">
        <v>4</v>
      </c>
      <c r="K26" s="129">
        <v>3</v>
      </c>
      <c r="L26" s="129">
        <v>273</v>
      </c>
      <c r="M26" s="129">
        <v>210</v>
      </c>
      <c r="N26" s="129">
        <v>16</v>
      </c>
      <c r="O26" s="129">
        <v>29</v>
      </c>
      <c r="P26" s="131">
        <f t="shared" si="4"/>
        <v>1113</v>
      </c>
    </row>
    <row r="27" spans="1:16">
      <c r="A27" s="148" t="s">
        <v>108</v>
      </c>
      <c r="B27" s="74">
        <v>12</v>
      </c>
      <c r="C27" s="75">
        <v>9</v>
      </c>
      <c r="D27" s="74">
        <v>10</v>
      </c>
      <c r="E27" s="75">
        <v>26</v>
      </c>
      <c r="F27" s="74">
        <v>107</v>
      </c>
      <c r="G27" s="75">
        <v>150</v>
      </c>
      <c r="H27" s="74">
        <v>120</v>
      </c>
      <c r="I27" s="74">
        <v>218</v>
      </c>
      <c r="J27" s="74">
        <v>1</v>
      </c>
      <c r="K27" s="74">
        <v>4</v>
      </c>
      <c r="L27" s="74">
        <v>336</v>
      </c>
      <c r="M27" s="74">
        <v>514</v>
      </c>
      <c r="N27" s="74">
        <v>21</v>
      </c>
      <c r="O27" s="74">
        <v>56</v>
      </c>
      <c r="P27" s="79">
        <f t="shared" si="4"/>
        <v>1584</v>
      </c>
    </row>
    <row r="28" spans="1:16">
      <c r="A28" s="172" t="s">
        <v>109</v>
      </c>
      <c r="B28" s="181">
        <v>5</v>
      </c>
      <c r="C28" s="181">
        <v>3</v>
      </c>
      <c r="D28" s="181">
        <v>6</v>
      </c>
      <c r="E28" s="181">
        <v>6</v>
      </c>
      <c r="F28" s="181">
        <v>31</v>
      </c>
      <c r="G28" s="181">
        <v>33</v>
      </c>
      <c r="H28" s="181">
        <v>51</v>
      </c>
      <c r="I28" s="181">
        <v>89</v>
      </c>
      <c r="J28" s="181">
        <v>0</v>
      </c>
      <c r="K28" s="181">
        <v>1</v>
      </c>
      <c r="L28" s="181">
        <v>218</v>
      </c>
      <c r="M28" s="181">
        <v>287</v>
      </c>
      <c r="N28" s="181">
        <v>7</v>
      </c>
      <c r="O28" s="181">
        <v>28</v>
      </c>
      <c r="P28" s="131">
        <f t="shared" si="4"/>
        <v>765</v>
      </c>
    </row>
    <row r="29" spans="1:16">
      <c r="A29" s="148" t="s">
        <v>110</v>
      </c>
      <c r="B29" s="183">
        <v>5</v>
      </c>
      <c r="C29" s="184">
        <v>1</v>
      </c>
      <c r="D29" s="183">
        <v>5</v>
      </c>
      <c r="E29" s="184">
        <v>2</v>
      </c>
      <c r="F29" s="183">
        <v>14</v>
      </c>
      <c r="G29" s="184">
        <v>7</v>
      </c>
      <c r="H29" s="183">
        <v>18</v>
      </c>
      <c r="I29" s="183">
        <v>30</v>
      </c>
      <c r="J29" s="183">
        <v>0</v>
      </c>
      <c r="K29" s="183">
        <v>0</v>
      </c>
      <c r="L29" s="183">
        <v>308</v>
      </c>
      <c r="M29" s="183">
        <v>191</v>
      </c>
      <c r="N29" s="183">
        <v>17</v>
      </c>
      <c r="O29" s="183">
        <v>13</v>
      </c>
      <c r="P29" s="79">
        <f t="shared" si="4"/>
        <v>611</v>
      </c>
    </row>
    <row r="30" spans="1:16">
      <c r="A30" s="174" t="s">
        <v>54</v>
      </c>
      <c r="B30" s="187">
        <f>SUM(B24:B29)</f>
        <v>48</v>
      </c>
      <c r="C30" s="187">
        <f t="shared" ref="C30:O30" si="5">SUM(C24:C29)</f>
        <v>35</v>
      </c>
      <c r="D30" s="187">
        <f t="shared" si="5"/>
        <v>41</v>
      </c>
      <c r="E30" s="187">
        <f t="shared" si="5"/>
        <v>59</v>
      </c>
      <c r="F30" s="187">
        <f t="shared" si="5"/>
        <v>567</v>
      </c>
      <c r="G30" s="187">
        <f t="shared" si="5"/>
        <v>397</v>
      </c>
      <c r="H30" s="187">
        <f t="shared" si="5"/>
        <v>345</v>
      </c>
      <c r="I30" s="187">
        <f t="shared" si="5"/>
        <v>548</v>
      </c>
      <c r="J30" s="187">
        <f t="shared" si="5"/>
        <v>5</v>
      </c>
      <c r="K30" s="187">
        <f t="shared" si="5"/>
        <v>12</v>
      </c>
      <c r="L30" s="187">
        <f t="shared" si="5"/>
        <v>1397</v>
      </c>
      <c r="M30" s="187">
        <f t="shared" si="5"/>
        <v>1287</v>
      </c>
      <c r="N30" s="187">
        <f t="shared" si="5"/>
        <v>67</v>
      </c>
      <c r="O30" s="187">
        <f t="shared" si="5"/>
        <v>134</v>
      </c>
      <c r="P30" s="187">
        <f t="shared" si="4"/>
        <v>4942</v>
      </c>
    </row>
    <row r="31" spans="1:16">
      <c r="A31" s="173" t="s">
        <v>111</v>
      </c>
      <c r="B31" s="183">
        <v>0</v>
      </c>
      <c r="C31" s="183">
        <v>0</v>
      </c>
      <c r="D31" s="183">
        <v>6</v>
      </c>
      <c r="E31" s="183">
        <v>8</v>
      </c>
      <c r="F31" s="183">
        <v>26</v>
      </c>
      <c r="G31" s="183">
        <v>45</v>
      </c>
      <c r="H31" s="183">
        <v>6</v>
      </c>
      <c r="I31" s="183">
        <v>23</v>
      </c>
      <c r="J31" s="183">
        <v>0</v>
      </c>
      <c r="K31" s="183">
        <v>0</v>
      </c>
      <c r="L31" s="183">
        <v>1</v>
      </c>
      <c r="M31" s="183">
        <v>1</v>
      </c>
      <c r="N31" s="183">
        <v>0</v>
      </c>
      <c r="O31" s="183">
        <v>1</v>
      </c>
      <c r="P31" s="79">
        <f t="shared" si="4"/>
        <v>117</v>
      </c>
    </row>
    <row r="32" spans="1:16">
      <c r="A32" s="128" t="s">
        <v>112</v>
      </c>
      <c r="B32" s="129">
        <v>0</v>
      </c>
      <c r="C32" s="130">
        <v>0</v>
      </c>
      <c r="D32" s="129">
        <v>10</v>
      </c>
      <c r="E32" s="130">
        <v>18</v>
      </c>
      <c r="F32" s="129">
        <v>69</v>
      </c>
      <c r="G32" s="130">
        <v>71</v>
      </c>
      <c r="H32" s="129">
        <v>34</v>
      </c>
      <c r="I32" s="129">
        <v>60</v>
      </c>
      <c r="J32" s="129">
        <v>0</v>
      </c>
      <c r="K32" s="129">
        <v>0</v>
      </c>
      <c r="L32" s="129">
        <v>1</v>
      </c>
      <c r="M32" s="129">
        <v>5</v>
      </c>
      <c r="N32" s="129">
        <v>2</v>
      </c>
      <c r="O32" s="129">
        <v>2</v>
      </c>
      <c r="P32" s="131">
        <f t="shared" si="4"/>
        <v>272</v>
      </c>
    </row>
    <row r="33" spans="1:16">
      <c r="A33" s="148" t="s">
        <v>113</v>
      </c>
      <c r="B33" s="74">
        <v>0</v>
      </c>
      <c r="C33" s="75">
        <v>0</v>
      </c>
      <c r="D33" s="74">
        <v>21</v>
      </c>
      <c r="E33" s="75">
        <v>42</v>
      </c>
      <c r="F33" s="74">
        <v>135</v>
      </c>
      <c r="G33" s="75">
        <v>134</v>
      </c>
      <c r="H33" s="74">
        <v>113</v>
      </c>
      <c r="I33" s="74">
        <v>191</v>
      </c>
      <c r="J33" s="74">
        <v>0</v>
      </c>
      <c r="K33" s="74">
        <v>0</v>
      </c>
      <c r="L33" s="74">
        <v>6</v>
      </c>
      <c r="M33" s="74">
        <v>11</v>
      </c>
      <c r="N33" s="74">
        <v>0</v>
      </c>
      <c r="O33" s="74">
        <v>1</v>
      </c>
      <c r="P33" s="79">
        <f t="shared" si="4"/>
        <v>654</v>
      </c>
    </row>
    <row r="34" spans="1:16">
      <c r="A34" s="128" t="s">
        <v>114</v>
      </c>
      <c r="B34" s="129">
        <v>0</v>
      </c>
      <c r="C34" s="130">
        <v>0</v>
      </c>
      <c r="D34" s="129">
        <v>20</v>
      </c>
      <c r="E34" s="130">
        <v>53</v>
      </c>
      <c r="F34" s="129">
        <v>101</v>
      </c>
      <c r="G34" s="130">
        <v>122</v>
      </c>
      <c r="H34" s="129">
        <v>105</v>
      </c>
      <c r="I34" s="129">
        <v>203</v>
      </c>
      <c r="J34" s="129">
        <v>2</v>
      </c>
      <c r="K34" s="129">
        <v>0</v>
      </c>
      <c r="L34" s="129">
        <v>4</v>
      </c>
      <c r="M34" s="129">
        <v>19</v>
      </c>
      <c r="N34" s="129">
        <v>0</v>
      </c>
      <c r="O34" s="129">
        <v>1</v>
      </c>
      <c r="P34" s="131">
        <f t="shared" si="4"/>
        <v>630</v>
      </c>
    </row>
    <row r="35" spans="1:16">
      <c r="A35" s="148" t="s">
        <v>115</v>
      </c>
      <c r="B35" s="74">
        <v>0</v>
      </c>
      <c r="C35" s="75">
        <v>0</v>
      </c>
      <c r="D35" s="74">
        <v>23</v>
      </c>
      <c r="E35" s="75">
        <v>57</v>
      </c>
      <c r="F35" s="74">
        <v>68</v>
      </c>
      <c r="G35" s="75">
        <v>60</v>
      </c>
      <c r="H35" s="74">
        <v>82</v>
      </c>
      <c r="I35" s="74">
        <v>196</v>
      </c>
      <c r="J35" s="74">
        <v>2</v>
      </c>
      <c r="K35" s="74">
        <v>1</v>
      </c>
      <c r="L35" s="74">
        <v>5</v>
      </c>
      <c r="M35" s="74">
        <v>21</v>
      </c>
      <c r="N35" s="74">
        <v>0</v>
      </c>
      <c r="O35" s="74">
        <v>2</v>
      </c>
      <c r="P35" s="79">
        <f t="shared" si="4"/>
        <v>517</v>
      </c>
    </row>
    <row r="36" spans="1:16">
      <c r="A36" s="128" t="s">
        <v>116</v>
      </c>
      <c r="B36" s="129">
        <v>0</v>
      </c>
      <c r="C36" s="130">
        <v>0</v>
      </c>
      <c r="D36" s="129">
        <v>13</v>
      </c>
      <c r="E36" s="130">
        <v>51</v>
      </c>
      <c r="F36" s="129">
        <v>30</v>
      </c>
      <c r="G36" s="130">
        <v>29</v>
      </c>
      <c r="H36" s="129">
        <v>73</v>
      </c>
      <c r="I36" s="129">
        <v>145</v>
      </c>
      <c r="J36" s="129">
        <v>1</v>
      </c>
      <c r="K36" s="129">
        <v>1</v>
      </c>
      <c r="L36" s="129">
        <v>6</v>
      </c>
      <c r="M36" s="129">
        <v>18</v>
      </c>
      <c r="N36" s="129">
        <v>1</v>
      </c>
      <c r="O36" s="129">
        <v>1</v>
      </c>
      <c r="P36" s="131">
        <f t="shared" si="4"/>
        <v>369</v>
      </c>
    </row>
    <row r="37" spans="1:16">
      <c r="A37" s="175" t="s">
        <v>63</v>
      </c>
      <c r="B37" s="186">
        <f>SUM(B31:B36)</f>
        <v>0</v>
      </c>
      <c r="C37" s="186">
        <f t="shared" ref="C37:P37" si="6">SUM(C31:C36)</f>
        <v>0</v>
      </c>
      <c r="D37" s="186">
        <f t="shared" si="6"/>
        <v>93</v>
      </c>
      <c r="E37" s="186">
        <f t="shared" si="6"/>
        <v>229</v>
      </c>
      <c r="F37" s="186">
        <f t="shared" si="6"/>
        <v>429</v>
      </c>
      <c r="G37" s="186">
        <f t="shared" si="6"/>
        <v>461</v>
      </c>
      <c r="H37" s="186">
        <f t="shared" si="6"/>
        <v>413</v>
      </c>
      <c r="I37" s="186">
        <f t="shared" si="6"/>
        <v>818</v>
      </c>
      <c r="J37" s="186">
        <f t="shared" si="6"/>
        <v>5</v>
      </c>
      <c r="K37" s="186">
        <f t="shared" si="6"/>
        <v>2</v>
      </c>
      <c r="L37" s="186">
        <f t="shared" si="6"/>
        <v>23</v>
      </c>
      <c r="M37" s="186">
        <f t="shared" si="6"/>
        <v>75</v>
      </c>
      <c r="N37" s="186">
        <f t="shared" si="6"/>
        <v>3</v>
      </c>
      <c r="O37" s="186">
        <f t="shared" si="6"/>
        <v>8</v>
      </c>
      <c r="P37" s="186">
        <f t="shared" si="6"/>
        <v>2559</v>
      </c>
    </row>
    <row r="38" spans="1:16">
      <c r="A38" s="44" t="s">
        <v>17</v>
      </c>
      <c r="B38" s="339">
        <f>+B30+B37</f>
        <v>48</v>
      </c>
      <c r="C38" s="339">
        <f t="shared" ref="C38:P38" si="7">+C30+C37</f>
        <v>35</v>
      </c>
      <c r="D38" s="339">
        <f t="shared" si="7"/>
        <v>134</v>
      </c>
      <c r="E38" s="339">
        <f t="shared" si="7"/>
        <v>288</v>
      </c>
      <c r="F38" s="339">
        <f t="shared" si="7"/>
        <v>996</v>
      </c>
      <c r="G38" s="339">
        <f t="shared" si="7"/>
        <v>858</v>
      </c>
      <c r="H38" s="339">
        <f t="shared" si="7"/>
        <v>758</v>
      </c>
      <c r="I38" s="339">
        <f t="shared" si="7"/>
        <v>1366</v>
      </c>
      <c r="J38" s="339">
        <f t="shared" si="7"/>
        <v>10</v>
      </c>
      <c r="K38" s="339">
        <f t="shared" si="7"/>
        <v>14</v>
      </c>
      <c r="L38" s="339">
        <f t="shared" si="7"/>
        <v>1420</v>
      </c>
      <c r="M38" s="339">
        <f t="shared" si="7"/>
        <v>1362</v>
      </c>
      <c r="N38" s="339">
        <f t="shared" si="7"/>
        <v>70</v>
      </c>
      <c r="O38" s="339">
        <f t="shared" si="7"/>
        <v>142</v>
      </c>
      <c r="P38" s="339">
        <f t="shared" si="7"/>
        <v>7501</v>
      </c>
    </row>
    <row r="39" spans="1:16">
      <c r="A39" s="144" t="s">
        <v>104</v>
      </c>
    </row>
    <row r="40" spans="1:16">
      <c r="B40" s="18"/>
      <c r="C40" s="16"/>
      <c r="D40" s="19"/>
      <c r="E40" s="16"/>
      <c r="F40" s="16"/>
      <c r="G40" s="16"/>
      <c r="H40" s="16"/>
      <c r="I40" s="17"/>
      <c r="J40" s="17"/>
      <c r="K40" s="17"/>
      <c r="L40" s="17"/>
    </row>
    <row r="41" spans="1:16">
      <c r="A41" s="204" t="s">
        <v>196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</row>
    <row r="42" spans="1:16" ht="56.4" customHeight="1">
      <c r="A42" s="365" t="s">
        <v>40</v>
      </c>
      <c r="B42" s="363" t="s">
        <v>41</v>
      </c>
      <c r="C42" s="363"/>
      <c r="D42" s="364" t="s">
        <v>42</v>
      </c>
      <c r="E42" s="364"/>
      <c r="F42" s="363" t="s">
        <v>43</v>
      </c>
      <c r="G42" s="363"/>
      <c r="H42" s="364" t="s">
        <v>44</v>
      </c>
      <c r="I42" s="364"/>
      <c r="J42" s="363" t="s">
        <v>46</v>
      </c>
      <c r="K42" s="363"/>
      <c r="L42" s="364" t="s">
        <v>45</v>
      </c>
      <c r="M42" s="364"/>
      <c r="N42" s="364" t="s">
        <v>47</v>
      </c>
      <c r="O42" s="364"/>
      <c r="P42" s="47" t="s">
        <v>17</v>
      </c>
    </row>
    <row r="43" spans="1:16" ht="14.4" customHeight="1">
      <c r="A43" s="365"/>
      <c r="B43" s="210" t="s">
        <v>48</v>
      </c>
      <c r="C43" s="210" t="s">
        <v>49</v>
      </c>
      <c r="D43" s="210" t="s">
        <v>48</v>
      </c>
      <c r="E43" s="210" t="s">
        <v>49</v>
      </c>
      <c r="F43" s="210" t="s">
        <v>48</v>
      </c>
      <c r="G43" s="210" t="s">
        <v>49</v>
      </c>
      <c r="H43" s="210" t="s">
        <v>48</v>
      </c>
      <c r="I43" s="210" t="s">
        <v>49</v>
      </c>
      <c r="J43" s="210" t="s">
        <v>48</v>
      </c>
      <c r="K43" s="210" t="s">
        <v>49</v>
      </c>
      <c r="L43" s="210" t="s">
        <v>48</v>
      </c>
      <c r="M43" s="210" t="s">
        <v>49</v>
      </c>
      <c r="N43" s="210" t="s">
        <v>48</v>
      </c>
      <c r="O43" s="210" t="s">
        <v>49</v>
      </c>
      <c r="P43" s="210"/>
    </row>
    <row r="44" spans="1:16">
      <c r="A44" s="128" t="s">
        <v>105</v>
      </c>
      <c r="B44" s="129">
        <v>0</v>
      </c>
      <c r="C44" s="130">
        <v>0</v>
      </c>
      <c r="D44" s="129">
        <v>16</v>
      </c>
      <c r="E44" s="130">
        <v>19</v>
      </c>
      <c r="F44" s="129">
        <v>36</v>
      </c>
      <c r="G44" s="130">
        <v>71</v>
      </c>
      <c r="H44" s="129">
        <v>20</v>
      </c>
      <c r="I44" s="129">
        <v>42</v>
      </c>
      <c r="J44" s="129">
        <v>1</v>
      </c>
      <c r="K44" s="129">
        <v>0</v>
      </c>
      <c r="L44" s="129">
        <v>2</v>
      </c>
      <c r="M44" s="129">
        <v>4</v>
      </c>
      <c r="N44" s="129">
        <v>1</v>
      </c>
      <c r="O44" s="129">
        <v>0</v>
      </c>
      <c r="P44" s="131">
        <f t="shared" ref="P44:P56" si="8">SUM(B44:O44)</f>
        <v>212</v>
      </c>
    </row>
    <row r="45" spans="1:16">
      <c r="A45" s="148" t="s">
        <v>106</v>
      </c>
      <c r="B45" s="75">
        <v>0</v>
      </c>
      <c r="C45" s="75">
        <v>0</v>
      </c>
      <c r="D45" s="74">
        <v>22</v>
      </c>
      <c r="E45" s="75">
        <v>38</v>
      </c>
      <c r="F45" s="74">
        <v>90</v>
      </c>
      <c r="G45" s="75">
        <v>103</v>
      </c>
      <c r="H45" s="74">
        <v>64</v>
      </c>
      <c r="I45" s="74">
        <v>122</v>
      </c>
      <c r="J45" s="74">
        <v>1</v>
      </c>
      <c r="K45" s="74">
        <v>0</v>
      </c>
      <c r="L45" s="74">
        <v>7</v>
      </c>
      <c r="M45" s="74">
        <v>6</v>
      </c>
      <c r="N45" s="74">
        <v>0</v>
      </c>
      <c r="O45" s="74">
        <v>4</v>
      </c>
      <c r="P45" s="79">
        <f t="shared" si="8"/>
        <v>457</v>
      </c>
    </row>
    <row r="46" spans="1:16">
      <c r="A46" s="128" t="s">
        <v>107</v>
      </c>
      <c r="B46" s="129">
        <v>0</v>
      </c>
      <c r="C46" s="130">
        <v>0</v>
      </c>
      <c r="D46" s="129">
        <v>59</v>
      </c>
      <c r="E46" s="130">
        <v>83</v>
      </c>
      <c r="F46" s="129">
        <v>233</v>
      </c>
      <c r="G46" s="130">
        <v>207</v>
      </c>
      <c r="H46" s="129">
        <v>174</v>
      </c>
      <c r="I46" s="129">
        <v>310</v>
      </c>
      <c r="J46" s="129">
        <v>1</v>
      </c>
      <c r="K46" s="129">
        <v>0</v>
      </c>
      <c r="L46" s="129">
        <v>14</v>
      </c>
      <c r="M46" s="129">
        <v>15</v>
      </c>
      <c r="N46" s="129">
        <v>2</v>
      </c>
      <c r="O46" s="129">
        <v>2</v>
      </c>
      <c r="P46" s="131">
        <f t="shared" si="8"/>
        <v>1100</v>
      </c>
    </row>
    <row r="47" spans="1:16">
      <c r="A47" s="148" t="s">
        <v>108</v>
      </c>
      <c r="B47" s="74">
        <v>0</v>
      </c>
      <c r="C47" s="75">
        <v>0</v>
      </c>
      <c r="D47" s="74">
        <v>64</v>
      </c>
      <c r="E47" s="75">
        <v>90</v>
      </c>
      <c r="F47" s="74">
        <v>192</v>
      </c>
      <c r="G47" s="75">
        <v>160</v>
      </c>
      <c r="H47" s="74">
        <v>200</v>
      </c>
      <c r="I47" s="74">
        <v>332</v>
      </c>
      <c r="J47" s="74">
        <v>3</v>
      </c>
      <c r="K47" s="74">
        <v>1</v>
      </c>
      <c r="L47" s="74">
        <v>11</v>
      </c>
      <c r="M47" s="74">
        <v>34</v>
      </c>
      <c r="N47" s="74">
        <v>0</v>
      </c>
      <c r="O47" s="74">
        <v>3</v>
      </c>
      <c r="P47" s="79">
        <f t="shared" si="8"/>
        <v>1090</v>
      </c>
    </row>
    <row r="48" spans="1:16">
      <c r="A48" s="172" t="s">
        <v>109</v>
      </c>
      <c r="B48" s="181">
        <v>0</v>
      </c>
      <c r="C48" s="181">
        <v>0</v>
      </c>
      <c r="D48" s="181">
        <v>56</v>
      </c>
      <c r="E48" s="181">
        <v>74</v>
      </c>
      <c r="F48" s="181">
        <v>97</v>
      </c>
      <c r="G48" s="181">
        <v>94</v>
      </c>
      <c r="H48" s="181">
        <v>169</v>
      </c>
      <c r="I48" s="181">
        <v>258</v>
      </c>
      <c r="J48" s="181">
        <v>0</v>
      </c>
      <c r="K48" s="181">
        <v>2</v>
      </c>
      <c r="L48" s="181">
        <v>10</v>
      </c>
      <c r="M48" s="181">
        <v>39</v>
      </c>
      <c r="N48" s="181">
        <v>1</v>
      </c>
      <c r="O48" s="181">
        <v>1</v>
      </c>
      <c r="P48" s="131">
        <f t="shared" si="8"/>
        <v>801</v>
      </c>
    </row>
    <row r="49" spans="1:16">
      <c r="A49" s="148" t="s">
        <v>110</v>
      </c>
      <c r="B49" s="183">
        <v>0</v>
      </c>
      <c r="C49" s="184">
        <v>0</v>
      </c>
      <c r="D49" s="183">
        <v>35</v>
      </c>
      <c r="E49" s="184">
        <v>68</v>
      </c>
      <c r="F49" s="183">
        <v>55</v>
      </c>
      <c r="G49" s="184">
        <v>37</v>
      </c>
      <c r="H49" s="183">
        <v>98</v>
      </c>
      <c r="I49" s="183">
        <v>162</v>
      </c>
      <c r="J49" s="183">
        <v>1</v>
      </c>
      <c r="K49" s="183">
        <v>1</v>
      </c>
      <c r="L49" s="183">
        <v>10</v>
      </c>
      <c r="M49" s="183">
        <v>30</v>
      </c>
      <c r="N49" s="183">
        <v>0</v>
      </c>
      <c r="O49" s="183">
        <v>2</v>
      </c>
      <c r="P49" s="79">
        <f t="shared" si="8"/>
        <v>499</v>
      </c>
    </row>
    <row r="50" spans="1:16">
      <c r="A50" s="174" t="s">
        <v>54</v>
      </c>
      <c r="B50" s="187">
        <f>SUM(B44:B49)</f>
        <v>0</v>
      </c>
      <c r="C50" s="187">
        <f t="shared" ref="C50:O50" si="9">SUM(C44:C49)</f>
        <v>0</v>
      </c>
      <c r="D50" s="187">
        <f t="shared" si="9"/>
        <v>252</v>
      </c>
      <c r="E50" s="187">
        <f t="shared" si="9"/>
        <v>372</v>
      </c>
      <c r="F50" s="187">
        <f t="shared" si="9"/>
        <v>703</v>
      </c>
      <c r="G50" s="187">
        <f t="shared" si="9"/>
        <v>672</v>
      </c>
      <c r="H50" s="187">
        <f t="shared" si="9"/>
        <v>725</v>
      </c>
      <c r="I50" s="187">
        <f t="shared" si="9"/>
        <v>1226</v>
      </c>
      <c r="J50" s="187">
        <f t="shared" si="9"/>
        <v>7</v>
      </c>
      <c r="K50" s="187">
        <f t="shared" si="9"/>
        <v>4</v>
      </c>
      <c r="L50" s="187">
        <f t="shared" si="9"/>
        <v>54</v>
      </c>
      <c r="M50" s="187">
        <f t="shared" si="9"/>
        <v>128</v>
      </c>
      <c r="N50" s="187">
        <f t="shared" si="9"/>
        <v>4</v>
      </c>
      <c r="O50" s="187">
        <f t="shared" si="9"/>
        <v>12</v>
      </c>
      <c r="P50" s="187">
        <f t="shared" si="8"/>
        <v>4159</v>
      </c>
    </row>
    <row r="51" spans="1:16">
      <c r="A51" s="173" t="s">
        <v>111</v>
      </c>
      <c r="B51" s="183">
        <v>1</v>
      </c>
      <c r="C51" s="183">
        <v>1</v>
      </c>
      <c r="D51" s="183">
        <v>2</v>
      </c>
      <c r="E51" s="183">
        <v>0</v>
      </c>
      <c r="F51" s="183">
        <v>41</v>
      </c>
      <c r="G51" s="183">
        <v>14</v>
      </c>
      <c r="H51" s="183">
        <v>29</v>
      </c>
      <c r="I51" s="183">
        <v>13</v>
      </c>
      <c r="J51" s="183">
        <v>0</v>
      </c>
      <c r="K51" s="183">
        <v>0</v>
      </c>
      <c r="L51" s="183">
        <v>64</v>
      </c>
      <c r="M51" s="183">
        <v>18</v>
      </c>
      <c r="N51" s="183">
        <v>1</v>
      </c>
      <c r="O51" s="183">
        <v>0</v>
      </c>
      <c r="P51" s="79">
        <f t="shared" si="8"/>
        <v>184</v>
      </c>
    </row>
    <row r="52" spans="1:16">
      <c r="A52" s="128" t="s">
        <v>112</v>
      </c>
      <c r="B52" s="129">
        <v>8</v>
      </c>
      <c r="C52" s="130">
        <v>3</v>
      </c>
      <c r="D52" s="129">
        <v>10</v>
      </c>
      <c r="E52" s="130">
        <v>14</v>
      </c>
      <c r="F52" s="129">
        <v>204</v>
      </c>
      <c r="G52" s="130">
        <v>55</v>
      </c>
      <c r="H52" s="129">
        <v>60</v>
      </c>
      <c r="I52" s="129">
        <v>63</v>
      </c>
      <c r="J52" s="129">
        <v>0</v>
      </c>
      <c r="K52" s="129">
        <v>5</v>
      </c>
      <c r="L52" s="129">
        <v>215</v>
      </c>
      <c r="M52" s="129">
        <v>60</v>
      </c>
      <c r="N52" s="129">
        <v>13</v>
      </c>
      <c r="O52" s="129">
        <v>5</v>
      </c>
      <c r="P52" s="131">
        <f t="shared" si="8"/>
        <v>715</v>
      </c>
    </row>
    <row r="53" spans="1:16">
      <c r="A53" s="148" t="s">
        <v>113</v>
      </c>
      <c r="B53" s="74">
        <v>10</v>
      </c>
      <c r="C53" s="75">
        <v>3</v>
      </c>
      <c r="D53" s="74">
        <v>11</v>
      </c>
      <c r="E53" s="75">
        <v>21</v>
      </c>
      <c r="F53" s="74">
        <v>256</v>
      </c>
      <c r="G53" s="75">
        <v>133</v>
      </c>
      <c r="H53" s="74">
        <v>92</v>
      </c>
      <c r="I53" s="74">
        <v>105</v>
      </c>
      <c r="J53" s="74">
        <v>4</v>
      </c>
      <c r="K53" s="74">
        <v>0</v>
      </c>
      <c r="L53" s="74">
        <v>366</v>
      </c>
      <c r="M53" s="74">
        <v>168</v>
      </c>
      <c r="N53" s="74">
        <v>12</v>
      </c>
      <c r="O53" s="74">
        <v>22</v>
      </c>
      <c r="P53" s="79">
        <f t="shared" si="8"/>
        <v>1203</v>
      </c>
    </row>
    <row r="54" spans="1:16">
      <c r="A54" s="128" t="s">
        <v>114</v>
      </c>
      <c r="B54" s="129">
        <v>8</v>
      </c>
      <c r="C54" s="130">
        <v>6</v>
      </c>
      <c r="D54" s="129">
        <v>12</v>
      </c>
      <c r="E54" s="130">
        <v>30</v>
      </c>
      <c r="F54" s="129">
        <v>158</v>
      </c>
      <c r="G54" s="130">
        <v>148</v>
      </c>
      <c r="H54" s="129">
        <v>135</v>
      </c>
      <c r="I54" s="129">
        <v>182</v>
      </c>
      <c r="J54" s="129">
        <v>4</v>
      </c>
      <c r="K54" s="129">
        <v>4</v>
      </c>
      <c r="L54" s="129">
        <v>441</v>
      </c>
      <c r="M54" s="129">
        <v>538</v>
      </c>
      <c r="N54" s="129">
        <v>21</v>
      </c>
      <c r="O54" s="129">
        <v>28</v>
      </c>
      <c r="P54" s="131">
        <f t="shared" si="8"/>
        <v>1715</v>
      </c>
    </row>
    <row r="55" spans="1:16">
      <c r="A55" s="148" t="s">
        <v>115</v>
      </c>
      <c r="B55" s="74">
        <v>4</v>
      </c>
      <c r="C55" s="75">
        <v>1</v>
      </c>
      <c r="D55" s="74">
        <v>9</v>
      </c>
      <c r="E55" s="75">
        <v>9</v>
      </c>
      <c r="F55" s="74">
        <v>52</v>
      </c>
      <c r="G55" s="75">
        <v>64</v>
      </c>
      <c r="H55" s="74">
        <v>74</v>
      </c>
      <c r="I55" s="74">
        <v>89</v>
      </c>
      <c r="J55" s="74">
        <v>0</v>
      </c>
      <c r="K55" s="74">
        <v>2</v>
      </c>
      <c r="L55" s="74">
        <v>248</v>
      </c>
      <c r="M55" s="74">
        <v>320</v>
      </c>
      <c r="N55" s="74">
        <v>11</v>
      </c>
      <c r="O55" s="74">
        <v>29</v>
      </c>
      <c r="P55" s="79">
        <f t="shared" si="8"/>
        <v>912</v>
      </c>
    </row>
    <row r="56" spans="1:16">
      <c r="A56" s="128" t="s">
        <v>116</v>
      </c>
      <c r="B56" s="129">
        <v>2</v>
      </c>
      <c r="C56" s="130">
        <v>0</v>
      </c>
      <c r="D56" s="129">
        <v>2</v>
      </c>
      <c r="E56" s="130">
        <v>1</v>
      </c>
      <c r="F56" s="129">
        <v>14</v>
      </c>
      <c r="G56" s="130">
        <v>11</v>
      </c>
      <c r="H56" s="129">
        <v>32</v>
      </c>
      <c r="I56" s="129">
        <v>28</v>
      </c>
      <c r="J56" s="129">
        <v>0</v>
      </c>
      <c r="K56" s="129">
        <v>0</v>
      </c>
      <c r="L56" s="129">
        <v>292</v>
      </c>
      <c r="M56" s="129">
        <v>190</v>
      </c>
      <c r="N56" s="129">
        <v>9</v>
      </c>
      <c r="O56" s="129">
        <v>9</v>
      </c>
      <c r="P56" s="131">
        <f t="shared" si="8"/>
        <v>590</v>
      </c>
    </row>
    <row r="57" spans="1:16">
      <c r="A57" s="175" t="s">
        <v>63</v>
      </c>
      <c r="B57" s="186">
        <f>SUM(B51:B56)</f>
        <v>33</v>
      </c>
      <c r="C57" s="186">
        <f t="shared" ref="C57:P57" si="10">SUM(C51:C56)</f>
        <v>14</v>
      </c>
      <c r="D57" s="186">
        <f t="shared" si="10"/>
        <v>46</v>
      </c>
      <c r="E57" s="186">
        <f t="shared" si="10"/>
        <v>75</v>
      </c>
      <c r="F57" s="186">
        <f t="shared" si="10"/>
        <v>725</v>
      </c>
      <c r="G57" s="186">
        <f t="shared" si="10"/>
        <v>425</v>
      </c>
      <c r="H57" s="186">
        <f t="shared" si="10"/>
        <v>422</v>
      </c>
      <c r="I57" s="186">
        <f t="shared" si="10"/>
        <v>480</v>
      </c>
      <c r="J57" s="186">
        <f t="shared" si="10"/>
        <v>8</v>
      </c>
      <c r="K57" s="186">
        <f t="shared" si="10"/>
        <v>11</v>
      </c>
      <c r="L57" s="186">
        <f t="shared" si="10"/>
        <v>1626</v>
      </c>
      <c r="M57" s="186">
        <f t="shared" si="10"/>
        <v>1294</v>
      </c>
      <c r="N57" s="186">
        <f t="shared" si="10"/>
        <v>67</v>
      </c>
      <c r="O57" s="186">
        <f t="shared" si="10"/>
        <v>93</v>
      </c>
      <c r="P57" s="186">
        <f t="shared" si="10"/>
        <v>5319</v>
      </c>
    </row>
    <row r="58" spans="1:16">
      <c r="A58" s="44" t="s">
        <v>17</v>
      </c>
      <c r="B58" s="339">
        <f>+B50+B57</f>
        <v>33</v>
      </c>
      <c r="C58" s="339">
        <f t="shared" ref="C58:P58" si="11">+C50+C57</f>
        <v>14</v>
      </c>
      <c r="D58" s="339">
        <f t="shared" si="11"/>
        <v>298</v>
      </c>
      <c r="E58" s="339">
        <f t="shared" si="11"/>
        <v>447</v>
      </c>
      <c r="F58" s="339">
        <f t="shared" si="11"/>
        <v>1428</v>
      </c>
      <c r="G58" s="339">
        <f t="shared" si="11"/>
        <v>1097</v>
      </c>
      <c r="H58" s="339">
        <f t="shared" si="11"/>
        <v>1147</v>
      </c>
      <c r="I58" s="339">
        <f t="shared" si="11"/>
        <v>1706</v>
      </c>
      <c r="J58" s="339">
        <f t="shared" si="11"/>
        <v>15</v>
      </c>
      <c r="K58" s="339">
        <f t="shared" si="11"/>
        <v>15</v>
      </c>
      <c r="L58" s="339">
        <f t="shared" si="11"/>
        <v>1680</v>
      </c>
      <c r="M58" s="339">
        <f t="shared" si="11"/>
        <v>1422</v>
      </c>
      <c r="N58" s="339">
        <f t="shared" si="11"/>
        <v>71</v>
      </c>
      <c r="O58" s="339">
        <f t="shared" si="11"/>
        <v>105</v>
      </c>
      <c r="P58" s="339">
        <f t="shared" si="11"/>
        <v>9478</v>
      </c>
    </row>
    <row r="59" spans="1:16">
      <c r="A59" s="144" t="s">
        <v>104</v>
      </c>
    </row>
    <row r="60" spans="1:16">
      <c r="B60" s="18"/>
      <c r="C60" s="16"/>
      <c r="D60" s="19"/>
      <c r="E60" s="16"/>
      <c r="F60" s="16"/>
      <c r="G60" s="16"/>
      <c r="H60" s="16"/>
      <c r="I60" s="17"/>
      <c r="J60" s="17"/>
      <c r="K60" s="17"/>
      <c r="L60" s="17"/>
    </row>
    <row r="61" spans="1:16">
      <c r="A61" s="204" t="s">
        <v>197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</row>
    <row r="62" spans="1:16" ht="52.8" customHeight="1">
      <c r="A62" s="365" t="s">
        <v>40</v>
      </c>
      <c r="B62" s="363" t="s">
        <v>41</v>
      </c>
      <c r="C62" s="368"/>
      <c r="D62" s="364" t="s">
        <v>42</v>
      </c>
      <c r="E62" s="366"/>
      <c r="F62" s="363" t="s">
        <v>43</v>
      </c>
      <c r="G62" s="368"/>
      <c r="H62" s="364" t="s">
        <v>44</v>
      </c>
      <c r="I62" s="366"/>
      <c r="J62" s="363" t="s">
        <v>46</v>
      </c>
      <c r="K62" s="368"/>
      <c r="L62" s="364" t="s">
        <v>45</v>
      </c>
      <c r="M62" s="366"/>
      <c r="N62" s="364" t="s">
        <v>47</v>
      </c>
      <c r="O62" s="366"/>
      <c r="P62" s="47" t="s">
        <v>17</v>
      </c>
    </row>
    <row r="63" spans="1:16">
      <c r="A63" s="367"/>
      <c r="B63" s="210" t="s">
        <v>48</v>
      </c>
      <c r="C63" s="210" t="s">
        <v>49</v>
      </c>
      <c r="D63" s="210" t="s">
        <v>48</v>
      </c>
      <c r="E63" s="210" t="s">
        <v>49</v>
      </c>
      <c r="F63" s="210" t="s">
        <v>48</v>
      </c>
      <c r="G63" s="210" t="s">
        <v>49</v>
      </c>
      <c r="H63" s="210" t="s">
        <v>48</v>
      </c>
      <c r="I63" s="210" t="s">
        <v>49</v>
      </c>
      <c r="J63" s="210" t="s">
        <v>48</v>
      </c>
      <c r="K63" s="210" t="s">
        <v>49</v>
      </c>
      <c r="L63" s="210" t="s">
        <v>48</v>
      </c>
      <c r="M63" s="210" t="s">
        <v>49</v>
      </c>
      <c r="N63" s="210" t="s">
        <v>48</v>
      </c>
      <c r="O63" s="210" t="s">
        <v>49</v>
      </c>
      <c r="P63" s="210"/>
    </row>
    <row r="64" spans="1:16">
      <c r="A64" s="128" t="s">
        <v>105</v>
      </c>
      <c r="B64" s="129">
        <v>0</v>
      </c>
      <c r="C64" s="130">
        <v>0</v>
      </c>
      <c r="D64" s="129">
        <v>23</v>
      </c>
      <c r="E64" s="130">
        <v>41</v>
      </c>
      <c r="F64" s="129">
        <v>46</v>
      </c>
      <c r="G64" s="130">
        <v>84</v>
      </c>
      <c r="H64" s="129">
        <v>24</v>
      </c>
      <c r="I64" s="129">
        <v>42</v>
      </c>
      <c r="J64" s="129">
        <v>0</v>
      </c>
      <c r="K64" s="129">
        <v>0</v>
      </c>
      <c r="L64" s="129">
        <v>3</v>
      </c>
      <c r="M64" s="129">
        <v>7</v>
      </c>
      <c r="N64" s="129">
        <v>1</v>
      </c>
      <c r="O64" s="129">
        <v>1</v>
      </c>
      <c r="P64" s="131">
        <f t="shared" ref="P64:P76" si="12">SUM(B64:O64)</f>
        <v>272</v>
      </c>
    </row>
    <row r="65" spans="1:16">
      <c r="A65" s="148" t="s">
        <v>106</v>
      </c>
      <c r="B65" s="75">
        <v>0</v>
      </c>
      <c r="C65" s="75">
        <v>0</v>
      </c>
      <c r="D65" s="74">
        <v>26</v>
      </c>
      <c r="E65" s="75">
        <v>55</v>
      </c>
      <c r="F65" s="74">
        <v>121</v>
      </c>
      <c r="G65" s="75">
        <v>128</v>
      </c>
      <c r="H65" s="74">
        <v>65</v>
      </c>
      <c r="I65" s="74">
        <v>133</v>
      </c>
      <c r="J65" s="74">
        <v>1</v>
      </c>
      <c r="K65" s="74">
        <v>0</v>
      </c>
      <c r="L65" s="74">
        <v>8</v>
      </c>
      <c r="M65" s="74">
        <v>9</v>
      </c>
      <c r="N65" s="74">
        <v>1</v>
      </c>
      <c r="O65" s="74">
        <v>2</v>
      </c>
      <c r="P65" s="79">
        <f t="shared" si="12"/>
        <v>549</v>
      </c>
    </row>
    <row r="66" spans="1:16">
      <c r="A66" s="128" t="s">
        <v>107</v>
      </c>
      <c r="B66" s="129">
        <v>0</v>
      </c>
      <c r="C66" s="130">
        <v>0</v>
      </c>
      <c r="D66" s="129">
        <v>89</v>
      </c>
      <c r="E66" s="130">
        <v>98</v>
      </c>
      <c r="F66" s="129">
        <v>239</v>
      </c>
      <c r="G66" s="130">
        <v>183</v>
      </c>
      <c r="H66" s="129">
        <v>196</v>
      </c>
      <c r="I66" s="129">
        <v>315</v>
      </c>
      <c r="J66" s="129">
        <v>0</v>
      </c>
      <c r="K66" s="129">
        <v>0</v>
      </c>
      <c r="L66" s="129">
        <v>12</v>
      </c>
      <c r="M66" s="129">
        <v>21</v>
      </c>
      <c r="N66" s="129">
        <v>4</v>
      </c>
      <c r="O66" s="129">
        <v>5</v>
      </c>
      <c r="P66" s="131">
        <f t="shared" si="12"/>
        <v>1162</v>
      </c>
    </row>
    <row r="67" spans="1:16">
      <c r="A67" s="148" t="s">
        <v>108</v>
      </c>
      <c r="B67" s="74">
        <v>0</v>
      </c>
      <c r="C67" s="75">
        <v>0</v>
      </c>
      <c r="D67" s="74">
        <v>75</v>
      </c>
      <c r="E67" s="75">
        <v>113</v>
      </c>
      <c r="F67" s="74">
        <v>201</v>
      </c>
      <c r="G67" s="75">
        <v>160</v>
      </c>
      <c r="H67" s="74">
        <v>199</v>
      </c>
      <c r="I67" s="74">
        <v>354</v>
      </c>
      <c r="J67" s="74">
        <v>1</v>
      </c>
      <c r="K67" s="74">
        <v>2</v>
      </c>
      <c r="L67" s="74">
        <v>20</v>
      </c>
      <c r="M67" s="74">
        <v>38</v>
      </c>
      <c r="N67" s="74">
        <v>1</v>
      </c>
      <c r="O67" s="74">
        <v>4</v>
      </c>
      <c r="P67" s="79">
        <f t="shared" si="12"/>
        <v>1168</v>
      </c>
    </row>
    <row r="68" spans="1:16">
      <c r="A68" s="172" t="s">
        <v>109</v>
      </c>
      <c r="B68" s="181">
        <v>0</v>
      </c>
      <c r="C68" s="181">
        <v>0</v>
      </c>
      <c r="D68" s="181">
        <v>77</v>
      </c>
      <c r="E68" s="181">
        <v>99</v>
      </c>
      <c r="F68" s="181">
        <v>136</v>
      </c>
      <c r="G68" s="181">
        <v>70</v>
      </c>
      <c r="H68" s="181">
        <v>169</v>
      </c>
      <c r="I68" s="181">
        <v>253</v>
      </c>
      <c r="J68" s="181">
        <v>2</v>
      </c>
      <c r="K68" s="181">
        <v>2</v>
      </c>
      <c r="L68" s="181">
        <v>15</v>
      </c>
      <c r="M68" s="181">
        <v>35</v>
      </c>
      <c r="N68" s="181">
        <v>2</v>
      </c>
      <c r="O68" s="181">
        <v>2</v>
      </c>
      <c r="P68" s="131">
        <f t="shared" si="12"/>
        <v>862</v>
      </c>
    </row>
    <row r="69" spans="1:16">
      <c r="A69" s="148" t="s">
        <v>110</v>
      </c>
      <c r="B69" s="183">
        <v>0</v>
      </c>
      <c r="C69" s="184">
        <v>0</v>
      </c>
      <c r="D69" s="183">
        <v>44</v>
      </c>
      <c r="E69" s="184">
        <v>82</v>
      </c>
      <c r="F69" s="183">
        <v>46</v>
      </c>
      <c r="G69" s="184">
        <v>23</v>
      </c>
      <c r="H69" s="183">
        <v>121</v>
      </c>
      <c r="I69" s="183">
        <v>166</v>
      </c>
      <c r="J69" s="183">
        <v>1</v>
      </c>
      <c r="K69" s="183">
        <v>1</v>
      </c>
      <c r="L69" s="183">
        <v>14</v>
      </c>
      <c r="M69" s="183">
        <v>21</v>
      </c>
      <c r="N69" s="183">
        <v>0</v>
      </c>
      <c r="O69" s="183">
        <v>0</v>
      </c>
      <c r="P69" s="79">
        <f t="shared" si="12"/>
        <v>519</v>
      </c>
    </row>
    <row r="70" spans="1:16">
      <c r="A70" s="174" t="s">
        <v>54</v>
      </c>
      <c r="B70" s="187">
        <f>SUM(B64:B69)</f>
        <v>0</v>
      </c>
      <c r="C70" s="187">
        <f t="shared" ref="C70:O70" si="13">SUM(C64:C69)</f>
        <v>0</v>
      </c>
      <c r="D70" s="187">
        <f t="shared" si="13"/>
        <v>334</v>
      </c>
      <c r="E70" s="187">
        <f t="shared" si="13"/>
        <v>488</v>
      </c>
      <c r="F70" s="187">
        <f t="shared" si="13"/>
        <v>789</v>
      </c>
      <c r="G70" s="187">
        <f t="shared" si="13"/>
        <v>648</v>
      </c>
      <c r="H70" s="187">
        <f t="shared" si="13"/>
        <v>774</v>
      </c>
      <c r="I70" s="187">
        <f t="shared" si="13"/>
        <v>1263</v>
      </c>
      <c r="J70" s="187">
        <f t="shared" si="13"/>
        <v>5</v>
      </c>
      <c r="K70" s="187">
        <f t="shared" si="13"/>
        <v>5</v>
      </c>
      <c r="L70" s="187">
        <f t="shared" si="13"/>
        <v>72</v>
      </c>
      <c r="M70" s="187">
        <f t="shared" si="13"/>
        <v>131</v>
      </c>
      <c r="N70" s="187">
        <f t="shared" si="13"/>
        <v>9</v>
      </c>
      <c r="O70" s="187">
        <f t="shared" si="13"/>
        <v>14</v>
      </c>
      <c r="P70" s="187">
        <f t="shared" si="12"/>
        <v>4532</v>
      </c>
    </row>
    <row r="71" spans="1:16">
      <c r="A71" s="173" t="s">
        <v>111</v>
      </c>
      <c r="B71" s="183">
        <v>0</v>
      </c>
      <c r="C71" s="183">
        <v>3</v>
      </c>
      <c r="D71" s="183">
        <v>6</v>
      </c>
      <c r="E71" s="183">
        <v>1</v>
      </c>
      <c r="F71" s="183">
        <v>42</v>
      </c>
      <c r="G71" s="183">
        <v>48</v>
      </c>
      <c r="H71" s="183">
        <v>28</v>
      </c>
      <c r="I71" s="183">
        <v>24</v>
      </c>
      <c r="J71" s="183">
        <v>0</v>
      </c>
      <c r="K71" s="183">
        <v>1</v>
      </c>
      <c r="L71" s="183">
        <v>70</v>
      </c>
      <c r="M71" s="183">
        <v>37</v>
      </c>
      <c r="N71" s="183">
        <v>1</v>
      </c>
      <c r="O71" s="183">
        <v>4</v>
      </c>
      <c r="P71" s="79">
        <f t="shared" si="12"/>
        <v>265</v>
      </c>
    </row>
    <row r="72" spans="1:16">
      <c r="A72" s="128" t="s">
        <v>112</v>
      </c>
      <c r="B72" s="129">
        <v>4</v>
      </c>
      <c r="C72" s="130">
        <v>4</v>
      </c>
      <c r="D72" s="129">
        <v>14</v>
      </c>
      <c r="E72" s="130">
        <v>13</v>
      </c>
      <c r="F72" s="129">
        <v>110</v>
      </c>
      <c r="G72" s="130">
        <v>87</v>
      </c>
      <c r="H72" s="129">
        <v>52</v>
      </c>
      <c r="I72" s="129">
        <v>93</v>
      </c>
      <c r="J72" s="129">
        <v>2</v>
      </c>
      <c r="K72" s="129">
        <v>1</v>
      </c>
      <c r="L72" s="129">
        <v>130</v>
      </c>
      <c r="M72" s="129">
        <v>97</v>
      </c>
      <c r="N72" s="129">
        <v>9</v>
      </c>
      <c r="O72" s="129">
        <v>11</v>
      </c>
      <c r="P72" s="131">
        <f t="shared" si="12"/>
        <v>627</v>
      </c>
    </row>
    <row r="73" spans="1:16">
      <c r="A73" s="148" t="s">
        <v>113</v>
      </c>
      <c r="B73" s="74">
        <v>21</v>
      </c>
      <c r="C73" s="75">
        <v>10</v>
      </c>
      <c r="D73" s="74">
        <v>18</v>
      </c>
      <c r="E73" s="75">
        <v>20</v>
      </c>
      <c r="F73" s="74">
        <v>230</v>
      </c>
      <c r="G73" s="75">
        <v>163</v>
      </c>
      <c r="H73" s="74">
        <v>107</v>
      </c>
      <c r="I73" s="74">
        <v>165</v>
      </c>
      <c r="J73" s="74">
        <v>5</v>
      </c>
      <c r="K73" s="74">
        <v>5</v>
      </c>
      <c r="L73" s="74">
        <v>390</v>
      </c>
      <c r="M73" s="74">
        <v>269</v>
      </c>
      <c r="N73" s="74">
        <v>18</v>
      </c>
      <c r="O73" s="74">
        <v>26</v>
      </c>
      <c r="P73" s="79">
        <f t="shared" si="12"/>
        <v>1447</v>
      </c>
    </row>
    <row r="74" spans="1:16">
      <c r="A74" s="128" t="s">
        <v>114</v>
      </c>
      <c r="B74" s="129">
        <v>16</v>
      </c>
      <c r="C74" s="130">
        <v>21</v>
      </c>
      <c r="D74" s="129">
        <v>20</v>
      </c>
      <c r="E74" s="130">
        <v>39</v>
      </c>
      <c r="F74" s="129">
        <v>321</v>
      </c>
      <c r="G74" s="130">
        <v>176</v>
      </c>
      <c r="H74" s="129">
        <v>245</v>
      </c>
      <c r="I74" s="129">
        <v>278</v>
      </c>
      <c r="J74" s="129">
        <v>5</v>
      </c>
      <c r="K74" s="129">
        <v>5</v>
      </c>
      <c r="L74" s="129">
        <v>860</v>
      </c>
      <c r="M74" s="129">
        <v>853</v>
      </c>
      <c r="N74" s="129">
        <v>48</v>
      </c>
      <c r="O74" s="129">
        <v>64</v>
      </c>
      <c r="P74" s="131">
        <f t="shared" si="12"/>
        <v>2951</v>
      </c>
    </row>
    <row r="75" spans="1:16">
      <c r="A75" s="148" t="s">
        <v>115</v>
      </c>
      <c r="B75" s="74">
        <v>8</v>
      </c>
      <c r="C75" s="75">
        <v>2</v>
      </c>
      <c r="D75" s="74">
        <v>10</v>
      </c>
      <c r="E75" s="75">
        <v>7</v>
      </c>
      <c r="F75" s="74">
        <v>77</v>
      </c>
      <c r="G75" s="75">
        <v>27</v>
      </c>
      <c r="H75" s="74">
        <v>89</v>
      </c>
      <c r="I75" s="74">
        <v>49</v>
      </c>
      <c r="J75" s="74">
        <v>1</v>
      </c>
      <c r="K75" s="74">
        <v>0</v>
      </c>
      <c r="L75" s="74">
        <v>406</v>
      </c>
      <c r="M75" s="74">
        <v>244</v>
      </c>
      <c r="N75" s="74">
        <v>18</v>
      </c>
      <c r="O75" s="74">
        <v>15</v>
      </c>
      <c r="P75" s="79">
        <f t="shared" si="12"/>
        <v>953</v>
      </c>
    </row>
    <row r="76" spans="1:16">
      <c r="A76" s="128" t="s">
        <v>116</v>
      </c>
      <c r="B76" s="129">
        <v>2</v>
      </c>
      <c r="C76" s="130">
        <v>1</v>
      </c>
      <c r="D76" s="129">
        <v>2</v>
      </c>
      <c r="E76" s="130">
        <v>3</v>
      </c>
      <c r="F76" s="129">
        <v>15</v>
      </c>
      <c r="G76" s="130">
        <v>6</v>
      </c>
      <c r="H76" s="129">
        <v>23</v>
      </c>
      <c r="I76" s="129">
        <v>6</v>
      </c>
      <c r="J76" s="129">
        <v>0</v>
      </c>
      <c r="K76" s="129">
        <v>0</v>
      </c>
      <c r="L76" s="129">
        <v>156</v>
      </c>
      <c r="M76" s="129">
        <v>46</v>
      </c>
      <c r="N76" s="129">
        <v>4</v>
      </c>
      <c r="O76" s="129">
        <v>0</v>
      </c>
      <c r="P76" s="131">
        <f t="shared" si="12"/>
        <v>264</v>
      </c>
    </row>
    <row r="77" spans="1:16">
      <c r="A77" s="175" t="s">
        <v>63</v>
      </c>
      <c r="B77" s="186">
        <f>SUM(B71:B76)</f>
        <v>51</v>
      </c>
      <c r="C77" s="186">
        <f t="shared" ref="C77:P77" si="14">SUM(C71:C76)</f>
        <v>41</v>
      </c>
      <c r="D77" s="186">
        <f t="shared" si="14"/>
        <v>70</v>
      </c>
      <c r="E77" s="186">
        <f t="shared" si="14"/>
        <v>83</v>
      </c>
      <c r="F77" s="186">
        <f t="shared" si="14"/>
        <v>795</v>
      </c>
      <c r="G77" s="186">
        <f t="shared" si="14"/>
        <v>507</v>
      </c>
      <c r="H77" s="186">
        <f t="shared" si="14"/>
        <v>544</v>
      </c>
      <c r="I77" s="186">
        <f t="shared" si="14"/>
        <v>615</v>
      </c>
      <c r="J77" s="186">
        <f t="shared" si="14"/>
        <v>13</v>
      </c>
      <c r="K77" s="186">
        <f t="shared" si="14"/>
        <v>12</v>
      </c>
      <c r="L77" s="186">
        <f t="shared" si="14"/>
        <v>2012</v>
      </c>
      <c r="M77" s="186">
        <f t="shared" si="14"/>
        <v>1546</v>
      </c>
      <c r="N77" s="186">
        <f t="shared" si="14"/>
        <v>98</v>
      </c>
      <c r="O77" s="186">
        <f t="shared" si="14"/>
        <v>120</v>
      </c>
      <c r="P77" s="186">
        <f t="shared" si="14"/>
        <v>6507</v>
      </c>
    </row>
    <row r="78" spans="1:16">
      <c r="A78" s="44" t="s">
        <v>17</v>
      </c>
      <c r="B78" s="339">
        <f>+B70+B77</f>
        <v>51</v>
      </c>
      <c r="C78" s="339">
        <f t="shared" ref="C78:P78" si="15">+C70+C77</f>
        <v>41</v>
      </c>
      <c r="D78" s="339">
        <f t="shared" si="15"/>
        <v>404</v>
      </c>
      <c r="E78" s="339">
        <f t="shared" si="15"/>
        <v>571</v>
      </c>
      <c r="F78" s="339">
        <f t="shared" si="15"/>
        <v>1584</v>
      </c>
      <c r="G78" s="339">
        <f t="shared" si="15"/>
        <v>1155</v>
      </c>
      <c r="H78" s="339">
        <f t="shared" si="15"/>
        <v>1318</v>
      </c>
      <c r="I78" s="339">
        <f t="shared" si="15"/>
        <v>1878</v>
      </c>
      <c r="J78" s="339">
        <f t="shared" si="15"/>
        <v>18</v>
      </c>
      <c r="K78" s="339">
        <f t="shared" si="15"/>
        <v>17</v>
      </c>
      <c r="L78" s="339">
        <f t="shared" si="15"/>
        <v>2084</v>
      </c>
      <c r="M78" s="339">
        <f t="shared" si="15"/>
        <v>1677</v>
      </c>
      <c r="N78" s="339">
        <f t="shared" si="15"/>
        <v>107</v>
      </c>
      <c r="O78" s="339">
        <f t="shared" si="15"/>
        <v>134</v>
      </c>
      <c r="P78" s="339">
        <f t="shared" si="15"/>
        <v>11039</v>
      </c>
    </row>
    <row r="79" spans="1:16">
      <c r="A79" s="144" t="s">
        <v>104</v>
      </c>
    </row>
    <row r="80" spans="1:16">
      <c r="B80" s="18"/>
      <c r="C80" s="16"/>
      <c r="D80" s="19"/>
      <c r="E80" s="16"/>
      <c r="F80" s="16"/>
      <c r="G80" s="16"/>
      <c r="H80" s="16"/>
      <c r="I80" s="17"/>
      <c r="J80" s="17"/>
      <c r="K80" s="17"/>
      <c r="L80" s="17"/>
    </row>
    <row r="81" spans="1:16">
      <c r="B81" s="18"/>
      <c r="C81" s="16"/>
      <c r="D81" s="19"/>
      <c r="E81" s="16"/>
      <c r="F81" s="16"/>
      <c r="G81" s="16"/>
      <c r="H81" s="16"/>
      <c r="I81" s="17"/>
      <c r="J81" s="17"/>
      <c r="K81" s="17"/>
      <c r="L81" s="17"/>
    </row>
    <row r="82" spans="1:16">
      <c r="B82" s="18"/>
      <c r="C82" s="16"/>
      <c r="D82" s="19"/>
      <c r="E82" s="16"/>
      <c r="F82" s="16"/>
      <c r="G82" s="16"/>
      <c r="H82" s="16"/>
      <c r="I82" s="17"/>
      <c r="J82" s="17"/>
      <c r="K82" s="17"/>
      <c r="L82" s="17"/>
    </row>
    <row r="83" spans="1:16">
      <c r="B83" s="18"/>
      <c r="C83" s="16"/>
      <c r="D83" s="19"/>
      <c r="E83" s="16"/>
      <c r="F83" s="16"/>
      <c r="G83" s="16"/>
      <c r="H83" s="16"/>
      <c r="I83" s="17"/>
      <c r="J83" s="17"/>
      <c r="K83" s="17"/>
      <c r="L83" s="17"/>
    </row>
    <row r="84" spans="1:16">
      <c r="B84" s="18"/>
      <c r="C84" s="16"/>
      <c r="D84" s="19"/>
      <c r="E84" s="16"/>
      <c r="F84" s="16"/>
      <c r="G84" s="16"/>
      <c r="H84" s="16"/>
      <c r="I84" s="17"/>
      <c r="J84" s="17"/>
      <c r="K84" s="17"/>
      <c r="L84" s="17"/>
    </row>
    <row r="85" spans="1:16">
      <c r="B85" s="18"/>
      <c r="C85" s="16"/>
      <c r="D85" s="19"/>
      <c r="E85" s="16"/>
      <c r="F85" s="16"/>
      <c r="G85" s="16"/>
      <c r="H85" s="16"/>
      <c r="I85" s="17"/>
      <c r="J85" s="17"/>
      <c r="K85" s="17"/>
      <c r="L85" s="17"/>
    </row>
    <row r="86" spans="1:16">
      <c r="B86" s="18"/>
      <c r="C86" s="16"/>
      <c r="D86" s="19"/>
      <c r="E86" s="16"/>
      <c r="F86" s="16"/>
      <c r="G86" s="16"/>
      <c r="H86" s="16"/>
      <c r="I86" s="17"/>
      <c r="J86" s="17"/>
      <c r="K86" s="17"/>
      <c r="L86" s="17"/>
    </row>
    <row r="87" spans="1:16">
      <c r="B87" s="18"/>
      <c r="C87" s="16"/>
      <c r="D87" s="19"/>
      <c r="E87" s="16"/>
      <c r="F87" s="16"/>
      <c r="G87" s="16"/>
      <c r="H87" s="16"/>
      <c r="I87" s="17"/>
      <c r="J87" s="17"/>
      <c r="K87" s="17"/>
      <c r="L87" s="17"/>
    </row>
    <row r="88" spans="1:16">
      <c r="B88" s="18"/>
      <c r="C88" s="16"/>
      <c r="D88" s="19"/>
      <c r="E88" s="16"/>
      <c r="F88" s="16"/>
      <c r="G88" s="16"/>
      <c r="H88" s="16"/>
      <c r="I88" s="17"/>
      <c r="J88" s="17"/>
      <c r="K88" s="17"/>
      <c r="L88" s="17"/>
    </row>
    <row r="89" spans="1:16">
      <c r="B89" s="18"/>
      <c r="C89" s="16"/>
      <c r="D89" s="19"/>
      <c r="E89" s="16"/>
      <c r="F89" s="16"/>
      <c r="G89" s="16"/>
      <c r="H89" s="16"/>
      <c r="I89" s="17"/>
      <c r="J89" s="17"/>
      <c r="K89" s="17"/>
      <c r="L89" s="17"/>
    </row>
    <row r="90" spans="1:16">
      <c r="B90" s="18"/>
      <c r="C90" s="16"/>
      <c r="D90" s="19"/>
      <c r="E90" s="16"/>
      <c r="F90" s="16"/>
      <c r="G90" s="16"/>
      <c r="H90" s="16"/>
      <c r="I90" s="17"/>
      <c r="J90" s="17"/>
      <c r="K90" s="17"/>
      <c r="L90" s="17"/>
    </row>
    <row r="91" spans="1:16">
      <c r="B91" s="18"/>
      <c r="C91" s="16"/>
      <c r="D91" s="19"/>
      <c r="E91" s="16"/>
      <c r="F91" s="16"/>
      <c r="G91" s="16"/>
      <c r="H91" s="16"/>
      <c r="I91" s="17"/>
      <c r="J91" s="17"/>
      <c r="K91" s="17"/>
      <c r="L91" s="17"/>
    </row>
    <row r="92" spans="1:16">
      <c r="A92" s="204" t="s">
        <v>198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</row>
    <row r="93" spans="1:16" ht="57.6" customHeight="1">
      <c r="A93" s="365" t="s">
        <v>40</v>
      </c>
      <c r="B93" s="363" t="s">
        <v>41</v>
      </c>
      <c r="C93" s="368"/>
      <c r="D93" s="364" t="s">
        <v>42</v>
      </c>
      <c r="E93" s="366"/>
      <c r="F93" s="363" t="s">
        <v>43</v>
      </c>
      <c r="G93" s="368"/>
      <c r="H93" s="364" t="s">
        <v>44</v>
      </c>
      <c r="I93" s="366"/>
      <c r="J93" s="364" t="s">
        <v>46</v>
      </c>
      <c r="K93" s="366"/>
      <c r="L93" s="364" t="s">
        <v>45</v>
      </c>
      <c r="M93" s="366"/>
      <c r="N93" s="364" t="s">
        <v>47</v>
      </c>
      <c r="O93" s="366"/>
      <c r="P93" s="47" t="s">
        <v>17</v>
      </c>
    </row>
    <row r="94" spans="1:16">
      <c r="A94" s="367"/>
      <c r="B94" s="210" t="s">
        <v>48</v>
      </c>
      <c r="C94" s="210" t="s">
        <v>49</v>
      </c>
      <c r="D94" s="210" t="s">
        <v>48</v>
      </c>
      <c r="E94" s="210" t="s">
        <v>49</v>
      </c>
      <c r="F94" s="210" t="s">
        <v>48</v>
      </c>
      <c r="G94" s="210" t="s">
        <v>49</v>
      </c>
      <c r="H94" s="210" t="s">
        <v>48</v>
      </c>
      <c r="I94" s="210" t="s">
        <v>49</v>
      </c>
      <c r="J94" s="210" t="s">
        <v>48</v>
      </c>
      <c r="K94" s="210" t="s">
        <v>49</v>
      </c>
      <c r="L94" s="210" t="s">
        <v>48</v>
      </c>
      <c r="M94" s="210" t="s">
        <v>49</v>
      </c>
      <c r="N94" s="210" t="s">
        <v>48</v>
      </c>
      <c r="O94" s="210" t="s">
        <v>49</v>
      </c>
      <c r="P94" s="210"/>
    </row>
    <row r="95" spans="1:16">
      <c r="A95" s="128" t="s">
        <v>50</v>
      </c>
      <c r="B95" s="129">
        <v>0</v>
      </c>
      <c r="C95" s="130">
        <v>2</v>
      </c>
      <c r="D95" s="129">
        <v>2</v>
      </c>
      <c r="E95" s="130">
        <v>2</v>
      </c>
      <c r="F95" s="129">
        <v>32</v>
      </c>
      <c r="G95" s="130">
        <v>21</v>
      </c>
      <c r="H95" s="129">
        <v>20</v>
      </c>
      <c r="I95" s="129">
        <v>17</v>
      </c>
      <c r="J95" s="129">
        <v>0</v>
      </c>
      <c r="K95" s="129">
        <v>0</v>
      </c>
      <c r="L95" s="129">
        <v>52</v>
      </c>
      <c r="M95" s="129">
        <v>35</v>
      </c>
      <c r="N95" s="129">
        <v>1</v>
      </c>
      <c r="O95" s="129">
        <v>0</v>
      </c>
      <c r="P95" s="131">
        <f>SUM(B95:O95)</f>
        <v>184</v>
      </c>
    </row>
    <row r="96" spans="1:16">
      <c r="A96" s="43" t="s">
        <v>51</v>
      </c>
      <c r="B96" s="75">
        <v>3</v>
      </c>
      <c r="C96" s="75">
        <v>4</v>
      </c>
      <c r="D96" s="74">
        <v>13</v>
      </c>
      <c r="E96" s="75">
        <v>8</v>
      </c>
      <c r="F96" s="74">
        <v>125</v>
      </c>
      <c r="G96" s="75">
        <v>79</v>
      </c>
      <c r="H96" s="74">
        <v>54</v>
      </c>
      <c r="I96" s="74">
        <v>81</v>
      </c>
      <c r="J96" s="74">
        <v>1</v>
      </c>
      <c r="K96" s="74">
        <v>1</v>
      </c>
      <c r="L96" s="74">
        <v>128</v>
      </c>
      <c r="M96" s="74">
        <v>123</v>
      </c>
      <c r="N96" s="74">
        <v>10</v>
      </c>
      <c r="O96" s="74">
        <v>5</v>
      </c>
      <c r="P96" s="79">
        <f>SUM(B96:O96)</f>
        <v>635</v>
      </c>
    </row>
    <row r="97" spans="1:16">
      <c r="A97" s="128" t="s">
        <v>52</v>
      </c>
      <c r="B97" s="129">
        <v>15</v>
      </c>
      <c r="C97" s="130">
        <v>7</v>
      </c>
      <c r="D97" s="129">
        <v>15</v>
      </c>
      <c r="E97" s="130">
        <v>18</v>
      </c>
      <c r="F97" s="129">
        <v>249</v>
      </c>
      <c r="G97" s="130">
        <v>172</v>
      </c>
      <c r="H97" s="129">
        <v>123</v>
      </c>
      <c r="I97" s="129">
        <v>164</v>
      </c>
      <c r="J97" s="129">
        <v>2</v>
      </c>
      <c r="K97" s="129">
        <v>2</v>
      </c>
      <c r="L97" s="129">
        <v>314</v>
      </c>
      <c r="M97" s="129">
        <v>308</v>
      </c>
      <c r="N97" s="129">
        <v>29</v>
      </c>
      <c r="O97" s="129">
        <v>25</v>
      </c>
      <c r="P97" s="131">
        <f>SUM(B97:O97)</f>
        <v>1443</v>
      </c>
    </row>
    <row r="98" spans="1:16">
      <c r="A98" s="43" t="s">
        <v>53</v>
      </c>
      <c r="B98" s="74">
        <v>22</v>
      </c>
      <c r="C98" s="75">
        <v>16</v>
      </c>
      <c r="D98" s="74">
        <v>39</v>
      </c>
      <c r="E98" s="75">
        <v>32</v>
      </c>
      <c r="F98" s="74">
        <v>315</v>
      </c>
      <c r="G98" s="75">
        <v>186</v>
      </c>
      <c r="H98" s="74">
        <v>246</v>
      </c>
      <c r="I98" s="74">
        <v>288</v>
      </c>
      <c r="J98" s="74">
        <v>2</v>
      </c>
      <c r="K98" s="74">
        <v>5</v>
      </c>
      <c r="L98" s="74">
        <v>873</v>
      </c>
      <c r="M98" s="74">
        <v>932</v>
      </c>
      <c r="N98" s="74">
        <v>44</v>
      </c>
      <c r="O98" s="74">
        <v>43</v>
      </c>
      <c r="P98" s="79">
        <f>SUM(B98:O98)</f>
        <v>3043</v>
      </c>
    </row>
    <row r="99" spans="1:16">
      <c r="A99" s="128" t="s">
        <v>55</v>
      </c>
      <c r="B99" s="181">
        <v>4</v>
      </c>
      <c r="C99" s="181">
        <v>4</v>
      </c>
      <c r="D99" s="181">
        <v>7</v>
      </c>
      <c r="E99" s="181">
        <v>17</v>
      </c>
      <c r="F99" s="181">
        <v>75</v>
      </c>
      <c r="G99" s="181">
        <v>28</v>
      </c>
      <c r="H99" s="181">
        <v>70</v>
      </c>
      <c r="I99" s="181">
        <v>61</v>
      </c>
      <c r="J99" s="181">
        <v>0</v>
      </c>
      <c r="K99" s="181">
        <v>2</v>
      </c>
      <c r="L99" s="181">
        <v>367</v>
      </c>
      <c r="M99" s="181">
        <v>235</v>
      </c>
      <c r="N99" s="181">
        <v>20</v>
      </c>
      <c r="O99" s="181">
        <v>14</v>
      </c>
      <c r="P99" s="182">
        <v>904</v>
      </c>
    </row>
    <row r="100" spans="1:16">
      <c r="A100" s="43" t="s">
        <v>56</v>
      </c>
      <c r="B100" s="74">
        <v>3</v>
      </c>
      <c r="C100" s="75">
        <v>1</v>
      </c>
      <c r="D100" s="74">
        <v>6</v>
      </c>
      <c r="E100" s="75">
        <v>0</v>
      </c>
      <c r="F100" s="74">
        <v>14</v>
      </c>
      <c r="G100" s="75">
        <v>2</v>
      </c>
      <c r="H100" s="74">
        <v>23</v>
      </c>
      <c r="I100" s="74">
        <v>22</v>
      </c>
      <c r="J100" s="74">
        <v>2</v>
      </c>
      <c r="K100" s="74">
        <v>0</v>
      </c>
      <c r="L100" s="74">
        <v>151</v>
      </c>
      <c r="M100" s="74">
        <v>49</v>
      </c>
      <c r="N100" s="74">
        <v>4</v>
      </c>
      <c r="O100" s="74">
        <v>0</v>
      </c>
      <c r="P100" s="79">
        <v>277</v>
      </c>
    </row>
    <row r="101" spans="1:16">
      <c r="A101" s="338" t="s">
        <v>54</v>
      </c>
      <c r="B101" s="187">
        <f>SUM(B95:B100)</f>
        <v>47</v>
      </c>
      <c r="C101" s="187">
        <f t="shared" ref="C101:P101" si="16">SUM(C95:C100)</f>
        <v>34</v>
      </c>
      <c r="D101" s="187">
        <f t="shared" si="16"/>
        <v>82</v>
      </c>
      <c r="E101" s="187">
        <f t="shared" si="16"/>
        <v>77</v>
      </c>
      <c r="F101" s="187">
        <f t="shared" si="16"/>
        <v>810</v>
      </c>
      <c r="G101" s="187">
        <f t="shared" si="16"/>
        <v>488</v>
      </c>
      <c r="H101" s="187">
        <f t="shared" si="16"/>
        <v>536</v>
      </c>
      <c r="I101" s="187">
        <f t="shared" si="16"/>
        <v>633</v>
      </c>
      <c r="J101" s="187">
        <f t="shared" si="16"/>
        <v>7</v>
      </c>
      <c r="K101" s="187">
        <f t="shared" si="16"/>
        <v>10</v>
      </c>
      <c r="L101" s="187">
        <f t="shared" si="16"/>
        <v>1885</v>
      </c>
      <c r="M101" s="187">
        <f t="shared" si="16"/>
        <v>1682</v>
      </c>
      <c r="N101" s="187">
        <f t="shared" si="16"/>
        <v>108</v>
      </c>
      <c r="O101" s="187">
        <f t="shared" si="16"/>
        <v>87</v>
      </c>
      <c r="P101" s="187">
        <f t="shared" si="16"/>
        <v>6486</v>
      </c>
    </row>
    <row r="102" spans="1:16">
      <c r="A102" s="43" t="s">
        <v>57</v>
      </c>
      <c r="B102" s="76">
        <v>0</v>
      </c>
      <c r="C102" s="76">
        <v>0</v>
      </c>
      <c r="D102" s="76">
        <v>28</v>
      </c>
      <c r="E102" s="76">
        <v>66</v>
      </c>
      <c r="F102" s="76">
        <v>48</v>
      </c>
      <c r="G102" s="76">
        <v>92</v>
      </c>
      <c r="H102" s="76">
        <v>34</v>
      </c>
      <c r="I102" s="76">
        <v>61</v>
      </c>
      <c r="J102" s="76">
        <v>0</v>
      </c>
      <c r="K102" s="76">
        <v>0</v>
      </c>
      <c r="L102" s="76">
        <v>1</v>
      </c>
      <c r="M102" s="76">
        <v>6</v>
      </c>
      <c r="N102" s="76">
        <v>0</v>
      </c>
      <c r="O102" s="76">
        <v>1</v>
      </c>
      <c r="P102" s="80">
        <v>337</v>
      </c>
    </row>
    <row r="103" spans="1:16">
      <c r="A103" s="128" t="s">
        <v>58</v>
      </c>
      <c r="B103" s="129">
        <v>0</v>
      </c>
      <c r="C103" s="130">
        <v>0</v>
      </c>
      <c r="D103" s="129">
        <v>49</v>
      </c>
      <c r="E103" s="130">
        <v>61</v>
      </c>
      <c r="F103" s="129">
        <v>96</v>
      </c>
      <c r="G103" s="130">
        <v>120</v>
      </c>
      <c r="H103" s="129">
        <v>91</v>
      </c>
      <c r="I103" s="129">
        <v>142</v>
      </c>
      <c r="J103" s="129">
        <v>1</v>
      </c>
      <c r="K103" s="129">
        <v>0</v>
      </c>
      <c r="L103" s="129">
        <v>9</v>
      </c>
      <c r="M103" s="129">
        <v>10</v>
      </c>
      <c r="N103" s="129">
        <v>1</v>
      </c>
      <c r="O103" s="129">
        <v>0</v>
      </c>
      <c r="P103" s="131">
        <v>580</v>
      </c>
    </row>
    <row r="104" spans="1:16">
      <c r="A104" s="43" t="s">
        <v>59</v>
      </c>
      <c r="B104" s="74">
        <v>0</v>
      </c>
      <c r="C104" s="75">
        <v>0</v>
      </c>
      <c r="D104" s="74">
        <v>95</v>
      </c>
      <c r="E104" s="75">
        <v>122</v>
      </c>
      <c r="F104" s="74">
        <v>234</v>
      </c>
      <c r="G104" s="75">
        <v>161</v>
      </c>
      <c r="H104" s="74">
        <v>183</v>
      </c>
      <c r="I104" s="74">
        <v>354</v>
      </c>
      <c r="J104" s="74">
        <v>0</v>
      </c>
      <c r="K104" s="74">
        <v>0</v>
      </c>
      <c r="L104" s="74">
        <v>12</v>
      </c>
      <c r="M104" s="74">
        <v>38</v>
      </c>
      <c r="N104" s="74">
        <v>1</v>
      </c>
      <c r="O104" s="74">
        <v>4</v>
      </c>
      <c r="P104" s="79">
        <v>1204</v>
      </c>
    </row>
    <row r="105" spans="1:16">
      <c r="A105" s="128" t="s">
        <v>60</v>
      </c>
      <c r="B105" s="129">
        <v>0</v>
      </c>
      <c r="C105" s="130">
        <v>0</v>
      </c>
      <c r="D105" s="129">
        <v>94</v>
      </c>
      <c r="E105" s="130">
        <v>143</v>
      </c>
      <c r="F105" s="129">
        <v>196</v>
      </c>
      <c r="G105" s="130">
        <v>133</v>
      </c>
      <c r="H105" s="129">
        <v>243</v>
      </c>
      <c r="I105" s="129">
        <v>371</v>
      </c>
      <c r="J105" s="129">
        <v>1</v>
      </c>
      <c r="K105" s="129">
        <v>2</v>
      </c>
      <c r="L105" s="129">
        <v>23</v>
      </c>
      <c r="M105" s="129">
        <v>44</v>
      </c>
      <c r="N105" s="129">
        <v>3</v>
      </c>
      <c r="O105" s="129">
        <v>3</v>
      </c>
      <c r="P105" s="131">
        <v>1256</v>
      </c>
    </row>
    <row r="106" spans="1:16">
      <c r="A106" s="43" t="s">
        <v>61</v>
      </c>
      <c r="B106" s="74">
        <v>0</v>
      </c>
      <c r="C106" s="75">
        <v>0</v>
      </c>
      <c r="D106" s="74">
        <v>70</v>
      </c>
      <c r="E106" s="75">
        <v>120</v>
      </c>
      <c r="F106" s="74">
        <v>102</v>
      </c>
      <c r="G106" s="75">
        <v>52</v>
      </c>
      <c r="H106" s="74">
        <v>171</v>
      </c>
      <c r="I106" s="74">
        <v>279</v>
      </c>
      <c r="J106" s="74">
        <v>2</v>
      </c>
      <c r="K106" s="74">
        <v>3</v>
      </c>
      <c r="L106" s="74">
        <v>17</v>
      </c>
      <c r="M106" s="74">
        <v>45</v>
      </c>
      <c r="N106" s="74">
        <v>0</v>
      </c>
      <c r="O106" s="74">
        <v>1</v>
      </c>
      <c r="P106" s="79">
        <v>862</v>
      </c>
    </row>
    <row r="107" spans="1:16">
      <c r="A107" s="128" t="s">
        <v>62</v>
      </c>
      <c r="B107" s="129">
        <v>0</v>
      </c>
      <c r="C107" s="130">
        <v>1</v>
      </c>
      <c r="D107" s="129">
        <v>42</v>
      </c>
      <c r="E107" s="130">
        <v>77</v>
      </c>
      <c r="F107" s="129">
        <v>41</v>
      </c>
      <c r="G107" s="130">
        <v>20</v>
      </c>
      <c r="H107" s="129">
        <v>115</v>
      </c>
      <c r="I107" s="129">
        <v>173</v>
      </c>
      <c r="J107" s="129">
        <v>1</v>
      </c>
      <c r="K107" s="129">
        <v>1</v>
      </c>
      <c r="L107" s="129">
        <v>15</v>
      </c>
      <c r="M107" s="129">
        <v>34</v>
      </c>
      <c r="N107" s="129">
        <v>0</v>
      </c>
      <c r="O107" s="129">
        <v>2</v>
      </c>
      <c r="P107" s="131">
        <v>522</v>
      </c>
    </row>
    <row r="108" spans="1:16">
      <c r="A108" s="44" t="s">
        <v>63</v>
      </c>
      <c r="B108" s="186">
        <f>SUM(B102:B107)</f>
        <v>0</v>
      </c>
      <c r="C108" s="186">
        <f t="shared" ref="C108:P108" si="17">SUM(C102:C107)</f>
        <v>1</v>
      </c>
      <c r="D108" s="186">
        <f t="shared" si="17"/>
        <v>378</v>
      </c>
      <c r="E108" s="186">
        <f t="shared" si="17"/>
        <v>589</v>
      </c>
      <c r="F108" s="186">
        <f t="shared" si="17"/>
        <v>717</v>
      </c>
      <c r="G108" s="186">
        <f t="shared" si="17"/>
        <v>578</v>
      </c>
      <c r="H108" s="186">
        <f t="shared" si="17"/>
        <v>837</v>
      </c>
      <c r="I108" s="186">
        <f t="shared" si="17"/>
        <v>1380</v>
      </c>
      <c r="J108" s="186">
        <f t="shared" si="17"/>
        <v>5</v>
      </c>
      <c r="K108" s="186">
        <f t="shared" si="17"/>
        <v>6</v>
      </c>
      <c r="L108" s="186">
        <f t="shared" si="17"/>
        <v>77</v>
      </c>
      <c r="M108" s="186">
        <f t="shared" si="17"/>
        <v>177</v>
      </c>
      <c r="N108" s="186">
        <f t="shared" si="17"/>
        <v>5</v>
      </c>
      <c r="O108" s="186">
        <f t="shared" si="17"/>
        <v>11</v>
      </c>
      <c r="P108" s="186">
        <f t="shared" si="17"/>
        <v>4761</v>
      </c>
    </row>
    <row r="109" spans="1:16">
      <c r="A109" s="45" t="s">
        <v>17</v>
      </c>
      <c r="B109" s="339">
        <f>+B101+B108</f>
        <v>47</v>
      </c>
      <c r="C109" s="339">
        <f t="shared" ref="C109:P109" si="18">+C101+C108</f>
        <v>35</v>
      </c>
      <c r="D109" s="339">
        <f t="shared" si="18"/>
        <v>460</v>
      </c>
      <c r="E109" s="339">
        <f t="shared" si="18"/>
        <v>666</v>
      </c>
      <c r="F109" s="339">
        <f t="shared" si="18"/>
        <v>1527</v>
      </c>
      <c r="G109" s="339">
        <f t="shared" si="18"/>
        <v>1066</v>
      </c>
      <c r="H109" s="339">
        <f t="shared" si="18"/>
        <v>1373</v>
      </c>
      <c r="I109" s="339">
        <f t="shared" si="18"/>
        <v>2013</v>
      </c>
      <c r="J109" s="339">
        <f t="shared" si="18"/>
        <v>12</v>
      </c>
      <c r="K109" s="339">
        <f t="shared" si="18"/>
        <v>16</v>
      </c>
      <c r="L109" s="339">
        <f t="shared" si="18"/>
        <v>1962</v>
      </c>
      <c r="M109" s="339">
        <f t="shared" si="18"/>
        <v>1859</v>
      </c>
      <c r="N109" s="339">
        <f t="shared" si="18"/>
        <v>113</v>
      </c>
      <c r="O109" s="339">
        <f t="shared" si="18"/>
        <v>98</v>
      </c>
      <c r="P109" s="339">
        <f t="shared" si="18"/>
        <v>11247</v>
      </c>
    </row>
    <row r="110" spans="1:16">
      <c r="A110" s="144" t="s">
        <v>104</v>
      </c>
    </row>
    <row r="111" spans="1:16">
      <c r="A111" s="108"/>
    </row>
    <row r="131" spans="1:7">
      <c r="A131" s="108"/>
      <c r="B131" s="108"/>
      <c r="C131" s="108"/>
      <c r="D131" s="108"/>
      <c r="E131" s="108"/>
      <c r="F131" s="108"/>
      <c r="G131" s="108"/>
    </row>
  </sheetData>
  <mergeCells count="40">
    <mergeCell ref="L62:M62"/>
    <mergeCell ref="N62:O62"/>
    <mergeCell ref="A62:A63"/>
    <mergeCell ref="B93:C93"/>
    <mergeCell ref="D93:E93"/>
    <mergeCell ref="F93:G93"/>
    <mergeCell ref="H93:I93"/>
    <mergeCell ref="J93:K93"/>
    <mergeCell ref="L93:M93"/>
    <mergeCell ref="N93:O93"/>
    <mergeCell ref="A93:A94"/>
    <mergeCell ref="B62:C62"/>
    <mergeCell ref="D62:E62"/>
    <mergeCell ref="F62:G62"/>
    <mergeCell ref="H62:I62"/>
    <mergeCell ref="J62:K62"/>
    <mergeCell ref="J2:K2"/>
    <mergeCell ref="L2:M2"/>
    <mergeCell ref="N2:O2"/>
    <mergeCell ref="A2:A3"/>
    <mergeCell ref="B2:C2"/>
    <mergeCell ref="D2:E2"/>
    <mergeCell ref="F2:G2"/>
    <mergeCell ref="H2:I2"/>
    <mergeCell ref="J22:K22"/>
    <mergeCell ref="L22:M22"/>
    <mergeCell ref="N22:O22"/>
    <mergeCell ref="J42:K42"/>
    <mergeCell ref="L42:M42"/>
    <mergeCell ref="N42:O42"/>
    <mergeCell ref="B42:C42"/>
    <mergeCell ref="D42:E42"/>
    <mergeCell ref="F42:G42"/>
    <mergeCell ref="H42:I42"/>
    <mergeCell ref="A22:A23"/>
    <mergeCell ref="B22:C22"/>
    <mergeCell ref="D22:E22"/>
    <mergeCell ref="F22:G22"/>
    <mergeCell ref="A42:A43"/>
    <mergeCell ref="H22:I22"/>
  </mergeCells>
  <pageMargins left="0.7" right="0.7" top="0.75" bottom="0.75" header="0.3" footer="0.3"/>
  <pageSetup orientation="landscape" r:id="rId1"/>
  <rowBreaks count="3" manualBreakCount="3">
    <brk id="19" max="16383" man="1"/>
    <brk id="39" max="16383" man="1"/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36"/>
  <sheetViews>
    <sheetView topLeftCell="A88" workbookViewId="0">
      <selection activeCell="J95" sqref="J95"/>
    </sheetView>
  </sheetViews>
  <sheetFormatPr defaultColWidth="9.109375" defaultRowHeight="13.2"/>
  <cols>
    <col min="1" max="1" width="17.33203125" style="15" customWidth="1"/>
    <col min="2" max="2" width="9.88671875" style="15" customWidth="1"/>
    <col min="3" max="3" width="8.33203125" style="15" customWidth="1"/>
    <col min="4" max="4" width="7.88671875" style="15" customWidth="1"/>
    <col min="5" max="5" width="10" style="15" customWidth="1"/>
    <col min="6" max="6" width="10.33203125" style="15" customWidth="1"/>
    <col min="7" max="7" width="10.5546875" style="15" customWidth="1"/>
    <col min="8" max="8" width="13.33203125" style="15" customWidth="1"/>
    <col min="9" max="9" width="8" style="15" customWidth="1"/>
    <col min="10" max="16384" width="9.109375" style="15"/>
  </cols>
  <sheetData>
    <row r="1" spans="1:10">
      <c r="A1" s="177" t="s">
        <v>199</v>
      </c>
      <c r="B1" s="20"/>
      <c r="C1" s="20"/>
      <c r="D1" s="20"/>
      <c r="E1" s="20"/>
      <c r="F1" s="20"/>
      <c r="G1" s="20"/>
      <c r="H1" s="20"/>
      <c r="I1" s="20"/>
    </row>
    <row r="2" spans="1:10" ht="42.75" customHeight="1">
      <c r="A2" s="48" t="s">
        <v>0</v>
      </c>
      <c r="B2" s="35" t="s">
        <v>64</v>
      </c>
      <c r="C2" s="35" t="s">
        <v>42</v>
      </c>
      <c r="D2" s="35" t="s">
        <v>65</v>
      </c>
      <c r="E2" s="35" t="s">
        <v>44</v>
      </c>
      <c r="F2" s="35" t="s">
        <v>66</v>
      </c>
      <c r="G2" s="48" t="s">
        <v>45</v>
      </c>
      <c r="H2" s="35" t="s">
        <v>67</v>
      </c>
      <c r="I2" s="35" t="s">
        <v>17</v>
      </c>
      <c r="J2" s="48"/>
    </row>
    <row r="3" spans="1:10">
      <c r="A3" s="120" t="s">
        <v>68</v>
      </c>
      <c r="B3" s="121">
        <v>0</v>
      </c>
      <c r="C3" s="122">
        <v>9</v>
      </c>
      <c r="D3" s="122">
        <v>46</v>
      </c>
      <c r="E3" s="122">
        <v>67</v>
      </c>
      <c r="F3" s="122">
        <v>4</v>
      </c>
      <c r="G3" s="122">
        <v>168</v>
      </c>
      <c r="H3" s="122">
        <v>6</v>
      </c>
      <c r="I3" s="123">
        <f t="shared" ref="I3:I17" si="0">SUM(B3:H3)</f>
        <v>300</v>
      </c>
    </row>
    <row r="4" spans="1:10">
      <c r="A4" s="49" t="s">
        <v>3</v>
      </c>
      <c r="B4" s="81">
        <v>0</v>
      </c>
      <c r="C4" s="82">
        <v>12</v>
      </c>
      <c r="D4" s="82">
        <v>21</v>
      </c>
      <c r="E4" s="82">
        <v>55</v>
      </c>
      <c r="F4" s="82">
        <v>1</v>
      </c>
      <c r="G4" s="82">
        <v>100</v>
      </c>
      <c r="H4" s="82">
        <v>8</v>
      </c>
      <c r="I4" s="82">
        <f t="shared" si="0"/>
        <v>197</v>
      </c>
    </row>
    <row r="5" spans="1:10">
      <c r="A5" s="120" t="s">
        <v>4</v>
      </c>
      <c r="B5" s="121">
        <v>0</v>
      </c>
      <c r="C5" s="122">
        <v>1</v>
      </c>
      <c r="D5" s="122">
        <v>1</v>
      </c>
      <c r="E5" s="122">
        <v>40</v>
      </c>
      <c r="F5" s="122">
        <v>0</v>
      </c>
      <c r="G5" s="122">
        <v>61</v>
      </c>
      <c r="H5" s="122">
        <v>3</v>
      </c>
      <c r="I5" s="123">
        <f t="shared" si="0"/>
        <v>106</v>
      </c>
    </row>
    <row r="6" spans="1:10">
      <c r="A6" s="49" t="s">
        <v>5</v>
      </c>
      <c r="B6" s="81">
        <v>0</v>
      </c>
      <c r="C6" s="82">
        <v>2</v>
      </c>
      <c r="D6" s="82">
        <v>1</v>
      </c>
      <c r="E6" s="82">
        <v>164</v>
      </c>
      <c r="F6" s="82">
        <v>0</v>
      </c>
      <c r="G6" s="82">
        <v>40</v>
      </c>
      <c r="H6" s="82">
        <v>1</v>
      </c>
      <c r="I6" s="82">
        <f t="shared" si="0"/>
        <v>208</v>
      </c>
    </row>
    <row r="7" spans="1:10">
      <c r="A7" s="120" t="s">
        <v>6</v>
      </c>
      <c r="B7" s="121">
        <v>15</v>
      </c>
      <c r="C7" s="122">
        <v>43</v>
      </c>
      <c r="D7" s="122">
        <v>233</v>
      </c>
      <c r="E7" s="122">
        <v>412</v>
      </c>
      <c r="F7" s="122">
        <v>8</v>
      </c>
      <c r="G7" s="122">
        <v>310</v>
      </c>
      <c r="H7" s="122">
        <v>10</v>
      </c>
      <c r="I7" s="123">
        <f t="shared" si="0"/>
        <v>1031</v>
      </c>
    </row>
    <row r="8" spans="1:10">
      <c r="A8" s="49" t="s">
        <v>7</v>
      </c>
      <c r="B8" s="81">
        <v>7</v>
      </c>
      <c r="C8" s="82">
        <v>37</v>
      </c>
      <c r="D8" s="82">
        <v>31</v>
      </c>
      <c r="E8" s="82">
        <v>194</v>
      </c>
      <c r="F8" s="82">
        <v>0</v>
      </c>
      <c r="G8" s="82">
        <v>45</v>
      </c>
      <c r="H8" s="82">
        <v>5</v>
      </c>
      <c r="I8" s="82">
        <f t="shared" si="0"/>
        <v>319</v>
      </c>
    </row>
    <row r="9" spans="1:10">
      <c r="A9" s="120" t="s">
        <v>8</v>
      </c>
      <c r="B9" s="121">
        <v>0</v>
      </c>
      <c r="C9" s="122">
        <v>39</v>
      </c>
      <c r="D9" s="122">
        <v>351</v>
      </c>
      <c r="E9" s="122">
        <v>105</v>
      </c>
      <c r="F9" s="122">
        <v>1</v>
      </c>
      <c r="G9" s="122">
        <v>131</v>
      </c>
      <c r="H9" s="122">
        <v>28</v>
      </c>
      <c r="I9" s="123">
        <f t="shared" si="0"/>
        <v>655</v>
      </c>
    </row>
    <row r="10" spans="1:10">
      <c r="A10" s="49" t="s">
        <v>9</v>
      </c>
      <c r="B10" s="81">
        <v>4</v>
      </c>
      <c r="C10" s="82">
        <v>30</v>
      </c>
      <c r="D10" s="82">
        <v>171</v>
      </c>
      <c r="E10" s="82">
        <v>168</v>
      </c>
      <c r="F10" s="82">
        <v>1</v>
      </c>
      <c r="G10" s="82">
        <v>318</v>
      </c>
      <c r="H10" s="82">
        <v>26</v>
      </c>
      <c r="I10" s="82">
        <f t="shared" si="0"/>
        <v>718</v>
      </c>
    </row>
    <row r="11" spans="1:10">
      <c r="A11" s="120" t="s">
        <v>10</v>
      </c>
      <c r="B11" s="121">
        <v>2</v>
      </c>
      <c r="C11" s="122">
        <v>62</v>
      </c>
      <c r="D11" s="122">
        <v>647</v>
      </c>
      <c r="E11" s="122">
        <v>288</v>
      </c>
      <c r="F11" s="122">
        <v>8</v>
      </c>
      <c r="G11" s="122">
        <v>460</v>
      </c>
      <c r="H11" s="122">
        <v>61</v>
      </c>
      <c r="I11" s="123">
        <f t="shared" si="0"/>
        <v>1528</v>
      </c>
    </row>
    <row r="12" spans="1:10">
      <c r="A12" s="49" t="s">
        <v>11</v>
      </c>
      <c r="B12" s="81">
        <v>24</v>
      </c>
      <c r="C12" s="83">
        <v>324</v>
      </c>
      <c r="D12" s="83">
        <v>502</v>
      </c>
      <c r="E12" s="83">
        <v>706</v>
      </c>
      <c r="F12" s="83">
        <v>5</v>
      </c>
      <c r="G12" s="83">
        <v>581</v>
      </c>
      <c r="H12" s="83">
        <v>61</v>
      </c>
      <c r="I12" s="82">
        <f t="shared" si="0"/>
        <v>2203</v>
      </c>
    </row>
    <row r="13" spans="1:10">
      <c r="A13" s="120" t="s">
        <v>12</v>
      </c>
      <c r="B13" s="121">
        <v>20</v>
      </c>
      <c r="C13" s="124">
        <v>48</v>
      </c>
      <c r="D13" s="124">
        <v>179</v>
      </c>
      <c r="E13" s="124">
        <v>381</v>
      </c>
      <c r="F13" s="124">
        <v>0</v>
      </c>
      <c r="G13" s="124">
        <v>108</v>
      </c>
      <c r="H13" s="124">
        <v>13</v>
      </c>
      <c r="I13" s="123">
        <f t="shared" si="0"/>
        <v>749</v>
      </c>
    </row>
    <row r="14" spans="1:10">
      <c r="A14" s="49" t="s">
        <v>13</v>
      </c>
      <c r="B14" s="81">
        <v>4</v>
      </c>
      <c r="C14" s="83">
        <v>13</v>
      </c>
      <c r="D14" s="83">
        <v>73</v>
      </c>
      <c r="E14" s="83">
        <v>100</v>
      </c>
      <c r="F14" s="83">
        <v>0</v>
      </c>
      <c r="G14" s="83">
        <v>261</v>
      </c>
      <c r="H14" s="83">
        <v>16</v>
      </c>
      <c r="I14" s="82">
        <f t="shared" si="0"/>
        <v>467</v>
      </c>
    </row>
    <row r="15" spans="1:10">
      <c r="A15" s="120" t="s">
        <v>14</v>
      </c>
      <c r="B15" s="121">
        <v>0</v>
      </c>
      <c r="C15" s="124">
        <v>1</v>
      </c>
      <c r="D15" s="124">
        <v>3</v>
      </c>
      <c r="E15" s="124">
        <v>55</v>
      </c>
      <c r="F15" s="124">
        <v>0</v>
      </c>
      <c r="G15" s="124">
        <v>85</v>
      </c>
      <c r="H15" s="124">
        <v>3</v>
      </c>
      <c r="I15" s="123">
        <f t="shared" si="0"/>
        <v>147</v>
      </c>
    </row>
    <row r="16" spans="1:10">
      <c r="A16" s="49" t="s">
        <v>15</v>
      </c>
      <c r="B16" s="81">
        <v>0</v>
      </c>
      <c r="C16" s="83">
        <v>23</v>
      </c>
      <c r="D16" s="83">
        <v>58</v>
      </c>
      <c r="E16" s="83">
        <v>96</v>
      </c>
      <c r="F16" s="83">
        <v>4</v>
      </c>
      <c r="G16" s="83">
        <v>115</v>
      </c>
      <c r="H16" s="83">
        <v>7</v>
      </c>
      <c r="I16" s="82">
        <f t="shared" si="0"/>
        <v>303</v>
      </c>
    </row>
    <row r="17" spans="1:9">
      <c r="A17" s="120" t="s">
        <v>16</v>
      </c>
      <c r="B17" s="121">
        <v>2</v>
      </c>
      <c r="C17" s="124">
        <v>5</v>
      </c>
      <c r="D17" s="124">
        <v>115</v>
      </c>
      <c r="E17" s="124">
        <v>42</v>
      </c>
      <c r="F17" s="124">
        <v>0</v>
      </c>
      <c r="G17" s="124">
        <v>222</v>
      </c>
      <c r="H17" s="124">
        <v>11</v>
      </c>
      <c r="I17" s="123">
        <f t="shared" si="0"/>
        <v>397</v>
      </c>
    </row>
    <row r="18" spans="1:9" ht="19.5" customHeight="1">
      <c r="A18" s="67" t="s">
        <v>17</v>
      </c>
      <c r="B18" s="84">
        <f t="shared" ref="B18:I18" si="1">SUM(B3:B17)</f>
        <v>78</v>
      </c>
      <c r="C18" s="84">
        <f t="shared" si="1"/>
        <v>649</v>
      </c>
      <c r="D18" s="84">
        <f t="shared" si="1"/>
        <v>2432</v>
      </c>
      <c r="E18" s="84">
        <f t="shared" si="1"/>
        <v>2873</v>
      </c>
      <c r="F18" s="84">
        <f t="shared" si="1"/>
        <v>32</v>
      </c>
      <c r="G18" s="84">
        <f t="shared" si="1"/>
        <v>3005</v>
      </c>
      <c r="H18" s="84">
        <f t="shared" si="1"/>
        <v>259</v>
      </c>
      <c r="I18" s="84">
        <f t="shared" si="1"/>
        <v>9328</v>
      </c>
    </row>
    <row r="19" spans="1:9">
      <c r="A19" s="177" t="s">
        <v>200</v>
      </c>
      <c r="B19" s="20"/>
      <c r="C19" s="20"/>
      <c r="D19" s="20"/>
      <c r="E19" s="20"/>
      <c r="F19" s="20"/>
      <c r="G19" s="20"/>
      <c r="H19" s="20"/>
      <c r="I19" s="20"/>
    </row>
    <row r="20" spans="1:9" ht="38.25" customHeight="1">
      <c r="A20" s="48" t="s">
        <v>0</v>
      </c>
      <c r="B20" s="35" t="s">
        <v>64</v>
      </c>
      <c r="C20" s="35" t="s">
        <v>42</v>
      </c>
      <c r="D20" s="35" t="s">
        <v>65</v>
      </c>
      <c r="E20" s="35" t="s">
        <v>44</v>
      </c>
      <c r="F20" s="35" t="s">
        <v>66</v>
      </c>
      <c r="G20" s="48" t="s">
        <v>45</v>
      </c>
      <c r="H20" s="35" t="s">
        <v>67</v>
      </c>
      <c r="I20" s="35" t="s">
        <v>17</v>
      </c>
    </row>
    <row r="21" spans="1:9">
      <c r="A21" s="120" t="s">
        <v>68</v>
      </c>
      <c r="B21" s="121">
        <v>0</v>
      </c>
      <c r="C21" s="122">
        <v>5</v>
      </c>
      <c r="D21" s="122">
        <v>44</v>
      </c>
      <c r="E21" s="122">
        <v>47</v>
      </c>
      <c r="F21" s="122">
        <v>4</v>
      </c>
      <c r="G21" s="122">
        <v>181</v>
      </c>
      <c r="H21" s="122">
        <v>5</v>
      </c>
      <c r="I21" s="123">
        <f t="shared" ref="I21:I35" si="2">SUM(B21:H21)</f>
        <v>286</v>
      </c>
    </row>
    <row r="22" spans="1:9">
      <c r="A22" s="49" t="s">
        <v>3</v>
      </c>
      <c r="B22" s="81">
        <v>1</v>
      </c>
      <c r="C22" s="82">
        <v>3</v>
      </c>
      <c r="D22" s="82">
        <v>16</v>
      </c>
      <c r="E22" s="82">
        <v>55</v>
      </c>
      <c r="F22" s="82">
        <v>0</v>
      </c>
      <c r="G22" s="82">
        <v>100</v>
      </c>
      <c r="H22" s="82">
        <v>2</v>
      </c>
      <c r="I22" s="82">
        <f t="shared" si="2"/>
        <v>177</v>
      </c>
    </row>
    <row r="23" spans="1:9">
      <c r="A23" s="120" t="s">
        <v>4</v>
      </c>
      <c r="B23" s="121">
        <v>0</v>
      </c>
      <c r="C23" s="122">
        <v>1</v>
      </c>
      <c r="D23" s="122">
        <v>2</v>
      </c>
      <c r="E23" s="122">
        <v>53</v>
      </c>
      <c r="F23" s="122">
        <v>0</v>
      </c>
      <c r="G23" s="122">
        <v>69</v>
      </c>
      <c r="H23" s="122">
        <v>2</v>
      </c>
      <c r="I23" s="123">
        <f t="shared" si="2"/>
        <v>127</v>
      </c>
    </row>
    <row r="24" spans="1:9">
      <c r="A24" s="49" t="s">
        <v>5</v>
      </c>
      <c r="B24" s="81">
        <v>0</v>
      </c>
      <c r="C24" s="82">
        <v>1</v>
      </c>
      <c r="D24" s="82">
        <v>1</v>
      </c>
      <c r="E24" s="82">
        <v>128</v>
      </c>
      <c r="F24" s="82">
        <v>0</v>
      </c>
      <c r="G24" s="82">
        <v>36</v>
      </c>
      <c r="H24" s="82">
        <v>1</v>
      </c>
      <c r="I24" s="82">
        <f t="shared" si="2"/>
        <v>167</v>
      </c>
    </row>
    <row r="25" spans="1:9">
      <c r="A25" s="120" t="s">
        <v>6</v>
      </c>
      <c r="B25" s="121">
        <v>15</v>
      </c>
      <c r="C25" s="122">
        <v>39</v>
      </c>
      <c r="D25" s="122">
        <v>166</v>
      </c>
      <c r="E25" s="122">
        <v>236</v>
      </c>
      <c r="F25" s="122">
        <v>5</v>
      </c>
      <c r="G25" s="122">
        <v>278</v>
      </c>
      <c r="H25" s="122">
        <v>9</v>
      </c>
      <c r="I25" s="123">
        <f t="shared" si="2"/>
        <v>748</v>
      </c>
    </row>
    <row r="26" spans="1:9">
      <c r="A26" s="49" t="s">
        <v>7</v>
      </c>
      <c r="B26" s="81">
        <v>3</v>
      </c>
      <c r="C26" s="82">
        <v>15</v>
      </c>
      <c r="D26" s="82">
        <v>40</v>
      </c>
      <c r="E26" s="82">
        <v>129</v>
      </c>
      <c r="F26" s="82">
        <v>1</v>
      </c>
      <c r="G26" s="82">
        <v>45</v>
      </c>
      <c r="H26" s="82">
        <v>0</v>
      </c>
      <c r="I26" s="82">
        <f t="shared" si="2"/>
        <v>233</v>
      </c>
    </row>
    <row r="27" spans="1:9">
      <c r="A27" s="120" t="s">
        <v>8</v>
      </c>
      <c r="B27" s="121">
        <v>1</v>
      </c>
      <c r="C27" s="122">
        <v>43</v>
      </c>
      <c r="D27" s="122">
        <v>254</v>
      </c>
      <c r="E27" s="122">
        <v>85</v>
      </c>
      <c r="F27" s="122">
        <v>2</v>
      </c>
      <c r="G27" s="122">
        <v>120</v>
      </c>
      <c r="H27" s="122">
        <v>26</v>
      </c>
      <c r="I27" s="123">
        <f t="shared" si="2"/>
        <v>531</v>
      </c>
    </row>
    <row r="28" spans="1:9">
      <c r="A28" s="49" t="s">
        <v>9</v>
      </c>
      <c r="B28" s="81">
        <v>4</v>
      </c>
      <c r="C28" s="82">
        <v>31</v>
      </c>
      <c r="D28" s="82">
        <v>132</v>
      </c>
      <c r="E28" s="82">
        <v>149</v>
      </c>
      <c r="F28" s="82">
        <v>2</v>
      </c>
      <c r="G28" s="82">
        <v>310</v>
      </c>
      <c r="H28" s="82">
        <v>37</v>
      </c>
      <c r="I28" s="82">
        <f t="shared" si="2"/>
        <v>665</v>
      </c>
    </row>
    <row r="29" spans="1:9">
      <c r="A29" s="120" t="s">
        <v>10</v>
      </c>
      <c r="B29" s="121">
        <v>7</v>
      </c>
      <c r="C29" s="122">
        <v>38</v>
      </c>
      <c r="D29" s="122">
        <v>509</v>
      </c>
      <c r="E29" s="122">
        <v>233</v>
      </c>
      <c r="F29" s="122">
        <v>2</v>
      </c>
      <c r="G29" s="122">
        <v>461</v>
      </c>
      <c r="H29" s="122">
        <v>57</v>
      </c>
      <c r="I29" s="123">
        <f t="shared" si="2"/>
        <v>1307</v>
      </c>
    </row>
    <row r="30" spans="1:9">
      <c r="A30" s="49" t="s">
        <v>11</v>
      </c>
      <c r="B30" s="81">
        <v>19</v>
      </c>
      <c r="C30" s="83">
        <v>177</v>
      </c>
      <c r="D30" s="83">
        <v>302</v>
      </c>
      <c r="E30" s="83">
        <v>469</v>
      </c>
      <c r="F30" s="83">
        <v>2</v>
      </c>
      <c r="G30" s="83">
        <v>440</v>
      </c>
      <c r="H30" s="83">
        <v>40</v>
      </c>
      <c r="I30" s="82">
        <f t="shared" si="2"/>
        <v>1449</v>
      </c>
    </row>
    <row r="31" spans="1:9">
      <c r="A31" s="120" t="s">
        <v>12</v>
      </c>
      <c r="B31" s="121">
        <v>16</v>
      </c>
      <c r="C31" s="124">
        <v>29</v>
      </c>
      <c r="D31" s="124">
        <v>171</v>
      </c>
      <c r="E31" s="124">
        <v>319</v>
      </c>
      <c r="F31" s="124">
        <v>2</v>
      </c>
      <c r="G31" s="124">
        <v>114</v>
      </c>
      <c r="H31" s="124">
        <v>9</v>
      </c>
      <c r="I31" s="123">
        <f t="shared" si="2"/>
        <v>660</v>
      </c>
    </row>
    <row r="32" spans="1:9">
      <c r="A32" s="49" t="s">
        <v>13</v>
      </c>
      <c r="B32" s="81">
        <v>12</v>
      </c>
      <c r="C32" s="83">
        <v>11</v>
      </c>
      <c r="D32" s="83">
        <v>73</v>
      </c>
      <c r="E32" s="83">
        <v>78</v>
      </c>
      <c r="F32" s="83">
        <v>1</v>
      </c>
      <c r="G32" s="83">
        <v>238</v>
      </c>
      <c r="H32" s="83">
        <v>7</v>
      </c>
      <c r="I32" s="82">
        <f t="shared" si="2"/>
        <v>420</v>
      </c>
    </row>
    <row r="33" spans="1:9">
      <c r="A33" s="120" t="s">
        <v>14</v>
      </c>
      <c r="B33" s="121">
        <v>0</v>
      </c>
      <c r="C33" s="124">
        <v>1</v>
      </c>
      <c r="D33" s="124">
        <v>1</v>
      </c>
      <c r="E33" s="124">
        <v>45</v>
      </c>
      <c r="F33" s="124">
        <v>0</v>
      </c>
      <c r="G33" s="124">
        <v>76</v>
      </c>
      <c r="H33" s="124">
        <v>3</v>
      </c>
      <c r="I33" s="123">
        <f t="shared" si="2"/>
        <v>126</v>
      </c>
    </row>
    <row r="34" spans="1:9">
      <c r="A34" s="49" t="s">
        <v>15</v>
      </c>
      <c r="B34" s="81">
        <v>2</v>
      </c>
      <c r="C34" s="83">
        <v>25</v>
      </c>
      <c r="D34" s="83">
        <v>50</v>
      </c>
      <c r="E34" s="83">
        <v>67</v>
      </c>
      <c r="F34" s="83">
        <v>2</v>
      </c>
      <c r="G34" s="83">
        <v>116</v>
      </c>
      <c r="H34" s="83">
        <v>4</v>
      </c>
      <c r="I34" s="82">
        <f t="shared" si="2"/>
        <v>266</v>
      </c>
    </row>
    <row r="35" spans="1:9">
      <c r="A35" s="120" t="s">
        <v>16</v>
      </c>
      <c r="B35" s="121">
        <v>3</v>
      </c>
      <c r="C35" s="124">
        <v>3</v>
      </c>
      <c r="D35" s="124">
        <v>93</v>
      </c>
      <c r="E35" s="124">
        <v>31</v>
      </c>
      <c r="F35" s="124">
        <v>1</v>
      </c>
      <c r="G35" s="124">
        <v>198</v>
      </c>
      <c r="H35" s="124">
        <v>10</v>
      </c>
      <c r="I35" s="123">
        <f t="shared" si="2"/>
        <v>339</v>
      </c>
    </row>
    <row r="36" spans="1:9">
      <c r="A36" s="67" t="s">
        <v>17</v>
      </c>
      <c r="B36" s="84">
        <f t="shared" ref="B36:I36" si="3">SUM(B21:B35)</f>
        <v>83</v>
      </c>
      <c r="C36" s="84">
        <f t="shared" si="3"/>
        <v>422</v>
      </c>
      <c r="D36" s="84">
        <f t="shared" si="3"/>
        <v>1854</v>
      </c>
      <c r="E36" s="84">
        <f t="shared" si="3"/>
        <v>2124</v>
      </c>
      <c r="F36" s="84">
        <f t="shared" si="3"/>
        <v>24</v>
      </c>
      <c r="G36" s="84">
        <f t="shared" si="3"/>
        <v>2782</v>
      </c>
      <c r="H36" s="84">
        <f t="shared" si="3"/>
        <v>212</v>
      </c>
      <c r="I36" s="84">
        <f t="shared" si="3"/>
        <v>7501</v>
      </c>
    </row>
    <row r="37" spans="1:9">
      <c r="A37" s="177" t="s">
        <v>201</v>
      </c>
      <c r="B37" s="20"/>
      <c r="C37" s="20"/>
      <c r="D37" s="20"/>
      <c r="E37" s="20"/>
      <c r="F37" s="20"/>
      <c r="G37" s="20"/>
      <c r="H37" s="20"/>
      <c r="I37" s="20"/>
    </row>
    <row r="38" spans="1:9" ht="39.6">
      <c r="A38" s="48" t="s">
        <v>0</v>
      </c>
      <c r="B38" s="35" t="s">
        <v>64</v>
      </c>
      <c r="C38" s="35" t="s">
        <v>42</v>
      </c>
      <c r="D38" s="35" t="s">
        <v>65</v>
      </c>
      <c r="E38" s="35" t="s">
        <v>44</v>
      </c>
      <c r="F38" s="35" t="s">
        <v>66</v>
      </c>
      <c r="G38" s="48" t="s">
        <v>45</v>
      </c>
      <c r="H38" s="35" t="s">
        <v>67</v>
      </c>
      <c r="I38" s="35" t="s">
        <v>17</v>
      </c>
    </row>
    <row r="39" spans="1:9">
      <c r="A39" s="120" t="s">
        <v>68</v>
      </c>
      <c r="B39" s="121">
        <v>0</v>
      </c>
      <c r="C39" s="122">
        <v>4</v>
      </c>
      <c r="D39" s="122">
        <v>59</v>
      </c>
      <c r="E39" s="122">
        <v>50</v>
      </c>
      <c r="F39" s="122">
        <v>6</v>
      </c>
      <c r="G39" s="122">
        <v>133</v>
      </c>
      <c r="H39" s="122">
        <v>4</v>
      </c>
      <c r="I39" s="123">
        <f t="shared" ref="I39:I53" si="4">SUM(B39:H39)</f>
        <v>256</v>
      </c>
    </row>
    <row r="40" spans="1:9">
      <c r="A40" s="49" t="s">
        <v>3</v>
      </c>
      <c r="B40" s="81">
        <v>0</v>
      </c>
      <c r="C40" s="82">
        <v>3</v>
      </c>
      <c r="D40" s="82">
        <v>24</v>
      </c>
      <c r="E40" s="82">
        <v>85</v>
      </c>
      <c r="F40" s="82">
        <v>0</v>
      </c>
      <c r="G40" s="82">
        <v>113</v>
      </c>
      <c r="H40" s="82">
        <v>3</v>
      </c>
      <c r="I40" s="82">
        <f t="shared" si="4"/>
        <v>228</v>
      </c>
    </row>
    <row r="41" spans="1:9">
      <c r="A41" s="120" t="s">
        <v>4</v>
      </c>
      <c r="B41" s="121">
        <v>0</v>
      </c>
      <c r="C41" s="122">
        <v>2</v>
      </c>
      <c r="D41" s="122">
        <v>1</v>
      </c>
      <c r="E41" s="122">
        <v>78</v>
      </c>
      <c r="F41" s="122">
        <v>0</v>
      </c>
      <c r="G41" s="122">
        <v>67</v>
      </c>
      <c r="H41" s="122">
        <v>3</v>
      </c>
      <c r="I41" s="123">
        <f t="shared" si="4"/>
        <v>151</v>
      </c>
    </row>
    <row r="42" spans="1:9">
      <c r="A42" s="49" t="s">
        <v>5</v>
      </c>
      <c r="B42" s="81">
        <v>0</v>
      </c>
      <c r="C42" s="82">
        <v>0</v>
      </c>
      <c r="D42" s="82">
        <v>0</v>
      </c>
      <c r="E42" s="82">
        <v>113</v>
      </c>
      <c r="F42" s="82">
        <v>1</v>
      </c>
      <c r="G42" s="82">
        <v>34</v>
      </c>
      <c r="H42" s="82">
        <v>2</v>
      </c>
      <c r="I42" s="82">
        <f t="shared" si="4"/>
        <v>150</v>
      </c>
    </row>
    <row r="43" spans="1:9">
      <c r="A43" s="120" t="s">
        <v>6</v>
      </c>
      <c r="B43" s="121">
        <v>11</v>
      </c>
      <c r="C43" s="122">
        <v>49</v>
      </c>
      <c r="D43" s="122">
        <v>167</v>
      </c>
      <c r="E43" s="122">
        <v>234</v>
      </c>
      <c r="F43" s="122">
        <v>3</v>
      </c>
      <c r="G43" s="122">
        <v>278</v>
      </c>
      <c r="H43" s="122">
        <v>5</v>
      </c>
      <c r="I43" s="123">
        <f t="shared" si="4"/>
        <v>747</v>
      </c>
    </row>
    <row r="44" spans="1:9">
      <c r="A44" s="49" t="s">
        <v>7</v>
      </c>
      <c r="B44" s="81">
        <v>2</v>
      </c>
      <c r="C44" s="82">
        <v>25</v>
      </c>
      <c r="D44" s="82">
        <v>54</v>
      </c>
      <c r="E44" s="82">
        <v>138</v>
      </c>
      <c r="F44" s="82">
        <v>2</v>
      </c>
      <c r="G44" s="82">
        <v>63</v>
      </c>
      <c r="H44" s="82">
        <v>2</v>
      </c>
      <c r="I44" s="82">
        <f t="shared" si="4"/>
        <v>286</v>
      </c>
    </row>
    <row r="45" spans="1:9">
      <c r="A45" s="120" t="s">
        <v>8</v>
      </c>
      <c r="B45" s="121">
        <v>2</v>
      </c>
      <c r="C45" s="122">
        <v>117</v>
      </c>
      <c r="D45" s="122">
        <v>451</v>
      </c>
      <c r="E45" s="122">
        <v>164</v>
      </c>
      <c r="F45" s="122">
        <v>2</v>
      </c>
      <c r="G45" s="122">
        <v>150</v>
      </c>
      <c r="H45" s="122">
        <v>13</v>
      </c>
      <c r="I45" s="123">
        <f t="shared" si="4"/>
        <v>899</v>
      </c>
    </row>
    <row r="46" spans="1:9">
      <c r="A46" s="49" t="s">
        <v>9</v>
      </c>
      <c r="B46" s="81">
        <v>4</v>
      </c>
      <c r="C46" s="82">
        <v>44</v>
      </c>
      <c r="D46" s="82">
        <v>202</v>
      </c>
      <c r="E46" s="82">
        <v>236</v>
      </c>
      <c r="F46" s="82">
        <v>1</v>
      </c>
      <c r="G46" s="82">
        <v>339</v>
      </c>
      <c r="H46" s="82">
        <v>25</v>
      </c>
      <c r="I46" s="82">
        <f t="shared" si="4"/>
        <v>851</v>
      </c>
    </row>
    <row r="47" spans="1:9">
      <c r="A47" s="120" t="s">
        <v>10</v>
      </c>
      <c r="B47" s="121">
        <v>2</v>
      </c>
      <c r="C47" s="122">
        <v>69</v>
      </c>
      <c r="D47" s="122">
        <v>578</v>
      </c>
      <c r="E47" s="122">
        <v>304</v>
      </c>
      <c r="F47" s="122">
        <v>5</v>
      </c>
      <c r="G47" s="122">
        <v>494</v>
      </c>
      <c r="H47" s="122">
        <v>32</v>
      </c>
      <c r="I47" s="123">
        <f t="shared" si="4"/>
        <v>1484</v>
      </c>
    </row>
    <row r="48" spans="1:9">
      <c r="A48" s="49" t="s">
        <v>11</v>
      </c>
      <c r="B48" s="81">
        <v>13</v>
      </c>
      <c r="C48" s="83">
        <v>335</v>
      </c>
      <c r="D48" s="83">
        <v>489</v>
      </c>
      <c r="E48" s="83">
        <v>664</v>
      </c>
      <c r="F48" s="83">
        <v>3</v>
      </c>
      <c r="G48" s="83">
        <v>568</v>
      </c>
      <c r="H48" s="83">
        <v>51</v>
      </c>
      <c r="I48" s="82">
        <f t="shared" si="4"/>
        <v>2123</v>
      </c>
    </row>
    <row r="49" spans="1:9">
      <c r="A49" s="120" t="s">
        <v>12</v>
      </c>
      <c r="B49" s="121">
        <v>3</v>
      </c>
      <c r="C49" s="124">
        <v>64</v>
      </c>
      <c r="D49" s="124">
        <v>195</v>
      </c>
      <c r="E49" s="124">
        <v>425</v>
      </c>
      <c r="F49" s="124">
        <v>2</v>
      </c>
      <c r="G49" s="124">
        <v>116</v>
      </c>
      <c r="H49" s="124">
        <v>8</v>
      </c>
      <c r="I49" s="123">
        <f t="shared" si="4"/>
        <v>813</v>
      </c>
    </row>
    <row r="50" spans="1:9">
      <c r="A50" s="49" t="s">
        <v>13</v>
      </c>
      <c r="B50" s="81">
        <v>5</v>
      </c>
      <c r="C50" s="83">
        <v>10</v>
      </c>
      <c r="D50" s="83">
        <v>79</v>
      </c>
      <c r="E50" s="83">
        <v>112</v>
      </c>
      <c r="F50" s="83">
        <v>0</v>
      </c>
      <c r="G50" s="83">
        <v>247</v>
      </c>
      <c r="H50" s="83">
        <v>10</v>
      </c>
      <c r="I50" s="82">
        <f t="shared" si="4"/>
        <v>463</v>
      </c>
    </row>
    <row r="51" spans="1:9">
      <c r="A51" s="120" t="s">
        <v>14</v>
      </c>
      <c r="B51" s="121">
        <v>0</v>
      </c>
      <c r="C51" s="124">
        <v>0</v>
      </c>
      <c r="D51" s="124">
        <v>0</v>
      </c>
      <c r="E51" s="124">
        <v>56</v>
      </c>
      <c r="F51" s="124">
        <v>0</v>
      </c>
      <c r="G51" s="124">
        <v>78</v>
      </c>
      <c r="H51" s="124">
        <v>0</v>
      </c>
      <c r="I51" s="123">
        <f t="shared" si="4"/>
        <v>134</v>
      </c>
    </row>
    <row r="52" spans="1:9">
      <c r="A52" s="49" t="s">
        <v>15</v>
      </c>
      <c r="B52" s="81">
        <v>1</v>
      </c>
      <c r="C52" s="83">
        <v>21</v>
      </c>
      <c r="D52" s="83">
        <v>71</v>
      </c>
      <c r="E52" s="83">
        <v>146</v>
      </c>
      <c r="F52" s="83">
        <v>4</v>
      </c>
      <c r="G52" s="83">
        <v>153</v>
      </c>
      <c r="H52" s="83">
        <v>5</v>
      </c>
      <c r="I52" s="82">
        <f t="shared" si="4"/>
        <v>401</v>
      </c>
    </row>
    <row r="53" spans="1:9">
      <c r="A53" s="120" t="s">
        <v>16</v>
      </c>
      <c r="B53" s="121">
        <v>4</v>
      </c>
      <c r="C53" s="124">
        <v>2</v>
      </c>
      <c r="D53" s="124">
        <v>155</v>
      </c>
      <c r="E53" s="124">
        <v>48</v>
      </c>
      <c r="F53" s="124">
        <v>1</v>
      </c>
      <c r="G53" s="124">
        <v>269</v>
      </c>
      <c r="H53" s="124">
        <v>13</v>
      </c>
      <c r="I53" s="123">
        <f t="shared" si="4"/>
        <v>492</v>
      </c>
    </row>
    <row r="54" spans="1:9">
      <c r="A54" s="67" t="s">
        <v>17</v>
      </c>
      <c r="B54" s="84">
        <f t="shared" ref="B54:I54" si="5">SUM(B39:B53)</f>
        <v>47</v>
      </c>
      <c r="C54" s="84">
        <f t="shared" si="5"/>
        <v>745</v>
      </c>
      <c r="D54" s="84">
        <f t="shared" si="5"/>
        <v>2525</v>
      </c>
      <c r="E54" s="84">
        <f t="shared" si="5"/>
        <v>2853</v>
      </c>
      <c r="F54" s="84">
        <f t="shared" si="5"/>
        <v>30</v>
      </c>
      <c r="G54" s="84">
        <f t="shared" si="5"/>
        <v>3102</v>
      </c>
      <c r="H54" s="84">
        <f t="shared" si="5"/>
        <v>176</v>
      </c>
      <c r="I54" s="84">
        <f t="shared" si="5"/>
        <v>9478</v>
      </c>
    </row>
    <row r="55" spans="1:9">
      <c r="A55" s="177" t="s">
        <v>202</v>
      </c>
      <c r="B55" s="20"/>
      <c r="C55" s="20"/>
      <c r="D55" s="20"/>
      <c r="E55" s="20"/>
      <c r="F55" s="20"/>
      <c r="G55" s="20"/>
      <c r="H55" s="20"/>
      <c r="I55" s="20"/>
    </row>
    <row r="56" spans="1:9" ht="39.6">
      <c r="A56" s="48" t="s">
        <v>0</v>
      </c>
      <c r="B56" s="35" t="s">
        <v>64</v>
      </c>
      <c r="C56" s="35" t="s">
        <v>42</v>
      </c>
      <c r="D56" s="35" t="s">
        <v>65</v>
      </c>
      <c r="E56" s="35" t="s">
        <v>44</v>
      </c>
      <c r="F56" s="35" t="s">
        <v>66</v>
      </c>
      <c r="G56" s="48" t="s">
        <v>45</v>
      </c>
      <c r="H56" s="35" t="s">
        <v>67</v>
      </c>
      <c r="I56" s="35" t="s">
        <v>17</v>
      </c>
    </row>
    <row r="57" spans="1:9">
      <c r="A57" s="120" t="s">
        <v>68</v>
      </c>
      <c r="B57" s="121">
        <v>3</v>
      </c>
      <c r="C57" s="122">
        <v>10</v>
      </c>
      <c r="D57" s="122">
        <v>54</v>
      </c>
      <c r="E57" s="122">
        <v>49</v>
      </c>
      <c r="F57" s="122">
        <v>11</v>
      </c>
      <c r="G57" s="122">
        <v>180</v>
      </c>
      <c r="H57" s="122">
        <v>11</v>
      </c>
      <c r="I57" s="123">
        <f t="shared" ref="I57:I71" si="6">SUM(B57:H57)</f>
        <v>318</v>
      </c>
    </row>
    <row r="58" spans="1:9">
      <c r="A58" s="49" t="s">
        <v>3</v>
      </c>
      <c r="B58" s="81">
        <v>1</v>
      </c>
      <c r="C58" s="82">
        <v>9</v>
      </c>
      <c r="D58" s="82">
        <v>28</v>
      </c>
      <c r="E58" s="82">
        <v>75</v>
      </c>
      <c r="F58" s="82">
        <v>2</v>
      </c>
      <c r="G58" s="82">
        <v>120</v>
      </c>
      <c r="H58" s="82">
        <v>10</v>
      </c>
      <c r="I58" s="82">
        <f t="shared" si="6"/>
        <v>245</v>
      </c>
    </row>
    <row r="59" spans="1:9">
      <c r="A59" s="120" t="s">
        <v>4</v>
      </c>
      <c r="B59" s="121">
        <v>1</v>
      </c>
      <c r="C59" s="122">
        <v>7</v>
      </c>
      <c r="D59" s="122">
        <v>1</v>
      </c>
      <c r="E59" s="122">
        <v>98</v>
      </c>
      <c r="F59" s="122">
        <v>0</v>
      </c>
      <c r="G59" s="122">
        <v>91</v>
      </c>
      <c r="H59" s="122">
        <v>4</v>
      </c>
      <c r="I59" s="123">
        <f t="shared" si="6"/>
        <v>202</v>
      </c>
    </row>
    <row r="60" spans="1:9">
      <c r="A60" s="49" t="s">
        <v>5</v>
      </c>
      <c r="B60" s="81">
        <v>2</v>
      </c>
      <c r="C60" s="82">
        <v>6</v>
      </c>
      <c r="D60" s="82">
        <v>2</v>
      </c>
      <c r="E60" s="82">
        <v>164</v>
      </c>
      <c r="F60" s="82">
        <v>1</v>
      </c>
      <c r="G60" s="82">
        <v>41</v>
      </c>
      <c r="H60" s="82">
        <v>2</v>
      </c>
      <c r="I60" s="82">
        <f t="shared" si="6"/>
        <v>218</v>
      </c>
    </row>
    <row r="61" spans="1:9">
      <c r="A61" s="120" t="s">
        <v>6</v>
      </c>
      <c r="B61" s="121">
        <v>9</v>
      </c>
      <c r="C61" s="122">
        <v>72</v>
      </c>
      <c r="D61" s="122">
        <v>200</v>
      </c>
      <c r="E61" s="122">
        <v>306</v>
      </c>
      <c r="F61" s="122">
        <v>1</v>
      </c>
      <c r="G61" s="122">
        <v>321</v>
      </c>
      <c r="H61" s="122">
        <v>11</v>
      </c>
      <c r="I61" s="123">
        <f t="shared" si="6"/>
        <v>920</v>
      </c>
    </row>
    <row r="62" spans="1:9">
      <c r="A62" s="49" t="s">
        <v>7</v>
      </c>
      <c r="B62" s="81">
        <v>13</v>
      </c>
      <c r="C62" s="82">
        <v>62</v>
      </c>
      <c r="D62" s="82">
        <v>50</v>
      </c>
      <c r="E62" s="82">
        <v>194</v>
      </c>
      <c r="F62" s="82">
        <v>0</v>
      </c>
      <c r="G62" s="82">
        <v>71</v>
      </c>
      <c r="H62" s="82">
        <v>3</v>
      </c>
      <c r="I62" s="82">
        <f t="shared" si="6"/>
        <v>393</v>
      </c>
    </row>
    <row r="63" spans="1:9">
      <c r="A63" s="120" t="s">
        <v>8</v>
      </c>
      <c r="B63" s="121">
        <v>5</v>
      </c>
      <c r="C63" s="122">
        <v>135</v>
      </c>
      <c r="D63" s="122">
        <v>435</v>
      </c>
      <c r="E63" s="122">
        <v>149</v>
      </c>
      <c r="F63" s="122">
        <v>3</v>
      </c>
      <c r="G63" s="122">
        <v>153</v>
      </c>
      <c r="H63" s="122">
        <v>11</v>
      </c>
      <c r="I63" s="123">
        <f t="shared" si="6"/>
        <v>891</v>
      </c>
    </row>
    <row r="64" spans="1:9">
      <c r="A64" s="49" t="s">
        <v>9</v>
      </c>
      <c r="B64" s="81">
        <v>3</v>
      </c>
      <c r="C64" s="82">
        <v>68</v>
      </c>
      <c r="D64" s="82">
        <v>229</v>
      </c>
      <c r="E64" s="82">
        <v>245</v>
      </c>
      <c r="F64" s="82">
        <v>0</v>
      </c>
      <c r="G64" s="82">
        <v>408</v>
      </c>
      <c r="H64" s="82">
        <v>30</v>
      </c>
      <c r="I64" s="82">
        <f t="shared" si="6"/>
        <v>983</v>
      </c>
    </row>
    <row r="65" spans="1:9">
      <c r="A65" s="120" t="s">
        <v>10</v>
      </c>
      <c r="B65" s="121">
        <v>4</v>
      </c>
      <c r="C65" s="122">
        <v>79</v>
      </c>
      <c r="D65" s="122">
        <v>634</v>
      </c>
      <c r="E65" s="122">
        <v>282</v>
      </c>
      <c r="F65" s="122">
        <v>3</v>
      </c>
      <c r="G65" s="122">
        <v>453</v>
      </c>
      <c r="H65" s="122">
        <v>45</v>
      </c>
      <c r="I65" s="123">
        <f t="shared" si="6"/>
        <v>1500</v>
      </c>
    </row>
    <row r="66" spans="1:9">
      <c r="A66" s="49" t="s">
        <v>11</v>
      </c>
      <c r="B66" s="81">
        <v>23</v>
      </c>
      <c r="C66" s="83">
        <v>430</v>
      </c>
      <c r="D66" s="83">
        <v>603</v>
      </c>
      <c r="E66" s="83">
        <v>789</v>
      </c>
      <c r="F66" s="83">
        <v>3</v>
      </c>
      <c r="G66" s="83">
        <v>834</v>
      </c>
      <c r="H66" s="83">
        <v>53</v>
      </c>
      <c r="I66" s="82">
        <f t="shared" si="6"/>
        <v>2735</v>
      </c>
    </row>
    <row r="67" spans="1:9">
      <c r="A67" s="120" t="s">
        <v>12</v>
      </c>
      <c r="B67" s="121">
        <v>19</v>
      </c>
      <c r="C67" s="124">
        <v>50</v>
      </c>
      <c r="D67" s="124">
        <v>198</v>
      </c>
      <c r="E67" s="124">
        <v>453</v>
      </c>
      <c r="F67" s="124">
        <v>2</v>
      </c>
      <c r="G67" s="124">
        <v>150</v>
      </c>
      <c r="H67" s="124">
        <v>15</v>
      </c>
      <c r="I67" s="123">
        <f t="shared" si="6"/>
        <v>887</v>
      </c>
    </row>
    <row r="68" spans="1:9">
      <c r="A68" s="49" t="s">
        <v>13</v>
      </c>
      <c r="B68" s="81">
        <v>4</v>
      </c>
      <c r="C68" s="83">
        <v>6</v>
      </c>
      <c r="D68" s="83">
        <v>80</v>
      </c>
      <c r="E68" s="83">
        <v>126</v>
      </c>
      <c r="F68" s="83">
        <v>3</v>
      </c>
      <c r="G68" s="83">
        <v>345</v>
      </c>
      <c r="H68" s="83">
        <v>15</v>
      </c>
      <c r="I68" s="82">
        <f t="shared" si="6"/>
        <v>579</v>
      </c>
    </row>
    <row r="69" spans="1:9">
      <c r="A69" s="120" t="s">
        <v>14</v>
      </c>
      <c r="B69" s="121">
        <v>1</v>
      </c>
      <c r="C69" s="124">
        <v>8</v>
      </c>
      <c r="D69" s="124">
        <v>4</v>
      </c>
      <c r="E69" s="124">
        <v>57</v>
      </c>
      <c r="F69" s="124">
        <v>0</v>
      </c>
      <c r="G69" s="124">
        <v>84</v>
      </c>
      <c r="H69" s="124">
        <v>1</v>
      </c>
      <c r="I69" s="123">
        <f t="shared" si="6"/>
        <v>155</v>
      </c>
    </row>
    <row r="70" spans="1:9">
      <c r="A70" s="49" t="s">
        <v>15</v>
      </c>
      <c r="B70" s="81">
        <v>0</v>
      </c>
      <c r="C70" s="83">
        <v>27</v>
      </c>
      <c r="D70" s="83">
        <v>77</v>
      </c>
      <c r="E70" s="83">
        <v>140</v>
      </c>
      <c r="F70" s="83">
        <v>2</v>
      </c>
      <c r="G70" s="83">
        <v>172</v>
      </c>
      <c r="H70" s="83">
        <v>8</v>
      </c>
      <c r="I70" s="82">
        <f t="shared" si="6"/>
        <v>426</v>
      </c>
    </row>
    <row r="71" spans="1:9">
      <c r="A71" s="120" t="s">
        <v>16</v>
      </c>
      <c r="B71" s="121">
        <v>4</v>
      </c>
      <c r="C71" s="124">
        <v>6</v>
      </c>
      <c r="D71" s="124">
        <v>144</v>
      </c>
      <c r="E71" s="124">
        <v>69</v>
      </c>
      <c r="F71" s="124">
        <v>4</v>
      </c>
      <c r="G71" s="124">
        <v>338</v>
      </c>
      <c r="H71" s="124">
        <v>22</v>
      </c>
      <c r="I71" s="123">
        <f t="shared" si="6"/>
        <v>587</v>
      </c>
    </row>
    <row r="72" spans="1:9">
      <c r="A72" s="67" t="s">
        <v>17</v>
      </c>
      <c r="B72" s="84">
        <f t="shared" ref="B72:I72" si="7">SUM(B57:B71)</f>
        <v>92</v>
      </c>
      <c r="C72" s="84">
        <f t="shared" si="7"/>
        <v>975</v>
      </c>
      <c r="D72" s="84">
        <f t="shared" si="7"/>
        <v>2739</v>
      </c>
      <c r="E72" s="84">
        <f t="shared" si="7"/>
        <v>3196</v>
      </c>
      <c r="F72" s="84">
        <f t="shared" si="7"/>
        <v>35</v>
      </c>
      <c r="G72" s="84">
        <f t="shared" si="7"/>
        <v>3761</v>
      </c>
      <c r="H72" s="84">
        <f t="shared" si="7"/>
        <v>241</v>
      </c>
      <c r="I72" s="84">
        <f t="shared" si="7"/>
        <v>11039</v>
      </c>
    </row>
    <row r="73" spans="1:9">
      <c r="A73" s="67"/>
      <c r="B73" s="84"/>
      <c r="C73" s="84"/>
      <c r="D73" s="84"/>
      <c r="E73" s="84"/>
      <c r="F73" s="84"/>
      <c r="G73" s="84"/>
      <c r="H73" s="84"/>
      <c r="I73" s="84"/>
    </row>
    <row r="74" spans="1:9">
      <c r="A74" s="67"/>
      <c r="B74" s="84"/>
      <c r="C74" s="84"/>
      <c r="D74" s="84"/>
      <c r="E74" s="84"/>
      <c r="F74" s="84"/>
      <c r="G74" s="84"/>
      <c r="H74" s="84"/>
      <c r="I74" s="84"/>
    </row>
    <row r="75" spans="1:9">
      <c r="A75" s="67"/>
      <c r="B75" s="84"/>
      <c r="C75" s="84"/>
      <c r="D75" s="84"/>
      <c r="E75" s="84"/>
      <c r="F75" s="84"/>
      <c r="G75" s="84"/>
      <c r="H75" s="84"/>
      <c r="I75" s="84"/>
    </row>
    <row r="76" spans="1:9">
      <c r="A76" s="67"/>
      <c r="B76" s="84"/>
      <c r="C76" s="84"/>
      <c r="D76" s="84"/>
      <c r="E76" s="84"/>
      <c r="F76" s="84"/>
      <c r="G76" s="84"/>
      <c r="H76" s="84"/>
      <c r="I76" s="84"/>
    </row>
    <row r="77" spans="1:9">
      <c r="A77" s="67"/>
      <c r="B77" s="84"/>
      <c r="C77" s="84"/>
      <c r="D77" s="84"/>
      <c r="E77" s="84"/>
      <c r="F77" s="84"/>
      <c r="G77" s="84"/>
      <c r="H77" s="84"/>
      <c r="I77" s="84"/>
    </row>
    <row r="78" spans="1:9">
      <c r="A78" s="67"/>
      <c r="B78" s="84"/>
      <c r="C78" s="84"/>
      <c r="D78" s="84"/>
      <c r="E78" s="84"/>
      <c r="F78" s="84"/>
      <c r="G78" s="84"/>
      <c r="H78" s="84"/>
      <c r="I78" s="84"/>
    </row>
    <row r="79" spans="1:9">
      <c r="A79" s="67"/>
      <c r="B79" s="84"/>
      <c r="C79" s="84"/>
      <c r="D79" s="84"/>
      <c r="E79" s="84"/>
      <c r="F79" s="84"/>
      <c r="G79" s="84"/>
      <c r="H79" s="84"/>
      <c r="I79" s="84"/>
    </row>
    <row r="80" spans="1:9">
      <c r="A80" s="67"/>
      <c r="B80" s="84"/>
      <c r="C80" s="84"/>
      <c r="D80" s="84"/>
      <c r="E80" s="84"/>
      <c r="F80" s="84"/>
      <c r="G80" s="84"/>
      <c r="H80" s="84"/>
      <c r="I80" s="84"/>
    </row>
    <row r="81" spans="1:9">
      <c r="A81" s="67"/>
      <c r="B81" s="84"/>
      <c r="C81" s="84"/>
      <c r="D81" s="84"/>
      <c r="E81" s="84"/>
      <c r="F81" s="84"/>
      <c r="G81" s="84"/>
      <c r="H81" s="84"/>
      <c r="I81" s="84"/>
    </row>
    <row r="82" spans="1:9">
      <c r="A82" s="67"/>
      <c r="B82" s="84"/>
      <c r="C82" s="84"/>
      <c r="D82" s="84"/>
      <c r="E82" s="84"/>
      <c r="F82" s="84"/>
      <c r="G82" s="84"/>
      <c r="H82" s="84"/>
      <c r="I82" s="84"/>
    </row>
    <row r="83" spans="1:9">
      <c r="A83" s="67"/>
      <c r="B83" s="84"/>
      <c r="C83" s="84"/>
      <c r="D83" s="84"/>
      <c r="E83" s="84"/>
      <c r="F83" s="84"/>
      <c r="G83" s="84"/>
      <c r="H83" s="84"/>
      <c r="I83" s="84"/>
    </row>
    <row r="84" spans="1:9">
      <c r="A84" s="67"/>
      <c r="B84" s="84"/>
      <c r="C84" s="84"/>
      <c r="D84" s="84"/>
      <c r="E84" s="84"/>
      <c r="F84" s="84"/>
      <c r="G84" s="84"/>
      <c r="H84" s="84"/>
      <c r="I84" s="84"/>
    </row>
    <row r="85" spans="1:9">
      <c r="A85" s="67"/>
      <c r="B85" s="84"/>
      <c r="C85" s="84"/>
      <c r="D85" s="84"/>
      <c r="E85" s="84"/>
      <c r="F85" s="84"/>
      <c r="G85" s="84"/>
      <c r="H85" s="84"/>
      <c r="I85" s="84"/>
    </row>
    <row r="86" spans="1:9">
      <c r="A86" s="67"/>
      <c r="B86" s="84"/>
      <c r="C86" s="84"/>
      <c r="D86" s="84"/>
      <c r="E86" s="84"/>
      <c r="F86" s="84"/>
      <c r="G86" s="84"/>
      <c r="H86" s="84"/>
      <c r="I86" s="84"/>
    </row>
    <row r="87" spans="1:9">
      <c r="A87" s="67"/>
      <c r="B87" s="84"/>
      <c r="C87" s="84"/>
      <c r="D87" s="84"/>
      <c r="E87" s="84"/>
      <c r="F87" s="84"/>
      <c r="G87" s="84"/>
      <c r="H87" s="84"/>
      <c r="I87" s="84"/>
    </row>
    <row r="88" spans="1:9">
      <c r="A88" s="67"/>
      <c r="B88" s="84"/>
      <c r="C88" s="84"/>
      <c r="D88" s="84"/>
      <c r="E88" s="84"/>
      <c r="F88" s="84"/>
      <c r="G88" s="84"/>
      <c r="H88" s="84"/>
      <c r="I88" s="84"/>
    </row>
    <row r="89" spans="1:9">
      <c r="A89" s="67"/>
      <c r="B89" s="84"/>
      <c r="C89" s="84"/>
      <c r="D89" s="84"/>
      <c r="E89" s="84"/>
      <c r="F89" s="84"/>
      <c r="G89" s="84"/>
      <c r="H89" s="84"/>
      <c r="I89" s="84"/>
    </row>
    <row r="90" spans="1:9">
      <c r="A90" s="177" t="s">
        <v>203</v>
      </c>
      <c r="B90" s="20"/>
      <c r="C90" s="20"/>
      <c r="D90" s="20"/>
      <c r="E90" s="20"/>
      <c r="F90" s="20"/>
      <c r="G90" s="20"/>
      <c r="H90" s="20"/>
      <c r="I90" s="20"/>
    </row>
    <row r="91" spans="1:9" ht="39.6">
      <c r="A91" s="48" t="s">
        <v>0</v>
      </c>
      <c r="B91" s="35" t="s">
        <v>64</v>
      </c>
      <c r="C91" s="35" t="s">
        <v>42</v>
      </c>
      <c r="D91" s="35" t="s">
        <v>65</v>
      </c>
      <c r="E91" s="35" t="s">
        <v>44</v>
      </c>
      <c r="F91" s="35" t="s">
        <v>66</v>
      </c>
      <c r="G91" s="48" t="s">
        <v>45</v>
      </c>
      <c r="H91" s="35" t="s">
        <v>67</v>
      </c>
      <c r="I91" s="35" t="s">
        <v>17</v>
      </c>
    </row>
    <row r="92" spans="1:9">
      <c r="A92" s="120" t="s">
        <v>68</v>
      </c>
      <c r="B92" s="121">
        <v>1</v>
      </c>
      <c r="C92" s="122">
        <v>14</v>
      </c>
      <c r="D92" s="122">
        <v>48</v>
      </c>
      <c r="E92" s="122">
        <v>76</v>
      </c>
      <c r="F92" s="122">
        <v>3</v>
      </c>
      <c r="G92" s="122">
        <v>159</v>
      </c>
      <c r="H92" s="122">
        <v>10</v>
      </c>
      <c r="I92" s="123">
        <f t="shared" ref="I92:I106" si="8">SUM(B92:H92)</f>
        <v>311</v>
      </c>
    </row>
    <row r="93" spans="1:9">
      <c r="A93" s="49" t="s">
        <v>3</v>
      </c>
      <c r="B93" s="81">
        <v>0</v>
      </c>
      <c r="C93" s="82">
        <v>4</v>
      </c>
      <c r="D93" s="82">
        <v>39</v>
      </c>
      <c r="E93" s="82">
        <v>71</v>
      </c>
      <c r="F93" s="82">
        <v>5</v>
      </c>
      <c r="G93" s="82">
        <v>132</v>
      </c>
      <c r="H93" s="82">
        <v>8</v>
      </c>
      <c r="I93" s="82">
        <f t="shared" si="8"/>
        <v>259</v>
      </c>
    </row>
    <row r="94" spans="1:9">
      <c r="A94" s="120" t="s">
        <v>4</v>
      </c>
      <c r="B94" s="121">
        <v>1</v>
      </c>
      <c r="C94" s="122">
        <v>1</v>
      </c>
      <c r="D94" s="122">
        <v>1</v>
      </c>
      <c r="E94" s="122">
        <v>68</v>
      </c>
      <c r="F94" s="122">
        <v>0</v>
      </c>
      <c r="G94" s="122">
        <v>65</v>
      </c>
      <c r="H94" s="122">
        <v>6</v>
      </c>
      <c r="I94" s="123">
        <f t="shared" si="8"/>
        <v>142</v>
      </c>
    </row>
    <row r="95" spans="1:9">
      <c r="A95" s="49" t="s">
        <v>5</v>
      </c>
      <c r="B95" s="81">
        <v>0</v>
      </c>
      <c r="C95" s="82">
        <v>3</v>
      </c>
      <c r="D95" s="82">
        <v>1</v>
      </c>
      <c r="E95" s="82">
        <v>150</v>
      </c>
      <c r="F95" s="82">
        <v>1</v>
      </c>
      <c r="G95" s="82">
        <v>30</v>
      </c>
      <c r="H95" s="82">
        <v>2</v>
      </c>
      <c r="I95" s="82">
        <f t="shared" si="8"/>
        <v>187</v>
      </c>
    </row>
    <row r="96" spans="1:9">
      <c r="A96" s="120" t="s">
        <v>6</v>
      </c>
      <c r="B96" s="121">
        <v>13</v>
      </c>
      <c r="C96" s="122">
        <v>83</v>
      </c>
      <c r="D96" s="122">
        <v>233</v>
      </c>
      <c r="E96" s="122">
        <v>371</v>
      </c>
      <c r="F96" s="122">
        <v>2</v>
      </c>
      <c r="G96" s="122">
        <v>298</v>
      </c>
      <c r="H96" s="122">
        <v>19</v>
      </c>
      <c r="I96" s="123">
        <f t="shared" si="8"/>
        <v>1019</v>
      </c>
    </row>
    <row r="97" spans="1:9">
      <c r="A97" s="49" t="s">
        <v>7</v>
      </c>
      <c r="B97" s="81">
        <v>12</v>
      </c>
      <c r="C97" s="82">
        <v>79</v>
      </c>
      <c r="D97" s="82">
        <v>67</v>
      </c>
      <c r="E97" s="82">
        <v>226</v>
      </c>
      <c r="F97" s="82">
        <v>1</v>
      </c>
      <c r="G97" s="82">
        <v>91</v>
      </c>
      <c r="H97" s="82">
        <v>2</v>
      </c>
      <c r="I97" s="82">
        <f t="shared" si="8"/>
        <v>478</v>
      </c>
    </row>
    <row r="98" spans="1:9">
      <c r="A98" s="120" t="s">
        <v>8</v>
      </c>
      <c r="B98" s="121">
        <v>2</v>
      </c>
      <c r="C98" s="122">
        <v>115</v>
      </c>
      <c r="D98" s="122">
        <v>342</v>
      </c>
      <c r="E98" s="122">
        <v>142</v>
      </c>
      <c r="F98" s="122">
        <v>2</v>
      </c>
      <c r="G98" s="122">
        <v>171</v>
      </c>
      <c r="H98" s="122">
        <v>9</v>
      </c>
      <c r="I98" s="123">
        <f t="shared" si="8"/>
        <v>783</v>
      </c>
    </row>
    <row r="99" spans="1:9">
      <c r="A99" s="49" t="s">
        <v>9</v>
      </c>
      <c r="B99" s="81">
        <v>7</v>
      </c>
      <c r="C99" s="82">
        <v>84</v>
      </c>
      <c r="D99" s="82">
        <v>163</v>
      </c>
      <c r="E99" s="82">
        <v>293</v>
      </c>
      <c r="F99" s="82">
        <v>2</v>
      </c>
      <c r="G99" s="82">
        <v>412</v>
      </c>
      <c r="H99" s="82">
        <v>24</v>
      </c>
      <c r="I99" s="82">
        <f t="shared" si="8"/>
        <v>985</v>
      </c>
    </row>
    <row r="100" spans="1:9">
      <c r="A100" s="120" t="s">
        <v>10</v>
      </c>
      <c r="B100" s="121">
        <v>7</v>
      </c>
      <c r="C100" s="122">
        <v>100</v>
      </c>
      <c r="D100" s="122">
        <v>621</v>
      </c>
      <c r="E100" s="122">
        <v>343</v>
      </c>
      <c r="F100" s="122">
        <v>3</v>
      </c>
      <c r="G100" s="122">
        <v>558</v>
      </c>
      <c r="H100" s="122">
        <v>52</v>
      </c>
      <c r="I100" s="123">
        <f t="shared" si="8"/>
        <v>1684</v>
      </c>
    </row>
    <row r="101" spans="1:9">
      <c r="A101" s="49" t="s">
        <v>11</v>
      </c>
      <c r="B101" s="81">
        <v>13</v>
      </c>
      <c r="C101" s="83">
        <v>525</v>
      </c>
      <c r="D101" s="83">
        <v>608</v>
      </c>
      <c r="E101" s="83">
        <v>763</v>
      </c>
      <c r="F101" s="83">
        <v>4</v>
      </c>
      <c r="G101" s="83">
        <v>831</v>
      </c>
      <c r="H101" s="83">
        <v>32</v>
      </c>
      <c r="I101" s="82">
        <f t="shared" si="8"/>
        <v>2776</v>
      </c>
    </row>
    <row r="102" spans="1:9">
      <c r="A102" s="120" t="s">
        <v>12</v>
      </c>
      <c r="B102" s="121">
        <v>18</v>
      </c>
      <c r="C102" s="124">
        <v>67</v>
      </c>
      <c r="D102" s="124">
        <v>163</v>
      </c>
      <c r="E102" s="124">
        <v>471</v>
      </c>
      <c r="F102" s="124">
        <v>1</v>
      </c>
      <c r="G102" s="124">
        <v>146</v>
      </c>
      <c r="H102" s="124">
        <v>12</v>
      </c>
      <c r="I102" s="123">
        <f t="shared" si="8"/>
        <v>878</v>
      </c>
    </row>
    <row r="103" spans="1:9">
      <c r="A103" s="49" t="s">
        <v>13</v>
      </c>
      <c r="B103" s="81">
        <v>5</v>
      </c>
      <c r="C103" s="83">
        <v>8</v>
      </c>
      <c r="D103" s="83">
        <v>83</v>
      </c>
      <c r="E103" s="83">
        <v>145</v>
      </c>
      <c r="F103" s="83">
        <v>3</v>
      </c>
      <c r="G103" s="83">
        <v>301</v>
      </c>
      <c r="H103" s="83">
        <v>12</v>
      </c>
      <c r="I103" s="82">
        <f t="shared" si="8"/>
        <v>557</v>
      </c>
    </row>
    <row r="104" spans="1:9">
      <c r="A104" s="120" t="s">
        <v>14</v>
      </c>
      <c r="B104" s="121">
        <v>0</v>
      </c>
      <c r="C104" s="124">
        <v>4</v>
      </c>
      <c r="D104" s="124">
        <v>4</v>
      </c>
      <c r="E104" s="124">
        <v>57</v>
      </c>
      <c r="F104" s="124">
        <v>0</v>
      </c>
      <c r="G104" s="124">
        <v>109</v>
      </c>
      <c r="H104" s="124">
        <v>0</v>
      </c>
      <c r="I104" s="123">
        <f t="shared" si="8"/>
        <v>174</v>
      </c>
    </row>
    <row r="105" spans="1:9">
      <c r="A105" s="49" t="s">
        <v>15</v>
      </c>
      <c r="B105" s="81">
        <v>0</v>
      </c>
      <c r="C105" s="83">
        <v>27</v>
      </c>
      <c r="D105" s="83">
        <v>80</v>
      </c>
      <c r="E105" s="83">
        <v>136</v>
      </c>
      <c r="F105" s="83">
        <v>1</v>
      </c>
      <c r="G105" s="83">
        <v>160</v>
      </c>
      <c r="H105" s="83">
        <v>10</v>
      </c>
      <c r="I105" s="82">
        <f t="shared" si="8"/>
        <v>414</v>
      </c>
    </row>
    <row r="106" spans="1:9">
      <c r="A106" s="120" t="s">
        <v>16</v>
      </c>
      <c r="B106" s="121">
        <v>3</v>
      </c>
      <c r="C106" s="124">
        <v>12</v>
      </c>
      <c r="D106" s="124">
        <v>140</v>
      </c>
      <c r="E106" s="124">
        <v>74</v>
      </c>
      <c r="F106" s="124">
        <v>0</v>
      </c>
      <c r="G106" s="124">
        <v>358</v>
      </c>
      <c r="H106" s="124">
        <v>13</v>
      </c>
      <c r="I106" s="123">
        <f t="shared" si="8"/>
        <v>600</v>
      </c>
    </row>
    <row r="107" spans="1:9">
      <c r="A107" s="67" t="s">
        <v>17</v>
      </c>
      <c r="B107" s="84">
        <f t="shared" ref="B107:I107" si="9">SUM(B92:B106)</f>
        <v>82</v>
      </c>
      <c r="C107" s="84">
        <f t="shared" si="9"/>
        <v>1126</v>
      </c>
      <c r="D107" s="84">
        <f t="shared" si="9"/>
        <v>2593</v>
      </c>
      <c r="E107" s="84">
        <f t="shared" si="9"/>
        <v>3386</v>
      </c>
      <c r="F107" s="84">
        <f t="shared" si="9"/>
        <v>28</v>
      </c>
      <c r="G107" s="84">
        <f t="shared" si="9"/>
        <v>3821</v>
      </c>
      <c r="H107" s="84">
        <f t="shared" si="9"/>
        <v>211</v>
      </c>
      <c r="I107" s="84">
        <f t="shared" si="9"/>
        <v>11247</v>
      </c>
    </row>
    <row r="136" spans="1:7" ht="13.8">
      <c r="A136" s="108"/>
      <c r="B136" s="108"/>
      <c r="C136" s="108"/>
      <c r="D136" s="108"/>
      <c r="E136" s="108"/>
      <c r="F136" s="108"/>
      <c r="G136" s="108"/>
    </row>
  </sheetData>
  <pageMargins left="0.25" right="0.25" top="0.75" bottom="0.75" header="0.3" footer="0.3"/>
  <pageSetup orientation="landscape" r:id="rId1"/>
  <rowBreaks count="3" manualBreakCount="3">
    <brk id="18" max="16383" man="1"/>
    <brk id="36" max="16383" man="1"/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B215-2187-4EFC-98DE-4BAA8D689F0D}">
  <sheetPr codeName="Sheet6"/>
  <dimension ref="A1:L105"/>
  <sheetViews>
    <sheetView topLeftCell="A91" workbookViewId="0">
      <selection activeCell="N95" sqref="N95"/>
    </sheetView>
  </sheetViews>
  <sheetFormatPr defaultRowHeight="14.4"/>
  <cols>
    <col min="1" max="1" width="21.33203125" customWidth="1"/>
    <col min="2" max="2" width="5.44140625" bestFit="1" customWidth="1"/>
    <col min="3" max="3" width="3.88671875" bestFit="1" customWidth="1"/>
    <col min="4" max="4" width="5.44140625" bestFit="1" customWidth="1"/>
    <col min="5" max="5" width="5.33203125" bestFit="1" customWidth="1"/>
    <col min="6" max="6" width="5.44140625" bestFit="1" customWidth="1"/>
    <col min="7" max="7" width="5.33203125" bestFit="1" customWidth="1"/>
    <col min="8" max="8" width="5.44140625" bestFit="1" customWidth="1"/>
    <col min="9" max="11" width="3.88671875" bestFit="1" customWidth="1"/>
    <col min="12" max="12" width="6.33203125" bestFit="1" customWidth="1"/>
    <col min="15" max="15" width="11" bestFit="1" customWidth="1"/>
    <col min="17" max="17" width="11" bestFit="1" customWidth="1"/>
  </cols>
  <sheetData>
    <row r="1" spans="1:12">
      <c r="A1" s="369" t="s">
        <v>204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</row>
    <row r="2" spans="1:12">
      <c r="A2" s="289"/>
      <c r="B2" s="370" t="s">
        <v>69</v>
      </c>
      <c r="C2" s="370"/>
      <c r="D2" s="370" t="s">
        <v>70</v>
      </c>
      <c r="E2" s="370"/>
      <c r="F2" s="370" t="s">
        <v>71</v>
      </c>
      <c r="G2" s="370"/>
      <c r="H2" s="370" t="s">
        <v>72</v>
      </c>
      <c r="I2" s="370"/>
      <c r="J2" s="370" t="s">
        <v>73</v>
      </c>
      <c r="K2" s="370"/>
      <c r="L2" s="289"/>
    </row>
    <row r="3" spans="1:12">
      <c r="A3" s="107" t="s">
        <v>0</v>
      </c>
      <c r="B3" s="289" t="s">
        <v>48</v>
      </c>
      <c r="C3" s="289" t="s">
        <v>49</v>
      </c>
      <c r="D3" s="289" t="s">
        <v>48</v>
      </c>
      <c r="E3" s="289" t="s">
        <v>49</v>
      </c>
      <c r="F3" s="289" t="s">
        <v>48</v>
      </c>
      <c r="G3" s="289" t="s">
        <v>49</v>
      </c>
      <c r="H3" s="289" t="s">
        <v>48</v>
      </c>
      <c r="I3" s="289" t="s">
        <v>49</v>
      </c>
      <c r="J3" s="289" t="s">
        <v>48</v>
      </c>
      <c r="K3" s="289" t="s">
        <v>49</v>
      </c>
      <c r="L3" s="289" t="s">
        <v>17</v>
      </c>
    </row>
    <row r="4" spans="1:12">
      <c r="A4" s="125" t="s">
        <v>68</v>
      </c>
      <c r="B4" s="126">
        <v>48</v>
      </c>
      <c r="C4" s="126">
        <v>33</v>
      </c>
      <c r="D4" s="123">
        <v>45</v>
      </c>
      <c r="E4" s="123">
        <v>41</v>
      </c>
      <c r="F4" s="123">
        <v>35</v>
      </c>
      <c r="G4" s="123">
        <v>73</v>
      </c>
      <c r="H4" s="123">
        <v>4</v>
      </c>
      <c r="I4" s="123">
        <v>15</v>
      </c>
      <c r="J4" s="123">
        <v>1</v>
      </c>
      <c r="K4" s="123">
        <v>5</v>
      </c>
      <c r="L4" s="127">
        <f t="shared" ref="L4:L18" si="0">SUM(B4:K4)</f>
        <v>300</v>
      </c>
    </row>
    <row r="5" spans="1:12">
      <c r="A5" s="50" t="s">
        <v>3</v>
      </c>
      <c r="B5" s="85">
        <v>32</v>
      </c>
      <c r="C5" s="85">
        <v>20</v>
      </c>
      <c r="D5" s="78">
        <v>25</v>
      </c>
      <c r="E5" s="78">
        <v>21</v>
      </c>
      <c r="F5" s="78">
        <v>29</v>
      </c>
      <c r="G5" s="78">
        <v>42</v>
      </c>
      <c r="H5" s="78">
        <v>6</v>
      </c>
      <c r="I5" s="78">
        <v>18</v>
      </c>
      <c r="J5" s="78">
        <v>2</v>
      </c>
      <c r="K5" s="78">
        <v>2</v>
      </c>
      <c r="L5" s="86">
        <f t="shared" si="0"/>
        <v>197</v>
      </c>
    </row>
    <row r="6" spans="1:12">
      <c r="A6" s="125" t="s">
        <v>4</v>
      </c>
      <c r="B6" s="126">
        <v>18</v>
      </c>
      <c r="C6" s="126">
        <v>15</v>
      </c>
      <c r="D6" s="123">
        <v>12</v>
      </c>
      <c r="E6" s="123">
        <v>10</v>
      </c>
      <c r="F6" s="123">
        <v>9</v>
      </c>
      <c r="G6" s="123">
        <v>29</v>
      </c>
      <c r="H6" s="123">
        <v>2</v>
      </c>
      <c r="I6" s="123">
        <v>5</v>
      </c>
      <c r="J6" s="123">
        <v>1</v>
      </c>
      <c r="K6" s="123">
        <v>5</v>
      </c>
      <c r="L6" s="127">
        <f t="shared" si="0"/>
        <v>106</v>
      </c>
    </row>
    <row r="7" spans="1:12">
      <c r="A7" s="50" t="s">
        <v>5</v>
      </c>
      <c r="B7" s="85">
        <v>15</v>
      </c>
      <c r="C7" s="85">
        <v>13</v>
      </c>
      <c r="D7" s="78">
        <v>20</v>
      </c>
      <c r="E7" s="78">
        <v>17</v>
      </c>
      <c r="F7" s="78">
        <v>54</v>
      </c>
      <c r="G7" s="78">
        <v>66</v>
      </c>
      <c r="H7" s="78">
        <v>4</v>
      </c>
      <c r="I7" s="78">
        <v>18</v>
      </c>
      <c r="J7" s="78">
        <v>0</v>
      </c>
      <c r="K7" s="78">
        <v>1</v>
      </c>
      <c r="L7" s="86">
        <f t="shared" si="0"/>
        <v>208</v>
      </c>
    </row>
    <row r="8" spans="1:12">
      <c r="A8" s="125" t="s">
        <v>6</v>
      </c>
      <c r="B8" s="126">
        <v>55</v>
      </c>
      <c r="C8" s="126">
        <v>40</v>
      </c>
      <c r="D8" s="123">
        <v>192</v>
      </c>
      <c r="E8" s="123">
        <v>39</v>
      </c>
      <c r="F8" s="123">
        <v>401</v>
      </c>
      <c r="G8" s="123">
        <v>150</v>
      </c>
      <c r="H8" s="123">
        <v>76</v>
      </c>
      <c r="I8" s="123">
        <v>64</v>
      </c>
      <c r="J8" s="123">
        <v>8</v>
      </c>
      <c r="K8" s="123">
        <v>6</v>
      </c>
      <c r="L8" s="127">
        <f t="shared" si="0"/>
        <v>1031</v>
      </c>
    </row>
    <row r="9" spans="1:12">
      <c r="A9" s="50" t="s">
        <v>7</v>
      </c>
      <c r="B9" s="85">
        <v>32</v>
      </c>
      <c r="C9" s="85">
        <v>12</v>
      </c>
      <c r="D9" s="78">
        <v>22</v>
      </c>
      <c r="E9" s="78">
        <v>30</v>
      </c>
      <c r="F9" s="78">
        <v>74</v>
      </c>
      <c r="G9" s="78">
        <v>105</v>
      </c>
      <c r="H9" s="78">
        <v>9</v>
      </c>
      <c r="I9" s="78">
        <v>31</v>
      </c>
      <c r="J9" s="78">
        <v>3</v>
      </c>
      <c r="K9" s="78">
        <v>1</v>
      </c>
      <c r="L9" s="86">
        <f t="shared" si="0"/>
        <v>319</v>
      </c>
    </row>
    <row r="10" spans="1:12">
      <c r="A10" s="125" t="s">
        <v>8</v>
      </c>
      <c r="B10" s="126">
        <v>17</v>
      </c>
      <c r="C10" s="126">
        <v>17</v>
      </c>
      <c r="D10" s="123">
        <v>46</v>
      </c>
      <c r="E10" s="123">
        <v>74</v>
      </c>
      <c r="F10" s="123">
        <v>176</v>
      </c>
      <c r="G10" s="123">
        <v>218</v>
      </c>
      <c r="H10" s="123">
        <v>34</v>
      </c>
      <c r="I10" s="123">
        <v>62</v>
      </c>
      <c r="J10" s="123">
        <v>7</v>
      </c>
      <c r="K10" s="123">
        <v>4</v>
      </c>
      <c r="L10" s="127">
        <f t="shared" si="0"/>
        <v>655</v>
      </c>
    </row>
    <row r="11" spans="1:12">
      <c r="A11" s="50" t="s">
        <v>9</v>
      </c>
      <c r="B11" s="85">
        <v>103</v>
      </c>
      <c r="C11" s="85">
        <v>86</v>
      </c>
      <c r="D11" s="78">
        <v>98</v>
      </c>
      <c r="E11" s="78">
        <v>104</v>
      </c>
      <c r="F11" s="78">
        <v>107</v>
      </c>
      <c r="G11" s="78">
        <v>165</v>
      </c>
      <c r="H11" s="78">
        <v>8</v>
      </c>
      <c r="I11" s="78">
        <v>31</v>
      </c>
      <c r="J11" s="78">
        <v>7</v>
      </c>
      <c r="K11" s="78">
        <v>9</v>
      </c>
      <c r="L11" s="86">
        <f t="shared" si="0"/>
        <v>718</v>
      </c>
    </row>
    <row r="12" spans="1:12">
      <c r="A12" s="125" t="s">
        <v>10</v>
      </c>
      <c r="B12" s="126">
        <v>127</v>
      </c>
      <c r="C12" s="126">
        <v>100</v>
      </c>
      <c r="D12" s="123">
        <v>155</v>
      </c>
      <c r="E12" s="123">
        <v>169</v>
      </c>
      <c r="F12" s="123">
        <v>375</v>
      </c>
      <c r="G12" s="123">
        <v>410</v>
      </c>
      <c r="H12" s="123">
        <v>82</v>
      </c>
      <c r="I12" s="123">
        <v>83</v>
      </c>
      <c r="J12" s="123">
        <v>14</v>
      </c>
      <c r="K12" s="123">
        <v>13</v>
      </c>
      <c r="L12" s="127">
        <f t="shared" si="0"/>
        <v>1528</v>
      </c>
    </row>
    <row r="13" spans="1:12">
      <c r="A13" s="50" t="s">
        <v>11</v>
      </c>
      <c r="B13" s="85">
        <v>114</v>
      </c>
      <c r="C13" s="85">
        <v>101</v>
      </c>
      <c r="D13" s="78">
        <v>177</v>
      </c>
      <c r="E13" s="78">
        <v>278</v>
      </c>
      <c r="F13" s="78">
        <v>398</v>
      </c>
      <c r="G13" s="78">
        <v>785</v>
      </c>
      <c r="H13" s="78">
        <v>103</v>
      </c>
      <c r="I13" s="78">
        <v>195</v>
      </c>
      <c r="J13" s="78">
        <v>20</v>
      </c>
      <c r="K13" s="78">
        <v>32</v>
      </c>
      <c r="L13" s="86">
        <f t="shared" si="0"/>
        <v>2203</v>
      </c>
    </row>
    <row r="14" spans="1:12">
      <c r="A14" s="125" t="s">
        <v>12</v>
      </c>
      <c r="B14" s="126">
        <v>18</v>
      </c>
      <c r="C14" s="126">
        <v>19</v>
      </c>
      <c r="D14" s="123">
        <v>60</v>
      </c>
      <c r="E14" s="123">
        <v>102</v>
      </c>
      <c r="F14" s="123">
        <v>156</v>
      </c>
      <c r="G14" s="123">
        <v>285</v>
      </c>
      <c r="H14" s="123">
        <v>37</v>
      </c>
      <c r="I14" s="123">
        <v>58</v>
      </c>
      <c r="J14" s="123">
        <v>8</v>
      </c>
      <c r="K14" s="123">
        <v>6</v>
      </c>
      <c r="L14" s="127">
        <f t="shared" si="0"/>
        <v>749</v>
      </c>
    </row>
    <row r="15" spans="1:12">
      <c r="A15" s="50" t="s">
        <v>13</v>
      </c>
      <c r="B15" s="85">
        <v>55</v>
      </c>
      <c r="C15" s="85">
        <v>26</v>
      </c>
      <c r="D15" s="78">
        <v>83</v>
      </c>
      <c r="E15" s="78">
        <v>34</v>
      </c>
      <c r="F15" s="78">
        <v>127</v>
      </c>
      <c r="G15" s="78">
        <v>92</v>
      </c>
      <c r="H15" s="78">
        <v>18</v>
      </c>
      <c r="I15" s="78">
        <v>26</v>
      </c>
      <c r="J15" s="78">
        <v>0</v>
      </c>
      <c r="K15" s="78">
        <v>6</v>
      </c>
      <c r="L15" s="86">
        <f t="shared" si="0"/>
        <v>467</v>
      </c>
    </row>
    <row r="16" spans="1:12">
      <c r="A16" s="125" t="s">
        <v>14</v>
      </c>
      <c r="B16" s="126">
        <v>17</v>
      </c>
      <c r="C16" s="126">
        <v>10</v>
      </c>
      <c r="D16" s="123">
        <v>16</v>
      </c>
      <c r="E16" s="123">
        <v>22</v>
      </c>
      <c r="F16" s="123">
        <v>25</v>
      </c>
      <c r="G16" s="123">
        <v>38</v>
      </c>
      <c r="H16" s="123">
        <v>5</v>
      </c>
      <c r="I16" s="123">
        <v>12</v>
      </c>
      <c r="J16" s="123">
        <v>1</v>
      </c>
      <c r="K16" s="123">
        <v>1</v>
      </c>
      <c r="L16" s="127">
        <f t="shared" si="0"/>
        <v>147</v>
      </c>
    </row>
    <row r="17" spans="1:12">
      <c r="A17" s="50" t="s">
        <v>15</v>
      </c>
      <c r="B17" s="85">
        <v>27</v>
      </c>
      <c r="C17" s="85">
        <v>20</v>
      </c>
      <c r="D17" s="78">
        <v>28</v>
      </c>
      <c r="E17" s="78">
        <v>30</v>
      </c>
      <c r="F17" s="78">
        <v>54</v>
      </c>
      <c r="G17" s="78">
        <v>85</v>
      </c>
      <c r="H17" s="78">
        <v>18</v>
      </c>
      <c r="I17" s="78">
        <v>28</v>
      </c>
      <c r="J17" s="78">
        <v>4</v>
      </c>
      <c r="K17" s="78">
        <v>9</v>
      </c>
      <c r="L17" s="86">
        <f t="shared" si="0"/>
        <v>303</v>
      </c>
    </row>
    <row r="18" spans="1:12">
      <c r="A18" s="125" t="s">
        <v>16</v>
      </c>
      <c r="B18" s="126">
        <v>20</v>
      </c>
      <c r="C18" s="126">
        <v>28</v>
      </c>
      <c r="D18" s="123">
        <v>87</v>
      </c>
      <c r="E18" s="123">
        <v>26</v>
      </c>
      <c r="F18" s="123">
        <v>147</v>
      </c>
      <c r="G18" s="123">
        <v>50</v>
      </c>
      <c r="H18" s="123">
        <v>27</v>
      </c>
      <c r="I18" s="123">
        <v>11</v>
      </c>
      <c r="J18" s="123">
        <v>0</v>
      </c>
      <c r="K18" s="123">
        <v>1</v>
      </c>
      <c r="L18" s="127">
        <f t="shared" si="0"/>
        <v>397</v>
      </c>
    </row>
    <row r="19" spans="1:12">
      <c r="A19" s="45" t="s">
        <v>17</v>
      </c>
      <c r="B19" s="77">
        <f t="shared" ref="B19:L19" si="1">SUM(B4:B18)</f>
        <v>698</v>
      </c>
      <c r="C19" s="77">
        <f t="shared" si="1"/>
        <v>540</v>
      </c>
      <c r="D19" s="77">
        <f t="shared" si="1"/>
        <v>1066</v>
      </c>
      <c r="E19" s="77">
        <f t="shared" si="1"/>
        <v>997</v>
      </c>
      <c r="F19" s="77">
        <f t="shared" si="1"/>
        <v>2167</v>
      </c>
      <c r="G19" s="77">
        <f t="shared" si="1"/>
        <v>2593</v>
      </c>
      <c r="H19" s="77">
        <f t="shared" si="1"/>
        <v>433</v>
      </c>
      <c r="I19" s="77">
        <f t="shared" si="1"/>
        <v>657</v>
      </c>
      <c r="J19" s="77">
        <f t="shared" si="1"/>
        <v>76</v>
      </c>
      <c r="K19" s="77">
        <f t="shared" si="1"/>
        <v>101</v>
      </c>
      <c r="L19" s="101">
        <f t="shared" si="1"/>
        <v>9328</v>
      </c>
    </row>
    <row r="20" spans="1:1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>
      <c r="A21" s="369" t="s">
        <v>205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</row>
    <row r="22" spans="1:12">
      <c r="A22" s="192"/>
      <c r="B22" s="370" t="s">
        <v>69</v>
      </c>
      <c r="C22" s="370"/>
      <c r="D22" s="370" t="s">
        <v>70</v>
      </c>
      <c r="E22" s="370"/>
      <c r="F22" s="370" t="s">
        <v>71</v>
      </c>
      <c r="G22" s="370"/>
      <c r="H22" s="370" t="s">
        <v>72</v>
      </c>
      <c r="I22" s="370"/>
      <c r="J22" s="370" t="s">
        <v>73</v>
      </c>
      <c r="K22" s="370"/>
      <c r="L22" s="192"/>
    </row>
    <row r="23" spans="1:12">
      <c r="A23" s="107" t="s">
        <v>0</v>
      </c>
      <c r="B23" s="192" t="s">
        <v>48</v>
      </c>
      <c r="C23" s="192" t="s">
        <v>49</v>
      </c>
      <c r="D23" s="192" t="s">
        <v>48</v>
      </c>
      <c r="E23" s="192" t="s">
        <v>49</v>
      </c>
      <c r="F23" s="192" t="s">
        <v>48</v>
      </c>
      <c r="G23" s="192" t="s">
        <v>49</v>
      </c>
      <c r="H23" s="192" t="s">
        <v>48</v>
      </c>
      <c r="I23" s="192" t="s">
        <v>49</v>
      </c>
      <c r="J23" s="192" t="s">
        <v>48</v>
      </c>
      <c r="K23" s="192" t="s">
        <v>49</v>
      </c>
      <c r="L23" s="192" t="s">
        <v>17</v>
      </c>
    </row>
    <row r="24" spans="1:12">
      <c r="A24" s="125" t="s">
        <v>68</v>
      </c>
      <c r="B24" s="126">
        <v>46</v>
      </c>
      <c r="C24" s="126">
        <v>20</v>
      </c>
      <c r="D24" s="123">
        <v>40</v>
      </c>
      <c r="E24" s="123">
        <v>47</v>
      </c>
      <c r="F24" s="123">
        <v>47</v>
      </c>
      <c r="G24" s="123">
        <v>66</v>
      </c>
      <c r="H24" s="123">
        <v>4</v>
      </c>
      <c r="I24" s="123">
        <v>11</v>
      </c>
      <c r="J24" s="123">
        <v>1</v>
      </c>
      <c r="K24" s="123">
        <v>4</v>
      </c>
      <c r="L24" s="127">
        <f t="shared" ref="L24:L38" si="2">SUM(B24:K24)</f>
        <v>286</v>
      </c>
    </row>
    <row r="25" spans="1:12">
      <c r="A25" s="50" t="s">
        <v>3</v>
      </c>
      <c r="B25" s="85">
        <v>12</v>
      </c>
      <c r="C25" s="85">
        <v>20</v>
      </c>
      <c r="D25" s="78">
        <v>21</v>
      </c>
      <c r="E25" s="78">
        <v>26</v>
      </c>
      <c r="F25" s="78">
        <v>34</v>
      </c>
      <c r="G25" s="78">
        <v>57</v>
      </c>
      <c r="H25" s="78">
        <v>2</v>
      </c>
      <c r="I25" s="78">
        <v>5</v>
      </c>
      <c r="J25" s="78">
        <v>0</v>
      </c>
      <c r="K25" s="78">
        <v>0</v>
      </c>
      <c r="L25" s="86">
        <f t="shared" si="2"/>
        <v>177</v>
      </c>
    </row>
    <row r="26" spans="1:12">
      <c r="A26" s="125" t="s">
        <v>4</v>
      </c>
      <c r="B26" s="126">
        <v>6</v>
      </c>
      <c r="C26" s="126">
        <v>13</v>
      </c>
      <c r="D26" s="123">
        <v>23</v>
      </c>
      <c r="E26" s="123">
        <v>24</v>
      </c>
      <c r="F26" s="123">
        <v>21</v>
      </c>
      <c r="G26" s="123">
        <v>28</v>
      </c>
      <c r="H26" s="123">
        <v>6</v>
      </c>
      <c r="I26" s="123">
        <v>5</v>
      </c>
      <c r="J26" s="123">
        <v>0</v>
      </c>
      <c r="K26" s="123">
        <v>1</v>
      </c>
      <c r="L26" s="127">
        <f t="shared" si="2"/>
        <v>127</v>
      </c>
    </row>
    <row r="27" spans="1:12">
      <c r="A27" s="50" t="s">
        <v>5</v>
      </c>
      <c r="B27" s="85">
        <v>10</v>
      </c>
      <c r="C27" s="85">
        <v>7</v>
      </c>
      <c r="D27" s="78">
        <v>19</v>
      </c>
      <c r="E27" s="78">
        <v>17</v>
      </c>
      <c r="F27" s="78">
        <v>42</v>
      </c>
      <c r="G27" s="78">
        <v>52</v>
      </c>
      <c r="H27" s="78">
        <v>3</v>
      </c>
      <c r="I27" s="78">
        <v>15</v>
      </c>
      <c r="J27" s="78">
        <v>1</v>
      </c>
      <c r="K27" s="78">
        <v>1</v>
      </c>
      <c r="L27" s="86">
        <f t="shared" si="2"/>
        <v>167</v>
      </c>
    </row>
    <row r="28" spans="1:12">
      <c r="A28" s="125" t="s">
        <v>6</v>
      </c>
      <c r="B28" s="126">
        <v>50</v>
      </c>
      <c r="C28" s="126">
        <v>19</v>
      </c>
      <c r="D28" s="123">
        <v>133</v>
      </c>
      <c r="E28" s="123">
        <v>47</v>
      </c>
      <c r="F28" s="123">
        <v>283</v>
      </c>
      <c r="G28" s="123">
        <v>118</v>
      </c>
      <c r="H28" s="123">
        <v>57</v>
      </c>
      <c r="I28" s="123">
        <v>36</v>
      </c>
      <c r="J28" s="123">
        <v>1</v>
      </c>
      <c r="K28" s="123">
        <v>4</v>
      </c>
      <c r="L28" s="127">
        <f t="shared" si="2"/>
        <v>748</v>
      </c>
    </row>
    <row r="29" spans="1:12">
      <c r="A29" s="50" t="s">
        <v>7</v>
      </c>
      <c r="B29" s="85">
        <v>28</v>
      </c>
      <c r="C29" s="85">
        <v>6</v>
      </c>
      <c r="D29" s="78">
        <v>15</v>
      </c>
      <c r="E29" s="78">
        <v>21</v>
      </c>
      <c r="F29" s="78">
        <v>54</v>
      </c>
      <c r="G29" s="78">
        <v>73</v>
      </c>
      <c r="H29" s="78">
        <v>9</v>
      </c>
      <c r="I29" s="78">
        <v>20</v>
      </c>
      <c r="J29" s="78">
        <v>5</v>
      </c>
      <c r="K29" s="78">
        <v>2</v>
      </c>
      <c r="L29" s="86">
        <f t="shared" si="2"/>
        <v>233</v>
      </c>
    </row>
    <row r="30" spans="1:12">
      <c r="A30" s="125" t="s">
        <v>8</v>
      </c>
      <c r="B30" s="126">
        <v>9</v>
      </c>
      <c r="C30" s="126">
        <v>10</v>
      </c>
      <c r="D30" s="123">
        <v>52</v>
      </c>
      <c r="E30" s="123">
        <v>74</v>
      </c>
      <c r="F30" s="123">
        <v>140</v>
      </c>
      <c r="G30" s="123">
        <v>174</v>
      </c>
      <c r="H30" s="123">
        <v>32</v>
      </c>
      <c r="I30" s="123">
        <v>31</v>
      </c>
      <c r="J30" s="123">
        <v>4</v>
      </c>
      <c r="K30" s="123">
        <v>5</v>
      </c>
      <c r="L30" s="127">
        <f t="shared" si="2"/>
        <v>531</v>
      </c>
    </row>
    <row r="31" spans="1:12">
      <c r="A31" s="50" t="s">
        <v>9</v>
      </c>
      <c r="B31" s="85">
        <v>90</v>
      </c>
      <c r="C31" s="85">
        <v>83</v>
      </c>
      <c r="D31" s="78">
        <v>78</v>
      </c>
      <c r="E31" s="78">
        <v>106</v>
      </c>
      <c r="F31" s="78">
        <v>90</v>
      </c>
      <c r="G31" s="78">
        <v>167</v>
      </c>
      <c r="H31" s="78">
        <v>13</v>
      </c>
      <c r="I31" s="78">
        <v>25</v>
      </c>
      <c r="J31" s="78">
        <v>3</v>
      </c>
      <c r="K31" s="78">
        <v>10</v>
      </c>
      <c r="L31" s="86">
        <f t="shared" si="2"/>
        <v>665</v>
      </c>
    </row>
    <row r="32" spans="1:12">
      <c r="A32" s="125" t="s">
        <v>10</v>
      </c>
      <c r="B32" s="126">
        <v>97</v>
      </c>
      <c r="C32" s="126">
        <v>98</v>
      </c>
      <c r="D32" s="123">
        <v>164</v>
      </c>
      <c r="E32" s="123">
        <v>166</v>
      </c>
      <c r="F32" s="123">
        <v>274</v>
      </c>
      <c r="G32" s="123">
        <v>360</v>
      </c>
      <c r="H32" s="123">
        <v>61</v>
      </c>
      <c r="I32" s="123">
        <v>65</v>
      </c>
      <c r="J32" s="123">
        <v>13</v>
      </c>
      <c r="K32" s="123">
        <v>9</v>
      </c>
      <c r="L32" s="127">
        <f t="shared" si="2"/>
        <v>1307</v>
      </c>
    </row>
    <row r="33" spans="1:12">
      <c r="A33" s="50" t="s">
        <v>11</v>
      </c>
      <c r="B33" s="85">
        <v>49</v>
      </c>
      <c r="C33" s="85">
        <v>67</v>
      </c>
      <c r="D33" s="78">
        <v>127</v>
      </c>
      <c r="E33" s="78">
        <v>227</v>
      </c>
      <c r="F33" s="78">
        <v>219</v>
      </c>
      <c r="G33" s="78">
        <v>587</v>
      </c>
      <c r="H33" s="78">
        <v>41</v>
      </c>
      <c r="I33" s="78">
        <v>113</v>
      </c>
      <c r="J33" s="78">
        <v>5</v>
      </c>
      <c r="K33" s="78">
        <v>14</v>
      </c>
      <c r="L33" s="86">
        <f t="shared" si="2"/>
        <v>1449</v>
      </c>
    </row>
    <row r="34" spans="1:12">
      <c r="A34" s="125" t="s">
        <v>12</v>
      </c>
      <c r="B34" s="126">
        <v>22</v>
      </c>
      <c r="C34" s="126">
        <v>21</v>
      </c>
      <c r="D34" s="123">
        <v>58</v>
      </c>
      <c r="E34" s="123">
        <v>110</v>
      </c>
      <c r="F34" s="123">
        <v>135</v>
      </c>
      <c r="G34" s="123">
        <v>218</v>
      </c>
      <c r="H34" s="123">
        <v>33</v>
      </c>
      <c r="I34" s="123">
        <v>48</v>
      </c>
      <c r="J34" s="123">
        <v>7</v>
      </c>
      <c r="K34" s="123">
        <v>8</v>
      </c>
      <c r="L34" s="127">
        <f t="shared" si="2"/>
        <v>660</v>
      </c>
    </row>
    <row r="35" spans="1:12">
      <c r="A35" s="50" t="s">
        <v>13</v>
      </c>
      <c r="B35" s="85">
        <v>38</v>
      </c>
      <c r="C35" s="85">
        <v>21</v>
      </c>
      <c r="D35" s="78">
        <v>76</v>
      </c>
      <c r="E35" s="78">
        <v>39</v>
      </c>
      <c r="F35" s="78">
        <v>110</v>
      </c>
      <c r="G35" s="78">
        <v>89</v>
      </c>
      <c r="H35" s="78">
        <v>15</v>
      </c>
      <c r="I35" s="78">
        <v>29</v>
      </c>
      <c r="J35" s="78">
        <v>1</v>
      </c>
      <c r="K35" s="78">
        <v>2</v>
      </c>
      <c r="L35" s="86">
        <f t="shared" si="2"/>
        <v>420</v>
      </c>
    </row>
    <row r="36" spans="1:12">
      <c r="A36" s="125" t="s">
        <v>14</v>
      </c>
      <c r="B36" s="126">
        <v>7</v>
      </c>
      <c r="C36" s="126">
        <v>10</v>
      </c>
      <c r="D36" s="123">
        <v>17</v>
      </c>
      <c r="E36" s="123">
        <v>18</v>
      </c>
      <c r="F36" s="123">
        <v>24</v>
      </c>
      <c r="G36" s="123">
        <v>34</v>
      </c>
      <c r="H36" s="123">
        <v>6</v>
      </c>
      <c r="I36" s="123">
        <v>10</v>
      </c>
      <c r="J36" s="123">
        <v>0</v>
      </c>
      <c r="K36" s="123">
        <v>0</v>
      </c>
      <c r="L36" s="127">
        <f t="shared" si="2"/>
        <v>126</v>
      </c>
    </row>
    <row r="37" spans="1:12">
      <c r="A37" s="50" t="s">
        <v>15</v>
      </c>
      <c r="B37" s="85">
        <v>17</v>
      </c>
      <c r="C37" s="85">
        <v>15</v>
      </c>
      <c r="D37" s="78">
        <v>31</v>
      </c>
      <c r="E37" s="78">
        <v>26</v>
      </c>
      <c r="F37" s="78">
        <v>54</v>
      </c>
      <c r="G37" s="78">
        <v>69</v>
      </c>
      <c r="H37" s="78">
        <v>15</v>
      </c>
      <c r="I37" s="78">
        <v>24</v>
      </c>
      <c r="J37" s="78">
        <v>7</v>
      </c>
      <c r="K37" s="78">
        <v>8</v>
      </c>
      <c r="L37" s="86">
        <f t="shared" si="2"/>
        <v>266</v>
      </c>
    </row>
    <row r="38" spans="1:12">
      <c r="A38" s="125" t="s">
        <v>16</v>
      </c>
      <c r="B38" s="126">
        <v>6</v>
      </c>
      <c r="C38" s="126">
        <v>20</v>
      </c>
      <c r="D38" s="123">
        <v>87</v>
      </c>
      <c r="E38" s="123">
        <v>39</v>
      </c>
      <c r="F38" s="123">
        <v>119</v>
      </c>
      <c r="G38" s="123">
        <v>38</v>
      </c>
      <c r="H38" s="123">
        <v>17</v>
      </c>
      <c r="I38" s="123">
        <v>12</v>
      </c>
      <c r="J38" s="123">
        <v>0</v>
      </c>
      <c r="K38" s="123">
        <v>1</v>
      </c>
      <c r="L38" s="127">
        <f t="shared" si="2"/>
        <v>339</v>
      </c>
    </row>
    <row r="39" spans="1:12">
      <c r="A39" s="45" t="s">
        <v>17</v>
      </c>
      <c r="B39" s="77">
        <f t="shared" ref="B39:L39" si="3">SUM(B24:B38)</f>
        <v>487</v>
      </c>
      <c r="C39" s="77">
        <f t="shared" si="3"/>
        <v>430</v>
      </c>
      <c r="D39" s="77">
        <f t="shared" si="3"/>
        <v>941</v>
      </c>
      <c r="E39" s="77">
        <f t="shared" si="3"/>
        <v>987</v>
      </c>
      <c r="F39" s="77">
        <f t="shared" si="3"/>
        <v>1646</v>
      </c>
      <c r="G39" s="77">
        <f t="shared" si="3"/>
        <v>2130</v>
      </c>
      <c r="H39" s="77">
        <f t="shared" si="3"/>
        <v>314</v>
      </c>
      <c r="I39" s="77">
        <f t="shared" si="3"/>
        <v>449</v>
      </c>
      <c r="J39" s="77">
        <f t="shared" si="3"/>
        <v>48</v>
      </c>
      <c r="K39" s="77">
        <f t="shared" si="3"/>
        <v>69</v>
      </c>
      <c r="L39" s="101">
        <f t="shared" si="3"/>
        <v>7501</v>
      </c>
    </row>
    <row r="40" spans="1:1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>
      <c r="A41" s="369" t="s">
        <v>206</v>
      </c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</row>
    <row r="42" spans="1:12">
      <c r="A42" s="210"/>
      <c r="B42" s="370" t="s">
        <v>69</v>
      </c>
      <c r="C42" s="370"/>
      <c r="D42" s="370" t="s">
        <v>70</v>
      </c>
      <c r="E42" s="370"/>
      <c r="F42" s="370" t="s">
        <v>71</v>
      </c>
      <c r="G42" s="370"/>
      <c r="H42" s="370" t="s">
        <v>72</v>
      </c>
      <c r="I42" s="370"/>
      <c r="J42" s="370" t="s">
        <v>73</v>
      </c>
      <c r="K42" s="370"/>
      <c r="L42" s="210"/>
    </row>
    <row r="43" spans="1:12">
      <c r="A43" s="107" t="s">
        <v>0</v>
      </c>
      <c r="B43" s="210" t="s">
        <v>48</v>
      </c>
      <c r="C43" s="210" t="s">
        <v>49</v>
      </c>
      <c r="D43" s="210" t="s">
        <v>48</v>
      </c>
      <c r="E43" s="210" t="s">
        <v>49</v>
      </c>
      <c r="F43" s="210" t="s">
        <v>48</v>
      </c>
      <c r="G43" s="210" t="s">
        <v>49</v>
      </c>
      <c r="H43" s="210" t="s">
        <v>48</v>
      </c>
      <c r="I43" s="210" t="s">
        <v>49</v>
      </c>
      <c r="J43" s="210" t="s">
        <v>48</v>
      </c>
      <c r="K43" s="210" t="s">
        <v>49</v>
      </c>
      <c r="L43" s="210" t="s">
        <v>17</v>
      </c>
    </row>
    <row r="44" spans="1:12">
      <c r="A44" s="125" t="s">
        <v>68</v>
      </c>
      <c r="B44" s="126">
        <v>34</v>
      </c>
      <c r="C44" s="126">
        <v>22</v>
      </c>
      <c r="D44" s="123">
        <v>31</v>
      </c>
      <c r="E44" s="123">
        <v>35</v>
      </c>
      <c r="F44" s="123">
        <v>32</v>
      </c>
      <c r="G44" s="123">
        <v>73</v>
      </c>
      <c r="H44" s="123">
        <v>8</v>
      </c>
      <c r="I44" s="123">
        <v>20</v>
      </c>
      <c r="J44" s="123">
        <v>1</v>
      </c>
      <c r="K44" s="123">
        <v>0</v>
      </c>
      <c r="L44" s="127">
        <f t="shared" ref="L44:L58" si="4">SUM(B44:K44)</f>
        <v>256</v>
      </c>
    </row>
    <row r="45" spans="1:12">
      <c r="A45" s="50" t="s">
        <v>3</v>
      </c>
      <c r="B45" s="85">
        <v>14</v>
      </c>
      <c r="C45" s="85">
        <v>15</v>
      </c>
      <c r="D45" s="78">
        <v>22</v>
      </c>
      <c r="E45" s="78">
        <v>26</v>
      </c>
      <c r="F45" s="78">
        <v>61</v>
      </c>
      <c r="G45" s="78">
        <v>75</v>
      </c>
      <c r="H45" s="78">
        <v>6</v>
      </c>
      <c r="I45" s="78">
        <v>8</v>
      </c>
      <c r="J45" s="78">
        <v>0</v>
      </c>
      <c r="K45" s="78">
        <v>1</v>
      </c>
      <c r="L45" s="86">
        <f t="shared" si="4"/>
        <v>228</v>
      </c>
    </row>
    <row r="46" spans="1:12">
      <c r="A46" s="125" t="s">
        <v>4</v>
      </c>
      <c r="B46" s="126">
        <v>15</v>
      </c>
      <c r="C46" s="126">
        <v>17</v>
      </c>
      <c r="D46" s="123">
        <v>17</v>
      </c>
      <c r="E46" s="123">
        <v>17</v>
      </c>
      <c r="F46" s="123">
        <v>32</v>
      </c>
      <c r="G46" s="123">
        <v>37</v>
      </c>
      <c r="H46" s="123">
        <v>8</v>
      </c>
      <c r="I46" s="123">
        <v>7</v>
      </c>
      <c r="J46" s="123">
        <v>0</v>
      </c>
      <c r="K46" s="123">
        <v>1</v>
      </c>
      <c r="L46" s="127">
        <f t="shared" si="4"/>
        <v>151</v>
      </c>
    </row>
    <row r="47" spans="1:12">
      <c r="A47" s="50" t="s">
        <v>5</v>
      </c>
      <c r="B47" s="85">
        <v>6</v>
      </c>
      <c r="C47" s="85">
        <v>9</v>
      </c>
      <c r="D47" s="78">
        <v>11</v>
      </c>
      <c r="E47" s="78">
        <v>15</v>
      </c>
      <c r="F47" s="78">
        <v>35</v>
      </c>
      <c r="G47" s="78">
        <v>52</v>
      </c>
      <c r="H47" s="78">
        <v>4</v>
      </c>
      <c r="I47" s="78">
        <v>17</v>
      </c>
      <c r="J47" s="78">
        <v>0</v>
      </c>
      <c r="K47" s="78">
        <v>1</v>
      </c>
      <c r="L47" s="86">
        <f t="shared" si="4"/>
        <v>150</v>
      </c>
    </row>
    <row r="48" spans="1:12">
      <c r="A48" s="125" t="s">
        <v>6</v>
      </c>
      <c r="B48" s="126">
        <v>34</v>
      </c>
      <c r="C48" s="126">
        <v>20</v>
      </c>
      <c r="D48" s="123">
        <v>151</v>
      </c>
      <c r="E48" s="123">
        <v>34</v>
      </c>
      <c r="F48" s="123">
        <v>310</v>
      </c>
      <c r="G48" s="123">
        <v>92</v>
      </c>
      <c r="H48" s="123">
        <v>53</v>
      </c>
      <c r="I48" s="123">
        <v>44</v>
      </c>
      <c r="J48" s="123">
        <v>6</v>
      </c>
      <c r="K48" s="123">
        <v>3</v>
      </c>
      <c r="L48" s="127">
        <f t="shared" si="4"/>
        <v>747</v>
      </c>
    </row>
    <row r="49" spans="1:12">
      <c r="A49" s="50" t="s">
        <v>7</v>
      </c>
      <c r="B49" s="85">
        <v>33</v>
      </c>
      <c r="C49" s="85">
        <v>17</v>
      </c>
      <c r="D49" s="78">
        <v>22</v>
      </c>
      <c r="E49" s="78">
        <v>26</v>
      </c>
      <c r="F49" s="78">
        <v>50</v>
      </c>
      <c r="G49" s="78">
        <v>98</v>
      </c>
      <c r="H49" s="78">
        <v>9</v>
      </c>
      <c r="I49" s="78">
        <v>21</v>
      </c>
      <c r="J49" s="78">
        <v>5</v>
      </c>
      <c r="K49" s="78">
        <v>5</v>
      </c>
      <c r="L49" s="86">
        <f t="shared" si="4"/>
        <v>286</v>
      </c>
    </row>
    <row r="50" spans="1:12">
      <c r="A50" s="125" t="s">
        <v>8</v>
      </c>
      <c r="B50" s="126">
        <v>13</v>
      </c>
      <c r="C50" s="126">
        <v>14</v>
      </c>
      <c r="D50" s="123">
        <v>68</v>
      </c>
      <c r="E50" s="123">
        <v>104</v>
      </c>
      <c r="F50" s="123">
        <v>289</v>
      </c>
      <c r="G50" s="123">
        <v>264</v>
      </c>
      <c r="H50" s="123">
        <v>60</v>
      </c>
      <c r="I50" s="123">
        <v>68</v>
      </c>
      <c r="J50" s="123">
        <v>5</v>
      </c>
      <c r="K50" s="123">
        <v>14</v>
      </c>
      <c r="L50" s="127">
        <f t="shared" si="4"/>
        <v>899</v>
      </c>
    </row>
    <row r="51" spans="1:12">
      <c r="A51" s="50" t="s">
        <v>9</v>
      </c>
      <c r="B51" s="85">
        <v>117</v>
      </c>
      <c r="C51" s="85">
        <v>91</v>
      </c>
      <c r="D51" s="78">
        <v>110</v>
      </c>
      <c r="E51" s="78">
        <v>96</v>
      </c>
      <c r="F51" s="78">
        <v>133</v>
      </c>
      <c r="G51" s="78">
        <v>211</v>
      </c>
      <c r="H51" s="78">
        <v>16</v>
      </c>
      <c r="I51" s="78">
        <v>56</v>
      </c>
      <c r="J51" s="78">
        <v>9</v>
      </c>
      <c r="K51" s="78">
        <v>12</v>
      </c>
      <c r="L51" s="86">
        <f t="shared" si="4"/>
        <v>851</v>
      </c>
    </row>
    <row r="52" spans="1:12">
      <c r="A52" s="125" t="s">
        <v>10</v>
      </c>
      <c r="B52" s="126">
        <v>101</v>
      </c>
      <c r="C52" s="126">
        <v>107</v>
      </c>
      <c r="D52" s="123">
        <v>161</v>
      </c>
      <c r="E52" s="123">
        <v>148</v>
      </c>
      <c r="F52" s="123">
        <v>374</v>
      </c>
      <c r="G52" s="123">
        <v>362</v>
      </c>
      <c r="H52" s="123">
        <v>92</v>
      </c>
      <c r="I52" s="123">
        <v>98</v>
      </c>
      <c r="J52" s="123">
        <v>21</v>
      </c>
      <c r="K52" s="123">
        <v>20</v>
      </c>
      <c r="L52" s="127">
        <f t="shared" si="4"/>
        <v>1484</v>
      </c>
    </row>
    <row r="53" spans="1:12">
      <c r="A53" s="50" t="s">
        <v>11</v>
      </c>
      <c r="B53" s="85">
        <v>84</v>
      </c>
      <c r="C53" s="85">
        <v>74</v>
      </c>
      <c r="D53" s="78">
        <v>201</v>
      </c>
      <c r="E53" s="78">
        <v>258</v>
      </c>
      <c r="F53" s="78">
        <v>437</v>
      </c>
      <c r="G53" s="78">
        <v>738</v>
      </c>
      <c r="H53" s="78">
        <v>109</v>
      </c>
      <c r="I53" s="78">
        <v>177</v>
      </c>
      <c r="J53" s="78">
        <v>17</v>
      </c>
      <c r="K53" s="78">
        <v>28</v>
      </c>
      <c r="L53" s="86">
        <f t="shared" si="4"/>
        <v>2123</v>
      </c>
    </row>
    <row r="54" spans="1:12">
      <c r="A54" s="125" t="s">
        <v>12</v>
      </c>
      <c r="B54" s="126">
        <v>37</v>
      </c>
      <c r="C54" s="126">
        <v>29</v>
      </c>
      <c r="D54" s="123">
        <v>94</v>
      </c>
      <c r="E54" s="123">
        <v>101</v>
      </c>
      <c r="F54" s="123">
        <v>182</v>
      </c>
      <c r="G54" s="123">
        <v>240</v>
      </c>
      <c r="H54" s="123">
        <v>45</v>
      </c>
      <c r="I54" s="123">
        <v>64</v>
      </c>
      <c r="J54" s="123">
        <v>11</v>
      </c>
      <c r="K54" s="123">
        <v>10</v>
      </c>
      <c r="L54" s="127">
        <f t="shared" si="4"/>
        <v>813</v>
      </c>
    </row>
    <row r="55" spans="1:12">
      <c r="A55" s="50" t="s">
        <v>13</v>
      </c>
      <c r="B55" s="85">
        <v>36</v>
      </c>
      <c r="C55" s="85">
        <v>19</v>
      </c>
      <c r="D55" s="78">
        <v>89</v>
      </c>
      <c r="E55" s="78">
        <v>41</v>
      </c>
      <c r="F55" s="78">
        <v>119</v>
      </c>
      <c r="G55" s="78">
        <v>100</v>
      </c>
      <c r="H55" s="78">
        <v>20</v>
      </c>
      <c r="I55" s="78">
        <v>34</v>
      </c>
      <c r="J55" s="78">
        <v>3</v>
      </c>
      <c r="K55" s="78">
        <v>2</v>
      </c>
      <c r="L55" s="86">
        <f t="shared" si="4"/>
        <v>463</v>
      </c>
    </row>
    <row r="56" spans="1:12">
      <c r="A56" s="125" t="s">
        <v>14</v>
      </c>
      <c r="B56" s="126">
        <v>10</v>
      </c>
      <c r="C56" s="126">
        <v>6</v>
      </c>
      <c r="D56" s="123">
        <v>14</v>
      </c>
      <c r="E56" s="123">
        <v>22</v>
      </c>
      <c r="F56" s="123">
        <v>26</v>
      </c>
      <c r="G56" s="123">
        <v>37</v>
      </c>
      <c r="H56" s="123">
        <v>6</v>
      </c>
      <c r="I56" s="123">
        <v>13</v>
      </c>
      <c r="J56" s="123">
        <v>0</v>
      </c>
      <c r="K56" s="123">
        <v>0</v>
      </c>
      <c r="L56" s="127">
        <f t="shared" si="4"/>
        <v>134</v>
      </c>
    </row>
    <row r="57" spans="1:12">
      <c r="A57" s="50" t="s">
        <v>15</v>
      </c>
      <c r="B57" s="85">
        <v>32</v>
      </c>
      <c r="C57" s="85">
        <v>24</v>
      </c>
      <c r="D57" s="78">
        <v>59</v>
      </c>
      <c r="E57" s="78">
        <v>37</v>
      </c>
      <c r="F57" s="78">
        <v>72</v>
      </c>
      <c r="G57" s="78">
        <v>99</v>
      </c>
      <c r="H57" s="78">
        <v>16</v>
      </c>
      <c r="I57" s="78">
        <v>40</v>
      </c>
      <c r="J57" s="78">
        <v>10</v>
      </c>
      <c r="K57" s="78">
        <v>12</v>
      </c>
      <c r="L57" s="86">
        <f t="shared" si="4"/>
        <v>401</v>
      </c>
    </row>
    <row r="58" spans="1:12">
      <c r="A58" s="125" t="s">
        <v>16</v>
      </c>
      <c r="B58" s="126">
        <v>32</v>
      </c>
      <c r="C58" s="126">
        <v>29</v>
      </c>
      <c r="D58" s="123">
        <v>130</v>
      </c>
      <c r="E58" s="123">
        <v>42</v>
      </c>
      <c r="F58" s="123">
        <v>174</v>
      </c>
      <c r="G58" s="123">
        <v>43</v>
      </c>
      <c r="H58" s="123">
        <v>24</v>
      </c>
      <c r="I58" s="123">
        <v>12</v>
      </c>
      <c r="J58" s="123">
        <v>4</v>
      </c>
      <c r="K58" s="123">
        <v>2</v>
      </c>
      <c r="L58" s="127">
        <f t="shared" si="4"/>
        <v>492</v>
      </c>
    </row>
    <row r="59" spans="1:12">
      <c r="A59" s="45" t="s">
        <v>17</v>
      </c>
      <c r="B59" s="77">
        <f t="shared" ref="B59:L59" si="5">SUM(B44:B58)</f>
        <v>598</v>
      </c>
      <c r="C59" s="77">
        <f t="shared" si="5"/>
        <v>493</v>
      </c>
      <c r="D59" s="77">
        <f t="shared" si="5"/>
        <v>1180</v>
      </c>
      <c r="E59" s="77">
        <f t="shared" si="5"/>
        <v>1002</v>
      </c>
      <c r="F59" s="77">
        <f t="shared" si="5"/>
        <v>2326</v>
      </c>
      <c r="G59" s="77">
        <f t="shared" si="5"/>
        <v>2521</v>
      </c>
      <c r="H59" s="77">
        <f t="shared" si="5"/>
        <v>476</v>
      </c>
      <c r="I59" s="77">
        <f t="shared" si="5"/>
        <v>679</v>
      </c>
      <c r="J59" s="77">
        <f t="shared" si="5"/>
        <v>92</v>
      </c>
      <c r="K59" s="77">
        <f t="shared" si="5"/>
        <v>111</v>
      </c>
      <c r="L59" s="101">
        <f t="shared" si="5"/>
        <v>9478</v>
      </c>
    </row>
    <row r="60" spans="1:1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A61" s="209" t="s">
        <v>207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</row>
    <row r="62" spans="1:12">
      <c r="A62" s="210"/>
      <c r="B62" s="210" t="s">
        <v>69</v>
      </c>
      <c r="C62" s="210"/>
      <c r="D62" s="210" t="s">
        <v>70</v>
      </c>
      <c r="E62" s="210"/>
      <c r="F62" s="210" t="s">
        <v>71</v>
      </c>
      <c r="G62" s="210"/>
      <c r="H62" s="210" t="s">
        <v>72</v>
      </c>
      <c r="I62" s="210"/>
      <c r="J62" s="210" t="s">
        <v>73</v>
      </c>
      <c r="K62" s="210"/>
      <c r="L62" s="210"/>
    </row>
    <row r="63" spans="1:12">
      <c r="A63" s="107" t="s">
        <v>0</v>
      </c>
      <c r="B63" s="210" t="s">
        <v>48</v>
      </c>
      <c r="C63" s="210" t="s">
        <v>49</v>
      </c>
      <c r="D63" s="210" t="s">
        <v>48</v>
      </c>
      <c r="E63" s="210" t="s">
        <v>49</v>
      </c>
      <c r="F63" s="210" t="s">
        <v>48</v>
      </c>
      <c r="G63" s="210" t="s">
        <v>49</v>
      </c>
      <c r="H63" s="210" t="s">
        <v>48</v>
      </c>
      <c r="I63" s="210" t="s">
        <v>49</v>
      </c>
      <c r="J63" s="210" t="s">
        <v>48</v>
      </c>
      <c r="K63" s="210" t="s">
        <v>49</v>
      </c>
      <c r="L63" s="210" t="s">
        <v>17</v>
      </c>
    </row>
    <row r="64" spans="1:12">
      <c r="A64" s="125" t="s">
        <v>68</v>
      </c>
      <c r="B64" s="126">
        <v>41</v>
      </c>
      <c r="C64" s="126">
        <v>24</v>
      </c>
      <c r="D64" s="123">
        <v>45</v>
      </c>
      <c r="E64" s="123">
        <v>46</v>
      </c>
      <c r="F64" s="123">
        <v>41</v>
      </c>
      <c r="G64" s="123">
        <v>84</v>
      </c>
      <c r="H64" s="123">
        <v>9</v>
      </c>
      <c r="I64" s="123">
        <v>22</v>
      </c>
      <c r="J64" s="123">
        <v>5</v>
      </c>
      <c r="K64" s="123">
        <v>1</v>
      </c>
      <c r="L64" s="127">
        <f t="shared" ref="L64:L78" si="6">SUM(B64:K64)</f>
        <v>318</v>
      </c>
    </row>
    <row r="65" spans="1:12">
      <c r="A65" s="50" t="s">
        <v>3</v>
      </c>
      <c r="B65" s="85">
        <v>21</v>
      </c>
      <c r="C65" s="85">
        <v>28</v>
      </c>
      <c r="D65" s="78">
        <v>27</v>
      </c>
      <c r="E65" s="78">
        <v>33</v>
      </c>
      <c r="F65" s="78">
        <v>48</v>
      </c>
      <c r="G65" s="78">
        <v>56</v>
      </c>
      <c r="H65" s="78">
        <v>10</v>
      </c>
      <c r="I65" s="78">
        <v>16</v>
      </c>
      <c r="J65" s="78">
        <v>2</v>
      </c>
      <c r="K65" s="78">
        <v>4</v>
      </c>
      <c r="L65" s="86">
        <f t="shared" si="6"/>
        <v>245</v>
      </c>
    </row>
    <row r="66" spans="1:12">
      <c r="A66" s="125" t="s">
        <v>4</v>
      </c>
      <c r="B66" s="126">
        <v>16</v>
      </c>
      <c r="C66" s="126">
        <v>17</v>
      </c>
      <c r="D66" s="123">
        <v>24</v>
      </c>
      <c r="E66" s="123">
        <v>21</v>
      </c>
      <c r="F66" s="123">
        <v>44</v>
      </c>
      <c r="G66" s="123">
        <v>60</v>
      </c>
      <c r="H66" s="123">
        <v>7</v>
      </c>
      <c r="I66" s="123">
        <v>13</v>
      </c>
      <c r="J66" s="123">
        <v>0</v>
      </c>
      <c r="K66" s="123">
        <v>0</v>
      </c>
      <c r="L66" s="127">
        <f t="shared" si="6"/>
        <v>202</v>
      </c>
    </row>
    <row r="67" spans="1:12">
      <c r="A67" s="50" t="s">
        <v>5</v>
      </c>
      <c r="B67" s="85">
        <v>7</v>
      </c>
      <c r="C67" s="85">
        <v>6</v>
      </c>
      <c r="D67" s="78">
        <v>20</v>
      </c>
      <c r="E67" s="78">
        <v>12</v>
      </c>
      <c r="F67" s="78">
        <v>62</v>
      </c>
      <c r="G67" s="78">
        <v>85</v>
      </c>
      <c r="H67" s="78">
        <v>13</v>
      </c>
      <c r="I67" s="78">
        <v>9</v>
      </c>
      <c r="J67" s="78">
        <v>1</v>
      </c>
      <c r="K67" s="78">
        <v>3</v>
      </c>
      <c r="L67" s="86">
        <f t="shared" si="6"/>
        <v>218</v>
      </c>
    </row>
    <row r="68" spans="1:12">
      <c r="A68" s="125" t="s">
        <v>6</v>
      </c>
      <c r="B68" s="126">
        <v>43</v>
      </c>
      <c r="C68" s="126">
        <v>18</v>
      </c>
      <c r="D68" s="123">
        <v>209</v>
      </c>
      <c r="E68" s="123">
        <v>61</v>
      </c>
      <c r="F68" s="123">
        <v>325</v>
      </c>
      <c r="G68" s="123">
        <v>120</v>
      </c>
      <c r="H68" s="123">
        <v>68</v>
      </c>
      <c r="I68" s="123">
        <v>61</v>
      </c>
      <c r="J68" s="123">
        <v>9</v>
      </c>
      <c r="K68" s="123">
        <v>6</v>
      </c>
      <c r="L68" s="127">
        <f t="shared" si="6"/>
        <v>920</v>
      </c>
    </row>
    <row r="69" spans="1:12">
      <c r="A69" s="50" t="s">
        <v>7</v>
      </c>
      <c r="B69" s="85">
        <v>34</v>
      </c>
      <c r="C69" s="85">
        <v>18</v>
      </c>
      <c r="D69" s="78">
        <v>30</v>
      </c>
      <c r="E69" s="78">
        <v>40</v>
      </c>
      <c r="F69" s="78">
        <v>84</v>
      </c>
      <c r="G69" s="78">
        <v>126</v>
      </c>
      <c r="H69" s="78">
        <v>18</v>
      </c>
      <c r="I69" s="78">
        <v>27</v>
      </c>
      <c r="J69" s="78">
        <v>7</v>
      </c>
      <c r="K69" s="78">
        <v>9</v>
      </c>
      <c r="L69" s="86">
        <f t="shared" si="6"/>
        <v>393</v>
      </c>
    </row>
    <row r="70" spans="1:12">
      <c r="A70" s="125" t="s">
        <v>8</v>
      </c>
      <c r="B70" s="126">
        <v>13</v>
      </c>
      <c r="C70" s="126">
        <v>9</v>
      </c>
      <c r="D70" s="123">
        <v>83</v>
      </c>
      <c r="E70" s="123">
        <v>87</v>
      </c>
      <c r="F70" s="123">
        <v>278</v>
      </c>
      <c r="G70" s="123">
        <v>271</v>
      </c>
      <c r="H70" s="123">
        <v>72</v>
      </c>
      <c r="I70" s="123">
        <v>63</v>
      </c>
      <c r="J70" s="123">
        <v>8</v>
      </c>
      <c r="K70" s="123">
        <v>7</v>
      </c>
      <c r="L70" s="127">
        <f t="shared" si="6"/>
        <v>891</v>
      </c>
    </row>
    <row r="71" spans="1:12">
      <c r="A71" s="50" t="s">
        <v>9</v>
      </c>
      <c r="B71" s="85">
        <v>127</v>
      </c>
      <c r="C71" s="85">
        <v>97</v>
      </c>
      <c r="D71" s="78">
        <v>121</v>
      </c>
      <c r="E71" s="78">
        <v>128</v>
      </c>
      <c r="F71" s="78">
        <v>166</v>
      </c>
      <c r="G71" s="78">
        <v>244</v>
      </c>
      <c r="H71" s="78">
        <v>26</v>
      </c>
      <c r="I71" s="78">
        <v>51</v>
      </c>
      <c r="J71" s="78">
        <v>11</v>
      </c>
      <c r="K71" s="78">
        <v>12</v>
      </c>
      <c r="L71" s="86">
        <f t="shared" si="6"/>
        <v>983</v>
      </c>
    </row>
    <row r="72" spans="1:12">
      <c r="A72" s="125" t="s">
        <v>10</v>
      </c>
      <c r="B72" s="126">
        <v>126</v>
      </c>
      <c r="C72" s="126">
        <v>92</v>
      </c>
      <c r="D72" s="123">
        <v>173</v>
      </c>
      <c r="E72" s="123">
        <v>134</v>
      </c>
      <c r="F72" s="123">
        <v>395</v>
      </c>
      <c r="G72" s="123">
        <v>329</v>
      </c>
      <c r="H72" s="123">
        <v>92</v>
      </c>
      <c r="I72" s="123">
        <v>103</v>
      </c>
      <c r="J72" s="123">
        <v>38</v>
      </c>
      <c r="K72" s="123">
        <v>18</v>
      </c>
      <c r="L72" s="127">
        <f t="shared" si="6"/>
        <v>1500</v>
      </c>
    </row>
    <row r="73" spans="1:12">
      <c r="A73" s="50" t="s">
        <v>11</v>
      </c>
      <c r="B73" s="85">
        <v>119</v>
      </c>
      <c r="C73" s="85">
        <v>112</v>
      </c>
      <c r="D73" s="78">
        <v>309</v>
      </c>
      <c r="E73" s="78">
        <v>326</v>
      </c>
      <c r="F73" s="78">
        <v>514</v>
      </c>
      <c r="G73" s="78">
        <v>909</v>
      </c>
      <c r="H73" s="78">
        <v>138</v>
      </c>
      <c r="I73" s="78">
        <v>231</v>
      </c>
      <c r="J73" s="78">
        <v>35</v>
      </c>
      <c r="K73" s="78">
        <v>42</v>
      </c>
      <c r="L73" s="86">
        <f t="shared" si="6"/>
        <v>2735</v>
      </c>
    </row>
    <row r="74" spans="1:12">
      <c r="A74" s="125" t="s">
        <v>12</v>
      </c>
      <c r="B74" s="126">
        <v>45</v>
      </c>
      <c r="C74" s="126">
        <v>43</v>
      </c>
      <c r="D74" s="123">
        <v>102</v>
      </c>
      <c r="E74" s="123">
        <v>125</v>
      </c>
      <c r="F74" s="123">
        <v>167</v>
      </c>
      <c r="G74" s="123">
        <v>265</v>
      </c>
      <c r="H74" s="123">
        <v>54</v>
      </c>
      <c r="I74" s="123">
        <v>74</v>
      </c>
      <c r="J74" s="123">
        <v>8</v>
      </c>
      <c r="K74" s="123">
        <v>4</v>
      </c>
      <c r="L74" s="127">
        <f t="shared" si="6"/>
        <v>887</v>
      </c>
    </row>
    <row r="75" spans="1:12">
      <c r="A75" s="50" t="s">
        <v>13</v>
      </c>
      <c r="B75" s="85">
        <v>46</v>
      </c>
      <c r="C75" s="85">
        <v>28</v>
      </c>
      <c r="D75" s="78">
        <v>119</v>
      </c>
      <c r="E75" s="78">
        <v>44</v>
      </c>
      <c r="F75" s="78">
        <v>162</v>
      </c>
      <c r="G75" s="78">
        <v>136</v>
      </c>
      <c r="H75" s="78">
        <v>18</v>
      </c>
      <c r="I75" s="78">
        <v>21</v>
      </c>
      <c r="J75" s="78">
        <v>3</v>
      </c>
      <c r="K75" s="78">
        <v>2</v>
      </c>
      <c r="L75" s="86">
        <f t="shared" si="6"/>
        <v>579</v>
      </c>
    </row>
    <row r="76" spans="1:12">
      <c r="A76" s="125" t="s">
        <v>14</v>
      </c>
      <c r="B76" s="126">
        <v>14</v>
      </c>
      <c r="C76" s="126">
        <v>11</v>
      </c>
      <c r="D76" s="123">
        <v>25</v>
      </c>
      <c r="E76" s="123">
        <v>12</v>
      </c>
      <c r="F76" s="123">
        <v>24</v>
      </c>
      <c r="G76" s="123">
        <v>41</v>
      </c>
      <c r="H76" s="123">
        <v>10</v>
      </c>
      <c r="I76" s="123">
        <v>17</v>
      </c>
      <c r="J76" s="123">
        <v>1</v>
      </c>
      <c r="K76" s="123">
        <v>0</v>
      </c>
      <c r="L76" s="127">
        <f t="shared" si="6"/>
        <v>155</v>
      </c>
    </row>
    <row r="77" spans="1:12">
      <c r="A77" s="50" t="s">
        <v>15</v>
      </c>
      <c r="B77" s="85">
        <v>23</v>
      </c>
      <c r="C77" s="85">
        <v>22</v>
      </c>
      <c r="D77" s="78">
        <v>62</v>
      </c>
      <c r="E77" s="78">
        <v>48</v>
      </c>
      <c r="F77" s="78">
        <v>86</v>
      </c>
      <c r="G77" s="78">
        <v>113</v>
      </c>
      <c r="H77" s="78">
        <v>19</v>
      </c>
      <c r="I77" s="78">
        <v>34</v>
      </c>
      <c r="J77" s="78">
        <v>10</v>
      </c>
      <c r="K77" s="78">
        <v>9</v>
      </c>
      <c r="L77" s="86">
        <f t="shared" si="6"/>
        <v>426</v>
      </c>
    </row>
    <row r="78" spans="1:12">
      <c r="A78" s="125" t="s">
        <v>16</v>
      </c>
      <c r="B78" s="126">
        <v>52</v>
      </c>
      <c r="C78" s="126">
        <v>28</v>
      </c>
      <c r="D78" s="123">
        <v>160</v>
      </c>
      <c r="E78" s="123">
        <v>45</v>
      </c>
      <c r="F78" s="123">
        <v>203</v>
      </c>
      <c r="G78" s="123">
        <v>47</v>
      </c>
      <c r="H78" s="123">
        <v>36</v>
      </c>
      <c r="I78" s="123">
        <v>13</v>
      </c>
      <c r="J78" s="123">
        <v>3</v>
      </c>
      <c r="K78" s="123">
        <v>0</v>
      </c>
      <c r="L78" s="127">
        <f t="shared" si="6"/>
        <v>587</v>
      </c>
    </row>
    <row r="79" spans="1:12">
      <c r="A79" s="45" t="s">
        <v>17</v>
      </c>
      <c r="B79" s="77">
        <f t="shared" ref="B79:L79" si="7">SUM(B64:B78)</f>
        <v>727</v>
      </c>
      <c r="C79" s="77">
        <f t="shared" si="7"/>
        <v>553</v>
      </c>
      <c r="D79" s="77">
        <f t="shared" si="7"/>
        <v>1509</v>
      </c>
      <c r="E79" s="77">
        <f t="shared" si="7"/>
        <v>1162</v>
      </c>
      <c r="F79" s="77">
        <f t="shared" si="7"/>
        <v>2599</v>
      </c>
      <c r="G79" s="77">
        <f t="shared" si="7"/>
        <v>2886</v>
      </c>
      <c r="H79" s="77">
        <f t="shared" si="7"/>
        <v>590</v>
      </c>
      <c r="I79" s="77">
        <f t="shared" si="7"/>
        <v>755</v>
      </c>
      <c r="J79" s="77">
        <f t="shared" si="7"/>
        <v>141</v>
      </c>
      <c r="K79" s="77">
        <f t="shared" si="7"/>
        <v>117</v>
      </c>
      <c r="L79" s="101">
        <f t="shared" si="7"/>
        <v>11039</v>
      </c>
    </row>
    <row r="80" spans="1:12" s="2" customFormat="1">
      <c r="A80" s="45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101"/>
    </row>
    <row r="81" spans="1:12" s="2" customFormat="1">
      <c r="A81" s="45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101"/>
    </row>
    <row r="82" spans="1:12" s="2" customFormat="1">
      <c r="A82" s="45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101"/>
    </row>
    <row r="83" spans="1:12" s="2" customFormat="1">
      <c r="A83" s="45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101"/>
    </row>
    <row r="84" spans="1:12" s="2" customFormat="1">
      <c r="A84" s="45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101"/>
    </row>
    <row r="85" spans="1:12" s="2" customFormat="1">
      <c r="A85" s="45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101"/>
    </row>
    <row r="86" spans="1:12" s="2" customFormat="1">
      <c r="A86" s="45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101"/>
    </row>
    <row r="87" spans="1:12">
      <c r="A87" s="209" t="s">
        <v>208</v>
      </c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</row>
    <row r="88" spans="1:12">
      <c r="A88" s="210"/>
      <c r="B88" s="210" t="s">
        <v>69</v>
      </c>
      <c r="C88" s="210"/>
      <c r="D88" s="210" t="s">
        <v>70</v>
      </c>
      <c r="E88" s="210"/>
      <c r="F88" s="210" t="s">
        <v>71</v>
      </c>
      <c r="G88" s="210"/>
      <c r="H88" s="210" t="s">
        <v>72</v>
      </c>
      <c r="I88" s="210"/>
      <c r="J88" s="210" t="s">
        <v>73</v>
      </c>
      <c r="K88" s="210"/>
      <c r="L88" s="210"/>
    </row>
    <row r="89" spans="1:12">
      <c r="A89" s="107" t="s">
        <v>0</v>
      </c>
      <c r="B89" s="210" t="s">
        <v>48</v>
      </c>
      <c r="C89" s="210" t="s">
        <v>49</v>
      </c>
      <c r="D89" s="210" t="s">
        <v>48</v>
      </c>
      <c r="E89" s="210" t="s">
        <v>49</v>
      </c>
      <c r="F89" s="210" t="s">
        <v>48</v>
      </c>
      <c r="G89" s="210" t="s">
        <v>49</v>
      </c>
      <c r="H89" s="210" t="s">
        <v>48</v>
      </c>
      <c r="I89" s="210" t="s">
        <v>49</v>
      </c>
      <c r="J89" s="210" t="s">
        <v>48</v>
      </c>
      <c r="K89" s="210" t="s">
        <v>49</v>
      </c>
      <c r="L89" s="210" t="s">
        <v>17</v>
      </c>
    </row>
    <row r="90" spans="1:12">
      <c r="A90" s="125" t="s">
        <v>68</v>
      </c>
      <c r="B90" s="126">
        <v>34</v>
      </c>
      <c r="C90" s="126">
        <v>25</v>
      </c>
      <c r="D90" s="123">
        <v>38</v>
      </c>
      <c r="E90" s="123">
        <v>34</v>
      </c>
      <c r="F90" s="123">
        <v>48</v>
      </c>
      <c r="G90" s="123">
        <v>95</v>
      </c>
      <c r="H90" s="123">
        <v>15</v>
      </c>
      <c r="I90" s="123">
        <v>17</v>
      </c>
      <c r="J90" s="123">
        <v>2</v>
      </c>
      <c r="K90" s="123">
        <v>3</v>
      </c>
      <c r="L90" s="127">
        <f t="shared" ref="L90:L104" si="8">SUM(B90:K90)</f>
        <v>311</v>
      </c>
    </row>
    <row r="91" spans="1:12">
      <c r="A91" s="50" t="s">
        <v>3</v>
      </c>
      <c r="B91" s="85">
        <v>22</v>
      </c>
      <c r="C91" s="85">
        <v>23</v>
      </c>
      <c r="D91" s="78">
        <v>43</v>
      </c>
      <c r="E91" s="78">
        <v>33</v>
      </c>
      <c r="F91" s="78">
        <v>45</v>
      </c>
      <c r="G91" s="78">
        <v>62</v>
      </c>
      <c r="H91" s="78">
        <v>11</v>
      </c>
      <c r="I91" s="78">
        <v>16</v>
      </c>
      <c r="J91" s="78">
        <v>1</v>
      </c>
      <c r="K91" s="78">
        <v>3</v>
      </c>
      <c r="L91" s="86">
        <f t="shared" si="8"/>
        <v>259</v>
      </c>
    </row>
    <row r="92" spans="1:12">
      <c r="A92" s="125" t="s">
        <v>4</v>
      </c>
      <c r="B92" s="126">
        <v>15</v>
      </c>
      <c r="C92" s="126">
        <v>22</v>
      </c>
      <c r="D92" s="123">
        <v>15</v>
      </c>
      <c r="E92" s="123">
        <v>18</v>
      </c>
      <c r="F92" s="123">
        <v>19</v>
      </c>
      <c r="G92" s="123">
        <v>43</v>
      </c>
      <c r="H92" s="123">
        <v>2</v>
      </c>
      <c r="I92" s="123">
        <v>6</v>
      </c>
      <c r="J92" s="123">
        <v>0</v>
      </c>
      <c r="K92" s="123">
        <v>2</v>
      </c>
      <c r="L92" s="127">
        <f t="shared" si="8"/>
        <v>142</v>
      </c>
    </row>
    <row r="93" spans="1:12">
      <c r="A93" s="50" t="s">
        <v>5</v>
      </c>
      <c r="B93" s="85">
        <v>10</v>
      </c>
      <c r="C93" s="85">
        <v>8</v>
      </c>
      <c r="D93" s="78">
        <v>19</v>
      </c>
      <c r="E93" s="78">
        <v>18</v>
      </c>
      <c r="F93" s="78">
        <v>39</v>
      </c>
      <c r="G93" s="78">
        <v>66</v>
      </c>
      <c r="H93" s="78">
        <v>6</v>
      </c>
      <c r="I93" s="78">
        <v>17</v>
      </c>
      <c r="J93" s="78">
        <v>2</v>
      </c>
      <c r="K93" s="78">
        <v>2</v>
      </c>
      <c r="L93" s="86">
        <f t="shared" si="8"/>
        <v>187</v>
      </c>
    </row>
    <row r="94" spans="1:12">
      <c r="A94" s="125" t="s">
        <v>6</v>
      </c>
      <c r="B94" s="126">
        <v>43</v>
      </c>
      <c r="C94" s="126">
        <v>19</v>
      </c>
      <c r="D94" s="123">
        <v>219</v>
      </c>
      <c r="E94" s="123">
        <v>73</v>
      </c>
      <c r="F94" s="123">
        <v>358</v>
      </c>
      <c r="G94" s="123">
        <v>149</v>
      </c>
      <c r="H94" s="123">
        <v>76</v>
      </c>
      <c r="I94" s="123">
        <v>59</v>
      </c>
      <c r="J94" s="123">
        <v>10</v>
      </c>
      <c r="K94" s="123">
        <v>13</v>
      </c>
      <c r="L94" s="127">
        <f t="shared" si="8"/>
        <v>1019</v>
      </c>
    </row>
    <row r="95" spans="1:12">
      <c r="A95" s="50" t="s">
        <v>7</v>
      </c>
      <c r="B95" s="85">
        <v>53</v>
      </c>
      <c r="C95" s="85">
        <v>13</v>
      </c>
      <c r="D95" s="78">
        <v>42</v>
      </c>
      <c r="E95" s="78">
        <v>44</v>
      </c>
      <c r="F95" s="78">
        <v>91</v>
      </c>
      <c r="G95" s="78">
        <v>144</v>
      </c>
      <c r="H95" s="78">
        <v>31</v>
      </c>
      <c r="I95" s="78">
        <v>45</v>
      </c>
      <c r="J95" s="78">
        <v>7</v>
      </c>
      <c r="K95" s="78">
        <v>8</v>
      </c>
      <c r="L95" s="86">
        <f t="shared" si="8"/>
        <v>478</v>
      </c>
    </row>
    <row r="96" spans="1:12">
      <c r="A96" s="125" t="s">
        <v>8</v>
      </c>
      <c r="B96" s="126">
        <v>22</v>
      </c>
      <c r="C96" s="126">
        <v>9</v>
      </c>
      <c r="D96" s="123">
        <v>73</v>
      </c>
      <c r="E96" s="123">
        <v>97</v>
      </c>
      <c r="F96" s="123">
        <v>228</v>
      </c>
      <c r="G96" s="123">
        <v>237</v>
      </c>
      <c r="H96" s="123">
        <v>52</v>
      </c>
      <c r="I96" s="123">
        <v>50</v>
      </c>
      <c r="J96" s="123">
        <v>9</v>
      </c>
      <c r="K96" s="123">
        <v>6</v>
      </c>
      <c r="L96" s="127">
        <f t="shared" si="8"/>
        <v>783</v>
      </c>
    </row>
    <row r="97" spans="1:12">
      <c r="A97" s="50" t="s">
        <v>9</v>
      </c>
      <c r="B97" s="85">
        <v>85</v>
      </c>
      <c r="C97" s="85">
        <v>75</v>
      </c>
      <c r="D97" s="78">
        <v>126</v>
      </c>
      <c r="E97" s="78">
        <v>140</v>
      </c>
      <c r="F97" s="78">
        <v>171</v>
      </c>
      <c r="G97" s="78">
        <v>256</v>
      </c>
      <c r="H97" s="78">
        <v>29</v>
      </c>
      <c r="I97" s="78">
        <v>73</v>
      </c>
      <c r="J97" s="78">
        <v>11</v>
      </c>
      <c r="K97" s="78">
        <v>19</v>
      </c>
      <c r="L97" s="86">
        <f t="shared" si="8"/>
        <v>985</v>
      </c>
    </row>
    <row r="98" spans="1:12">
      <c r="A98" s="125" t="s">
        <v>10</v>
      </c>
      <c r="B98" s="126">
        <v>160</v>
      </c>
      <c r="C98" s="126">
        <v>123</v>
      </c>
      <c r="D98" s="123">
        <v>155</v>
      </c>
      <c r="E98" s="123">
        <v>147</v>
      </c>
      <c r="F98" s="123">
        <v>460</v>
      </c>
      <c r="G98" s="123">
        <v>360</v>
      </c>
      <c r="H98" s="123">
        <v>107</v>
      </c>
      <c r="I98" s="123">
        <v>122</v>
      </c>
      <c r="J98" s="123">
        <v>28</v>
      </c>
      <c r="K98" s="123">
        <v>22</v>
      </c>
      <c r="L98" s="127">
        <f t="shared" si="8"/>
        <v>1684</v>
      </c>
    </row>
    <row r="99" spans="1:12">
      <c r="A99" s="50" t="s">
        <v>11</v>
      </c>
      <c r="B99" s="85">
        <v>83</v>
      </c>
      <c r="C99" s="85">
        <v>97</v>
      </c>
      <c r="D99" s="78">
        <v>275</v>
      </c>
      <c r="E99" s="78">
        <v>339</v>
      </c>
      <c r="F99" s="78">
        <v>539</v>
      </c>
      <c r="G99" s="78">
        <v>965</v>
      </c>
      <c r="H99" s="78">
        <v>154</v>
      </c>
      <c r="I99" s="78">
        <v>251</v>
      </c>
      <c r="J99" s="78">
        <v>29</v>
      </c>
      <c r="K99" s="78">
        <v>44</v>
      </c>
      <c r="L99" s="86">
        <f t="shared" si="8"/>
        <v>2776</v>
      </c>
    </row>
    <row r="100" spans="1:12">
      <c r="A100" s="125" t="s">
        <v>12</v>
      </c>
      <c r="B100" s="126">
        <v>38</v>
      </c>
      <c r="C100" s="126">
        <v>33</v>
      </c>
      <c r="D100" s="123">
        <v>85</v>
      </c>
      <c r="E100" s="123">
        <v>100</v>
      </c>
      <c r="F100" s="123">
        <v>180</v>
      </c>
      <c r="G100" s="123">
        <v>285</v>
      </c>
      <c r="H100" s="123">
        <v>52</v>
      </c>
      <c r="I100" s="123">
        <v>87</v>
      </c>
      <c r="J100" s="123">
        <v>13</v>
      </c>
      <c r="K100" s="123">
        <v>5</v>
      </c>
      <c r="L100" s="127">
        <f t="shared" si="8"/>
        <v>878</v>
      </c>
    </row>
    <row r="101" spans="1:12">
      <c r="A101" s="50" t="s">
        <v>13</v>
      </c>
      <c r="B101" s="85">
        <v>37</v>
      </c>
      <c r="C101" s="85">
        <v>19</v>
      </c>
      <c r="D101" s="78">
        <v>102</v>
      </c>
      <c r="E101" s="78">
        <v>47</v>
      </c>
      <c r="F101" s="78">
        <v>170</v>
      </c>
      <c r="G101" s="78">
        <v>121</v>
      </c>
      <c r="H101" s="78">
        <v>26</v>
      </c>
      <c r="I101" s="78">
        <v>26</v>
      </c>
      <c r="J101" s="78">
        <v>5</v>
      </c>
      <c r="K101" s="78">
        <v>4</v>
      </c>
      <c r="L101" s="86">
        <f t="shared" si="8"/>
        <v>557</v>
      </c>
    </row>
    <row r="102" spans="1:12">
      <c r="A102" s="125" t="s">
        <v>14</v>
      </c>
      <c r="B102" s="126">
        <v>12</v>
      </c>
      <c r="C102" s="126">
        <v>10</v>
      </c>
      <c r="D102" s="123">
        <v>19</v>
      </c>
      <c r="E102" s="123">
        <v>29</v>
      </c>
      <c r="F102" s="123">
        <v>33</v>
      </c>
      <c r="G102" s="123">
        <v>43</v>
      </c>
      <c r="H102" s="123">
        <v>10</v>
      </c>
      <c r="I102" s="123">
        <v>16</v>
      </c>
      <c r="J102" s="123">
        <v>1</v>
      </c>
      <c r="K102" s="123">
        <v>1</v>
      </c>
      <c r="L102" s="127">
        <f t="shared" si="8"/>
        <v>174</v>
      </c>
    </row>
    <row r="103" spans="1:12">
      <c r="A103" s="50" t="s">
        <v>15</v>
      </c>
      <c r="B103" s="85">
        <v>41</v>
      </c>
      <c r="C103" s="85">
        <v>25</v>
      </c>
      <c r="D103" s="78">
        <v>46</v>
      </c>
      <c r="E103" s="78">
        <v>55</v>
      </c>
      <c r="F103" s="78">
        <v>60</v>
      </c>
      <c r="G103" s="78">
        <v>109</v>
      </c>
      <c r="H103" s="78">
        <v>20</v>
      </c>
      <c r="I103" s="78">
        <v>44</v>
      </c>
      <c r="J103" s="78">
        <v>5</v>
      </c>
      <c r="K103" s="78">
        <v>9</v>
      </c>
      <c r="L103" s="86">
        <f t="shared" si="8"/>
        <v>414</v>
      </c>
    </row>
    <row r="104" spans="1:12">
      <c r="A104" s="125" t="s">
        <v>16</v>
      </c>
      <c r="B104" s="126">
        <v>59</v>
      </c>
      <c r="C104" s="126">
        <v>40</v>
      </c>
      <c r="D104" s="123">
        <v>166</v>
      </c>
      <c r="E104" s="123">
        <v>54</v>
      </c>
      <c r="F104" s="123">
        <v>163</v>
      </c>
      <c r="G104" s="123">
        <v>65</v>
      </c>
      <c r="H104" s="123">
        <v>33</v>
      </c>
      <c r="I104" s="123">
        <v>14</v>
      </c>
      <c r="J104" s="123">
        <v>6</v>
      </c>
      <c r="K104" s="123">
        <v>0</v>
      </c>
      <c r="L104" s="127">
        <f t="shared" si="8"/>
        <v>600</v>
      </c>
    </row>
    <row r="105" spans="1:12">
      <c r="A105" s="45" t="s">
        <v>17</v>
      </c>
      <c r="B105" s="77">
        <f t="shared" ref="B105:L105" si="9">SUM(B90:B104)</f>
        <v>714</v>
      </c>
      <c r="C105" s="77">
        <f t="shared" si="9"/>
        <v>541</v>
      </c>
      <c r="D105" s="77">
        <f t="shared" si="9"/>
        <v>1423</v>
      </c>
      <c r="E105" s="77">
        <f t="shared" si="9"/>
        <v>1228</v>
      </c>
      <c r="F105" s="77">
        <f t="shared" si="9"/>
        <v>2604</v>
      </c>
      <c r="G105" s="77">
        <f t="shared" si="9"/>
        <v>3000</v>
      </c>
      <c r="H105" s="77">
        <f t="shared" si="9"/>
        <v>624</v>
      </c>
      <c r="I105" s="77">
        <f t="shared" si="9"/>
        <v>843</v>
      </c>
      <c r="J105" s="77">
        <f t="shared" si="9"/>
        <v>129</v>
      </c>
      <c r="K105" s="77">
        <f t="shared" si="9"/>
        <v>141</v>
      </c>
      <c r="L105" s="101">
        <f t="shared" si="9"/>
        <v>11247</v>
      </c>
    </row>
  </sheetData>
  <mergeCells count="18">
    <mergeCell ref="A1:L1"/>
    <mergeCell ref="B2:C2"/>
    <mergeCell ref="D2:E2"/>
    <mergeCell ref="F2:G2"/>
    <mergeCell ref="H2:I2"/>
    <mergeCell ref="J2:K2"/>
    <mergeCell ref="A41:L41"/>
    <mergeCell ref="B42:C42"/>
    <mergeCell ref="D42:E42"/>
    <mergeCell ref="F42:G42"/>
    <mergeCell ref="H42:I42"/>
    <mergeCell ref="J42:K42"/>
    <mergeCell ref="A21:L21"/>
    <mergeCell ref="B22:C22"/>
    <mergeCell ref="D22:E22"/>
    <mergeCell ref="F22:G22"/>
    <mergeCell ref="H22:I22"/>
    <mergeCell ref="J22:K22"/>
  </mergeCells>
  <pageMargins left="0.7" right="0.7" top="0.75" bottom="0.75" header="0.3" footer="0.3"/>
  <pageSetup orientation="portrait" r:id="rId1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G83"/>
  <sheetViews>
    <sheetView topLeftCell="A55" workbookViewId="0">
      <selection activeCell="A39" sqref="A39"/>
    </sheetView>
  </sheetViews>
  <sheetFormatPr defaultColWidth="9.109375" defaultRowHeight="10.199999999999999"/>
  <cols>
    <col min="1" max="1" width="15.109375" style="6" customWidth="1"/>
    <col min="2" max="2" width="7.109375" style="6" customWidth="1"/>
    <col min="3" max="3" width="5.88671875" style="6" customWidth="1"/>
    <col min="4" max="4" width="5.33203125" style="6" customWidth="1"/>
    <col min="5" max="6" width="5.5546875" style="6" customWidth="1"/>
    <col min="7" max="7" width="9.33203125" style="6" customWidth="1"/>
    <col min="8" max="16384" width="9.109375" style="6"/>
  </cols>
  <sheetData>
    <row r="1" spans="1:7" ht="17.25" customHeight="1">
      <c r="A1" s="179" t="s">
        <v>209</v>
      </c>
      <c r="B1" s="9"/>
      <c r="D1" s="9"/>
      <c r="E1" s="9"/>
      <c r="F1" s="9"/>
      <c r="G1" s="9"/>
    </row>
    <row r="2" spans="1:7" ht="42.75" customHeight="1">
      <c r="A2" s="22" t="s">
        <v>0</v>
      </c>
      <c r="B2" s="23">
        <f t="shared" ref="B2" si="0">C2-1</f>
        <v>2018</v>
      </c>
      <c r="C2" s="23">
        <f>D2-1</f>
        <v>2019</v>
      </c>
      <c r="D2" s="23">
        <v>2020</v>
      </c>
      <c r="E2" s="23">
        <v>2021</v>
      </c>
      <c r="F2" s="23">
        <v>2022</v>
      </c>
      <c r="G2" s="98" t="s">
        <v>30</v>
      </c>
    </row>
    <row r="3" spans="1:7" ht="11.4">
      <c r="A3" s="110" t="s">
        <v>2</v>
      </c>
      <c r="B3" s="117">
        <v>71</v>
      </c>
      <c r="C3" s="117">
        <v>66</v>
      </c>
      <c r="D3" s="117">
        <v>47</v>
      </c>
      <c r="E3" s="117">
        <v>34</v>
      </c>
      <c r="F3" s="117">
        <v>56</v>
      </c>
      <c r="G3" s="118">
        <f t="shared" ref="G3:G18" si="1">(((F3/B3)^(1/4))-1)*100</f>
        <v>-5.7606201434999065</v>
      </c>
    </row>
    <row r="4" spans="1:7" ht="11.4">
      <c r="A4" s="24" t="s">
        <v>3</v>
      </c>
      <c r="B4" s="25">
        <v>119</v>
      </c>
      <c r="C4" s="25">
        <v>93</v>
      </c>
      <c r="D4" s="25">
        <v>81</v>
      </c>
      <c r="E4" s="25">
        <v>84</v>
      </c>
      <c r="F4" s="25">
        <v>93</v>
      </c>
      <c r="G4" s="88">
        <f t="shared" si="1"/>
        <v>-5.9770232418308922</v>
      </c>
    </row>
    <row r="5" spans="1:7" ht="11.4">
      <c r="A5" s="110" t="s">
        <v>4</v>
      </c>
      <c r="B5" s="117">
        <v>55</v>
      </c>
      <c r="C5" s="117">
        <v>69</v>
      </c>
      <c r="D5" s="117">
        <v>34</v>
      </c>
      <c r="E5" s="117">
        <v>24</v>
      </c>
      <c r="F5" s="117">
        <v>14</v>
      </c>
      <c r="G5" s="118">
        <f t="shared" si="1"/>
        <v>-28.97007819872578</v>
      </c>
    </row>
    <row r="6" spans="1:7" ht="11.4">
      <c r="A6" s="24" t="s">
        <v>5</v>
      </c>
      <c r="B6" s="25">
        <v>88</v>
      </c>
      <c r="C6" s="25">
        <v>90</v>
      </c>
      <c r="D6" s="25">
        <v>56</v>
      </c>
      <c r="E6" s="25">
        <v>65</v>
      </c>
      <c r="F6" s="25">
        <v>99</v>
      </c>
      <c r="G6" s="88">
        <f t="shared" si="1"/>
        <v>2.9883571953558841</v>
      </c>
    </row>
    <row r="7" spans="1:7" ht="11.4">
      <c r="A7" s="110" t="s">
        <v>6</v>
      </c>
      <c r="B7" s="117">
        <v>548</v>
      </c>
      <c r="C7" s="117">
        <v>444</v>
      </c>
      <c r="D7" s="117">
        <v>286</v>
      </c>
      <c r="E7" s="117">
        <v>337</v>
      </c>
      <c r="F7" s="117">
        <v>491</v>
      </c>
      <c r="G7" s="118">
        <f t="shared" si="1"/>
        <v>-2.7084251333611031</v>
      </c>
    </row>
    <row r="8" spans="1:7" ht="11.4">
      <c r="A8" s="24" t="s">
        <v>7</v>
      </c>
      <c r="B8" s="25">
        <v>290</v>
      </c>
      <c r="C8" s="25">
        <v>195</v>
      </c>
      <c r="D8" s="25">
        <v>120</v>
      </c>
      <c r="E8" s="25">
        <v>109</v>
      </c>
      <c r="F8" s="25">
        <v>154</v>
      </c>
      <c r="G8" s="88">
        <f t="shared" si="1"/>
        <v>-14.634835661702251</v>
      </c>
    </row>
    <row r="9" spans="1:7" ht="11.4">
      <c r="A9" s="110" t="s">
        <v>8</v>
      </c>
      <c r="B9" s="117">
        <v>417</v>
      </c>
      <c r="C9" s="117">
        <v>421</v>
      </c>
      <c r="D9" s="117">
        <v>295</v>
      </c>
      <c r="E9" s="117">
        <v>190</v>
      </c>
      <c r="F9" s="117">
        <v>261</v>
      </c>
      <c r="G9" s="118">
        <f t="shared" si="1"/>
        <v>-11.054063298210281</v>
      </c>
    </row>
    <row r="10" spans="1:7" ht="11.4">
      <c r="A10" s="24" t="s">
        <v>9</v>
      </c>
      <c r="B10" s="25">
        <v>387</v>
      </c>
      <c r="C10" s="25">
        <v>270</v>
      </c>
      <c r="D10" s="25">
        <v>180</v>
      </c>
      <c r="E10" s="25">
        <v>196</v>
      </c>
      <c r="F10" s="25">
        <v>215</v>
      </c>
      <c r="G10" s="88">
        <f t="shared" si="1"/>
        <v>-13.665997862954949</v>
      </c>
    </row>
    <row r="11" spans="1:7" ht="11.4">
      <c r="A11" s="110" t="s">
        <v>10</v>
      </c>
      <c r="B11" s="117">
        <v>647</v>
      </c>
      <c r="C11" s="117">
        <v>572</v>
      </c>
      <c r="D11" s="117">
        <v>461</v>
      </c>
      <c r="E11" s="117">
        <v>494</v>
      </c>
      <c r="F11" s="117">
        <v>746</v>
      </c>
      <c r="G11" s="118">
        <f t="shared" si="1"/>
        <v>3.6235906016434116</v>
      </c>
    </row>
    <row r="12" spans="1:7" ht="11.4">
      <c r="A12" s="24" t="s">
        <v>11</v>
      </c>
      <c r="B12" s="25">
        <v>992</v>
      </c>
      <c r="C12" s="25">
        <v>743</v>
      </c>
      <c r="D12" s="25">
        <v>592</v>
      </c>
      <c r="E12" s="25">
        <v>451</v>
      </c>
      <c r="F12" s="25">
        <v>764</v>
      </c>
      <c r="G12" s="88">
        <f t="shared" si="1"/>
        <v>-6.3203150294745107</v>
      </c>
    </row>
    <row r="13" spans="1:7" ht="11.4">
      <c r="A13" s="110" t="s">
        <v>12</v>
      </c>
      <c r="B13" s="117">
        <v>433</v>
      </c>
      <c r="C13" s="117">
        <v>380</v>
      </c>
      <c r="D13" s="117">
        <v>208</v>
      </c>
      <c r="E13" s="117">
        <v>234</v>
      </c>
      <c r="F13" s="117">
        <v>292</v>
      </c>
      <c r="G13" s="118">
        <f t="shared" si="1"/>
        <v>-9.3800665770806582</v>
      </c>
    </row>
    <row r="14" spans="1:7" ht="11.4">
      <c r="A14" s="24" t="s">
        <v>13</v>
      </c>
      <c r="B14" s="25">
        <v>196</v>
      </c>
      <c r="C14" s="25">
        <v>217</v>
      </c>
      <c r="D14" s="25">
        <v>169</v>
      </c>
      <c r="E14" s="25">
        <v>165</v>
      </c>
      <c r="F14" s="25">
        <v>235</v>
      </c>
      <c r="G14" s="88">
        <f t="shared" si="1"/>
        <v>4.64125694402584</v>
      </c>
    </row>
    <row r="15" spans="1:7" ht="11.4">
      <c r="A15" s="110" t="s">
        <v>14</v>
      </c>
      <c r="B15" s="117">
        <v>79</v>
      </c>
      <c r="C15" s="117">
        <v>69</v>
      </c>
      <c r="D15" s="117">
        <v>42</v>
      </c>
      <c r="E15" s="117">
        <v>46</v>
      </c>
      <c r="F15" s="117">
        <v>56</v>
      </c>
      <c r="G15" s="118">
        <f t="shared" si="1"/>
        <v>-8.2427827877300412</v>
      </c>
    </row>
    <row r="16" spans="1:7" ht="11.4">
      <c r="A16" s="24" t="s">
        <v>15</v>
      </c>
      <c r="B16" s="25">
        <v>154</v>
      </c>
      <c r="C16" s="25">
        <v>117</v>
      </c>
      <c r="D16" s="25">
        <v>73</v>
      </c>
      <c r="E16" s="25">
        <v>90</v>
      </c>
      <c r="F16" s="25">
        <v>110</v>
      </c>
      <c r="G16" s="88">
        <f t="shared" si="1"/>
        <v>-8.067728477508151</v>
      </c>
    </row>
    <row r="17" spans="1:7" ht="11.4">
      <c r="A17" s="110" t="s">
        <v>16</v>
      </c>
      <c r="B17" s="117">
        <v>216</v>
      </c>
      <c r="C17" s="117">
        <v>170</v>
      </c>
      <c r="D17" s="117">
        <v>121</v>
      </c>
      <c r="E17" s="117">
        <v>102</v>
      </c>
      <c r="F17" s="117">
        <v>133</v>
      </c>
      <c r="G17" s="118">
        <f t="shared" si="1"/>
        <v>-11.417185978864531</v>
      </c>
    </row>
    <row r="18" spans="1:7" ht="13.5" customHeight="1">
      <c r="A18" s="22" t="s">
        <v>17</v>
      </c>
      <c r="B18" s="26">
        <f>SUM(B3:B17)</f>
        <v>4692</v>
      </c>
      <c r="C18" s="26">
        <f>SUM(C3:C17)</f>
        <v>3916</v>
      </c>
      <c r="D18" s="26">
        <f>SUM(D3:D17)</f>
        <v>2765</v>
      </c>
      <c r="E18" s="26">
        <f>SUM(E3:E17)</f>
        <v>2621</v>
      </c>
      <c r="F18" s="26">
        <f>SUM(F3:F17)</f>
        <v>3719</v>
      </c>
      <c r="G18" s="89">
        <f t="shared" si="1"/>
        <v>-5.6445383722267151</v>
      </c>
    </row>
    <row r="19" spans="1:7" ht="75" customHeight="1">
      <c r="A19" s="371" t="s">
        <v>88</v>
      </c>
      <c r="B19" s="371"/>
      <c r="C19" s="371"/>
      <c r="D19" s="371"/>
      <c r="E19" s="371"/>
      <c r="F19" s="371"/>
      <c r="G19" s="371"/>
    </row>
    <row r="20" spans="1:7" ht="15" customHeight="1">
      <c r="A20" s="97"/>
      <c r="B20" s="97"/>
      <c r="C20" s="97"/>
      <c r="D20" s="97"/>
      <c r="E20" s="97"/>
      <c r="F20" s="97"/>
      <c r="G20" s="97"/>
    </row>
    <row r="21" spans="1:7" ht="15" customHeight="1">
      <c r="A21" s="106"/>
      <c r="B21" s="97"/>
      <c r="C21" s="97"/>
      <c r="D21" s="97"/>
      <c r="E21" s="97"/>
      <c r="F21" s="97"/>
      <c r="G21" s="97"/>
    </row>
    <row r="22" spans="1:7" ht="13.8">
      <c r="A22" s="180" t="s">
        <v>210</v>
      </c>
      <c r="B22" s="27"/>
      <c r="C22" s="27"/>
      <c r="D22" s="27"/>
      <c r="E22" s="27"/>
      <c r="F22" s="27"/>
    </row>
    <row r="23" spans="1:7" ht="41.25" customHeight="1">
      <c r="A23" s="22" t="s">
        <v>0</v>
      </c>
      <c r="B23" s="23">
        <f t="shared" ref="B23" si="2">C23-1</f>
        <v>2018</v>
      </c>
      <c r="C23" s="23">
        <f t="shared" ref="C23" si="3">D23-1</f>
        <v>2019</v>
      </c>
      <c r="D23" s="23">
        <f t="shared" ref="D23" si="4">E23-1</f>
        <v>2020</v>
      </c>
      <c r="E23" s="23">
        <f>F23-1</f>
        <v>2021</v>
      </c>
      <c r="F23" s="23">
        <f>+F2</f>
        <v>2022</v>
      </c>
      <c r="G23" s="98" t="s">
        <v>30</v>
      </c>
    </row>
    <row r="24" spans="1:7" ht="11.4">
      <c r="A24" s="110" t="s">
        <v>2</v>
      </c>
      <c r="B24" s="117">
        <v>60</v>
      </c>
      <c r="C24" s="117">
        <v>61</v>
      </c>
      <c r="D24" s="117">
        <v>54</v>
      </c>
      <c r="E24" s="117">
        <v>94</v>
      </c>
      <c r="F24" s="117">
        <v>83</v>
      </c>
      <c r="G24" s="118">
        <f t="shared" ref="G24:G39" si="5">(((F24/B24)^(1/4))-1)*100</f>
        <v>8.4505379251369472</v>
      </c>
    </row>
    <row r="25" spans="1:7" ht="11.4">
      <c r="A25" s="24" t="s">
        <v>3</v>
      </c>
      <c r="B25" s="25">
        <v>49</v>
      </c>
      <c r="C25" s="25">
        <v>43</v>
      </c>
      <c r="D25" s="25">
        <v>29</v>
      </c>
      <c r="E25" s="25">
        <v>52</v>
      </c>
      <c r="F25" s="25">
        <v>45</v>
      </c>
      <c r="G25" s="88">
        <f t="shared" si="5"/>
        <v>-2.1064431384828164</v>
      </c>
    </row>
    <row r="26" spans="1:7" ht="11.4">
      <c r="A26" s="110" t="s">
        <v>4</v>
      </c>
      <c r="B26" s="117">
        <v>6</v>
      </c>
      <c r="C26" s="117">
        <v>11</v>
      </c>
      <c r="D26" s="117">
        <v>10</v>
      </c>
      <c r="E26" s="117">
        <v>17</v>
      </c>
      <c r="F26" s="117">
        <v>16</v>
      </c>
      <c r="G26" s="118">
        <f t="shared" si="5"/>
        <v>27.788620849254485</v>
      </c>
    </row>
    <row r="27" spans="1:7" ht="11.4">
      <c r="A27" s="24" t="s">
        <v>5</v>
      </c>
      <c r="B27" s="25">
        <v>4</v>
      </c>
      <c r="C27" s="25">
        <v>12</v>
      </c>
      <c r="D27" s="25">
        <v>14</v>
      </c>
      <c r="E27" s="25">
        <v>17</v>
      </c>
      <c r="F27" s="25">
        <v>21</v>
      </c>
      <c r="G27" s="88">
        <f t="shared" si="5"/>
        <v>51.370005201754566</v>
      </c>
    </row>
    <row r="28" spans="1:7" ht="11.4">
      <c r="A28" s="110" t="s">
        <v>6</v>
      </c>
      <c r="B28" s="117">
        <v>175</v>
      </c>
      <c r="C28" s="117">
        <v>176</v>
      </c>
      <c r="D28" s="117">
        <v>119</v>
      </c>
      <c r="E28" s="117">
        <v>177</v>
      </c>
      <c r="F28" s="117">
        <v>192</v>
      </c>
      <c r="G28" s="118">
        <f t="shared" si="5"/>
        <v>2.3448031476324349</v>
      </c>
    </row>
    <row r="29" spans="1:7" ht="11.4">
      <c r="A29" s="24" t="s">
        <v>7</v>
      </c>
      <c r="B29" s="25">
        <v>43</v>
      </c>
      <c r="C29" s="25">
        <v>39</v>
      </c>
      <c r="D29" s="25">
        <v>27</v>
      </c>
      <c r="E29" s="25">
        <v>23</v>
      </c>
      <c r="F29" s="25">
        <v>33</v>
      </c>
      <c r="G29" s="88">
        <f t="shared" si="5"/>
        <v>-6.4031202024804053</v>
      </c>
    </row>
    <row r="30" spans="1:7" ht="11.4">
      <c r="A30" s="110" t="s">
        <v>8</v>
      </c>
      <c r="B30" s="117">
        <v>40</v>
      </c>
      <c r="C30" s="117">
        <v>68</v>
      </c>
      <c r="D30" s="117">
        <v>31</v>
      </c>
      <c r="E30" s="117">
        <v>52</v>
      </c>
      <c r="F30" s="117">
        <v>58</v>
      </c>
      <c r="G30" s="118">
        <f t="shared" si="5"/>
        <v>9.7341996771849395</v>
      </c>
    </row>
    <row r="31" spans="1:7" ht="11.4">
      <c r="A31" s="24" t="s">
        <v>9</v>
      </c>
      <c r="B31" s="25">
        <v>171</v>
      </c>
      <c r="C31" s="25">
        <v>255</v>
      </c>
      <c r="D31" s="25">
        <v>168</v>
      </c>
      <c r="E31" s="25">
        <v>200</v>
      </c>
      <c r="F31" s="25">
        <v>185</v>
      </c>
      <c r="G31" s="88">
        <f t="shared" si="5"/>
        <v>1.986785720509654</v>
      </c>
    </row>
    <row r="32" spans="1:7" ht="11.4">
      <c r="A32" s="110" t="s">
        <v>10</v>
      </c>
      <c r="B32" s="117">
        <v>167</v>
      </c>
      <c r="C32" s="117">
        <v>189</v>
      </c>
      <c r="D32" s="117">
        <v>217</v>
      </c>
      <c r="E32" s="117">
        <v>194</v>
      </c>
      <c r="F32" s="117">
        <v>245</v>
      </c>
      <c r="G32" s="118">
        <f t="shared" si="5"/>
        <v>10.055665249930223</v>
      </c>
    </row>
    <row r="33" spans="1:7" ht="11.4">
      <c r="A33" s="24" t="s">
        <v>11</v>
      </c>
      <c r="B33" s="25">
        <v>442</v>
      </c>
      <c r="C33" s="25">
        <v>531</v>
      </c>
      <c r="D33" s="25">
        <v>462</v>
      </c>
      <c r="E33" s="25">
        <v>322</v>
      </c>
      <c r="F33" s="25">
        <v>402</v>
      </c>
      <c r="G33" s="88">
        <f t="shared" si="5"/>
        <v>-2.343547045429073</v>
      </c>
    </row>
    <row r="34" spans="1:7" ht="11.4">
      <c r="A34" s="110" t="s">
        <v>12</v>
      </c>
      <c r="B34" s="117">
        <v>67</v>
      </c>
      <c r="C34" s="117">
        <v>81</v>
      </c>
      <c r="D34" s="117">
        <v>39</v>
      </c>
      <c r="E34" s="117">
        <v>46</v>
      </c>
      <c r="F34" s="117">
        <v>45</v>
      </c>
      <c r="G34" s="118">
        <f t="shared" si="5"/>
        <v>-9.4716869116501456</v>
      </c>
    </row>
    <row r="35" spans="1:7" ht="11.4">
      <c r="A35" s="24" t="s">
        <v>13</v>
      </c>
      <c r="B35" s="25">
        <v>117</v>
      </c>
      <c r="C35" s="25">
        <v>136</v>
      </c>
      <c r="D35" s="25">
        <v>87</v>
      </c>
      <c r="E35" s="25">
        <v>80</v>
      </c>
      <c r="F35" s="25">
        <v>90</v>
      </c>
      <c r="G35" s="88">
        <f t="shared" si="5"/>
        <v>-6.3486241795119529</v>
      </c>
    </row>
    <row r="36" spans="1:7" ht="11.4">
      <c r="A36" s="110" t="s">
        <v>14</v>
      </c>
      <c r="B36" s="117">
        <v>41</v>
      </c>
      <c r="C36" s="117">
        <v>25</v>
      </c>
      <c r="D36" s="117">
        <v>17</v>
      </c>
      <c r="E36" s="117">
        <v>22</v>
      </c>
      <c r="F36" s="117">
        <v>38</v>
      </c>
      <c r="G36" s="118">
        <f t="shared" si="5"/>
        <v>-1.8817180805500544</v>
      </c>
    </row>
    <row r="37" spans="1:7" ht="11.4">
      <c r="A37" s="24" t="s">
        <v>15</v>
      </c>
      <c r="B37" s="25">
        <v>51</v>
      </c>
      <c r="C37" s="25">
        <v>52</v>
      </c>
      <c r="D37" s="25">
        <v>41</v>
      </c>
      <c r="E37" s="25">
        <v>52</v>
      </c>
      <c r="F37" s="25">
        <v>35</v>
      </c>
      <c r="G37" s="88">
        <f t="shared" si="5"/>
        <v>-8.9825912487334065</v>
      </c>
    </row>
    <row r="38" spans="1:7" ht="11.4">
      <c r="A38" s="110" t="s">
        <v>16</v>
      </c>
      <c r="B38" s="117">
        <v>62</v>
      </c>
      <c r="C38" s="117">
        <v>79</v>
      </c>
      <c r="D38" s="117">
        <v>79</v>
      </c>
      <c r="E38" s="117">
        <v>65</v>
      </c>
      <c r="F38" s="117">
        <v>61</v>
      </c>
      <c r="G38" s="118">
        <f t="shared" si="5"/>
        <v>-0.40568787609697177</v>
      </c>
    </row>
    <row r="39" spans="1:7" ht="12">
      <c r="A39" s="22" t="s">
        <v>17</v>
      </c>
      <c r="B39" s="26">
        <f>SUM(B24:B38)</f>
        <v>1495</v>
      </c>
      <c r="C39" s="26">
        <f>SUM(C24:C38)</f>
        <v>1758</v>
      </c>
      <c r="D39" s="26">
        <f>SUM(D24:D38)</f>
        <v>1394</v>
      </c>
      <c r="E39" s="26">
        <f>SUM(E24:E38)</f>
        <v>1413</v>
      </c>
      <c r="F39" s="26">
        <f>SUM(F24:F38)</f>
        <v>1549</v>
      </c>
      <c r="G39" s="89">
        <f t="shared" si="5"/>
        <v>0.89103011393329989</v>
      </c>
    </row>
    <row r="40" spans="1:7" ht="10.8">
      <c r="A40" s="371" t="s">
        <v>74</v>
      </c>
      <c r="B40" s="371"/>
      <c r="C40" s="371"/>
      <c r="D40" s="371"/>
      <c r="E40" s="371"/>
      <c r="F40" s="371"/>
      <c r="G40" s="371"/>
    </row>
    <row r="41" spans="1:7" ht="10.8">
      <c r="A41" s="149" t="s">
        <v>117</v>
      </c>
    </row>
    <row r="42" spans="1:7" ht="11.25" customHeight="1">
      <c r="A42" s="189" t="s">
        <v>136</v>
      </c>
      <c r="G42" s="51"/>
    </row>
    <row r="43" spans="1:7" ht="12">
      <c r="G43" s="52"/>
    </row>
    <row r="44" spans="1:7" ht="12">
      <c r="G44" s="52"/>
    </row>
    <row r="45" spans="1:7" ht="13.2">
      <c r="A45" s="180" t="s">
        <v>211</v>
      </c>
      <c r="G45" s="52"/>
    </row>
    <row r="46" spans="1:7" ht="42" customHeight="1">
      <c r="A46" s="22" t="s">
        <v>0</v>
      </c>
      <c r="B46" s="23">
        <f t="shared" ref="B46" si="6">C46-1</f>
        <v>2018</v>
      </c>
      <c r="C46" s="23">
        <f t="shared" ref="C46" si="7">D46-1</f>
        <v>2019</v>
      </c>
      <c r="D46" s="23">
        <f t="shared" ref="D46" si="8">E46-1</f>
        <v>2020</v>
      </c>
      <c r="E46" s="23">
        <f>F46-1</f>
        <v>2021</v>
      </c>
      <c r="F46" s="23">
        <f>+F2</f>
        <v>2022</v>
      </c>
      <c r="G46" s="146" t="s">
        <v>30</v>
      </c>
    </row>
    <row r="47" spans="1:7" ht="11.4">
      <c r="A47" s="110" t="s">
        <v>2</v>
      </c>
      <c r="B47" s="119">
        <v>0</v>
      </c>
      <c r="C47" s="119">
        <v>0</v>
      </c>
      <c r="D47" s="119">
        <v>0</v>
      </c>
      <c r="E47" s="119">
        <v>0</v>
      </c>
      <c r="F47" s="119">
        <v>0</v>
      </c>
      <c r="G47" s="118" t="s">
        <v>98</v>
      </c>
    </row>
    <row r="48" spans="1:7" ht="11.4">
      <c r="A48" s="24" t="s">
        <v>3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88" t="s">
        <v>98</v>
      </c>
    </row>
    <row r="49" spans="1:7" ht="11.4">
      <c r="A49" s="110" t="s">
        <v>4</v>
      </c>
      <c r="B49" s="119">
        <v>0</v>
      </c>
      <c r="C49" s="119">
        <v>0</v>
      </c>
      <c r="D49" s="119">
        <v>0</v>
      </c>
      <c r="E49" s="119">
        <v>0</v>
      </c>
      <c r="F49" s="119">
        <v>0</v>
      </c>
      <c r="G49" s="118" t="s">
        <v>98</v>
      </c>
    </row>
    <row r="50" spans="1:7" ht="11.4">
      <c r="A50" s="24" t="s">
        <v>5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88" t="s">
        <v>98</v>
      </c>
    </row>
    <row r="51" spans="1:7" ht="11.4">
      <c r="A51" s="110" t="s">
        <v>6</v>
      </c>
      <c r="B51" s="119">
        <v>0</v>
      </c>
      <c r="C51" s="119">
        <v>0</v>
      </c>
      <c r="D51" s="119">
        <v>0</v>
      </c>
      <c r="E51" s="119">
        <v>0</v>
      </c>
      <c r="F51" s="119">
        <v>0</v>
      </c>
      <c r="G51" s="118" t="s">
        <v>98</v>
      </c>
    </row>
    <row r="52" spans="1:7" ht="11.4">
      <c r="A52" s="24" t="s">
        <v>7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88" t="s">
        <v>98</v>
      </c>
    </row>
    <row r="53" spans="1:7" ht="11.4">
      <c r="A53" s="110" t="s">
        <v>8</v>
      </c>
      <c r="B53" s="119">
        <v>1</v>
      </c>
      <c r="C53" s="119">
        <v>1</v>
      </c>
      <c r="D53" s="119">
        <v>0</v>
      </c>
      <c r="E53" s="119">
        <v>0</v>
      </c>
      <c r="F53" s="119">
        <v>0</v>
      </c>
      <c r="G53" s="118" t="s">
        <v>98</v>
      </c>
    </row>
    <row r="54" spans="1:7" ht="11.4">
      <c r="A54" s="24" t="s">
        <v>9</v>
      </c>
      <c r="B54" s="53">
        <v>137</v>
      </c>
      <c r="C54" s="53">
        <v>0</v>
      </c>
      <c r="D54" s="53">
        <v>0</v>
      </c>
      <c r="E54" s="53">
        <v>0</v>
      </c>
      <c r="F54" s="53">
        <v>0</v>
      </c>
      <c r="G54" s="88" t="s">
        <v>98</v>
      </c>
    </row>
    <row r="55" spans="1:7" ht="11.4">
      <c r="A55" s="110" t="s">
        <v>10</v>
      </c>
      <c r="B55" s="119">
        <v>225</v>
      </c>
      <c r="C55" s="119">
        <v>0</v>
      </c>
      <c r="D55" s="119">
        <v>0</v>
      </c>
      <c r="E55" s="119">
        <v>0</v>
      </c>
      <c r="F55" s="119">
        <v>0</v>
      </c>
      <c r="G55" s="88" t="s">
        <v>98</v>
      </c>
    </row>
    <row r="56" spans="1:7" ht="11.4">
      <c r="A56" s="24" t="s">
        <v>11</v>
      </c>
      <c r="B56" s="53">
        <v>340</v>
      </c>
      <c r="C56" s="53">
        <v>269</v>
      </c>
      <c r="D56" s="53">
        <v>217</v>
      </c>
      <c r="E56" s="53">
        <v>0</v>
      </c>
      <c r="F56" s="53">
        <v>0</v>
      </c>
      <c r="G56" s="88" t="s">
        <v>98</v>
      </c>
    </row>
    <row r="57" spans="1:7" ht="11.4">
      <c r="A57" s="110" t="s">
        <v>12</v>
      </c>
      <c r="B57" s="119">
        <v>0</v>
      </c>
      <c r="C57" s="119">
        <v>0</v>
      </c>
      <c r="D57" s="119">
        <v>0</v>
      </c>
      <c r="E57" s="119">
        <v>0</v>
      </c>
      <c r="F57" s="119">
        <v>0</v>
      </c>
      <c r="G57" s="118" t="s">
        <v>98</v>
      </c>
    </row>
    <row r="58" spans="1:7" ht="11.4">
      <c r="A58" s="24" t="s">
        <v>13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88" t="s">
        <v>98</v>
      </c>
    </row>
    <row r="59" spans="1:7" ht="11.4">
      <c r="A59" s="110" t="s">
        <v>14</v>
      </c>
      <c r="B59" s="119">
        <v>0</v>
      </c>
      <c r="C59" s="119">
        <v>0</v>
      </c>
      <c r="D59" s="119">
        <v>0</v>
      </c>
      <c r="E59" s="119">
        <v>0</v>
      </c>
      <c r="F59" s="119">
        <v>0</v>
      </c>
      <c r="G59" s="118" t="s">
        <v>98</v>
      </c>
    </row>
    <row r="60" spans="1:7" ht="11.4">
      <c r="A60" s="24" t="s">
        <v>15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88" t="s">
        <v>98</v>
      </c>
    </row>
    <row r="61" spans="1:7" ht="11.4">
      <c r="A61" s="110" t="s">
        <v>16</v>
      </c>
      <c r="B61" s="119">
        <v>0</v>
      </c>
      <c r="C61" s="119">
        <v>0</v>
      </c>
      <c r="D61" s="119">
        <v>0</v>
      </c>
      <c r="E61" s="119">
        <v>0</v>
      </c>
      <c r="F61" s="119">
        <v>0</v>
      </c>
      <c r="G61" s="118" t="s">
        <v>98</v>
      </c>
    </row>
    <row r="62" spans="1:7" ht="12">
      <c r="A62" s="22" t="s">
        <v>17</v>
      </c>
      <c r="B62" s="188">
        <f t="shared" ref="B62:F62" si="9">SUM(B47:B61)</f>
        <v>703</v>
      </c>
      <c r="C62" s="188">
        <f t="shared" si="9"/>
        <v>270</v>
      </c>
      <c r="D62" s="188">
        <f t="shared" si="9"/>
        <v>217</v>
      </c>
      <c r="E62" s="188">
        <f t="shared" si="9"/>
        <v>0</v>
      </c>
      <c r="F62" s="188">
        <f t="shared" si="9"/>
        <v>0</v>
      </c>
      <c r="G62" s="89">
        <f t="shared" ref="G62" si="10">(((F62/B62)^(1/4))-1)*100</f>
        <v>-100</v>
      </c>
    </row>
    <row r="63" spans="1:7" ht="10.8">
      <c r="A63" s="141" t="s">
        <v>75</v>
      </c>
      <c r="B63" s="7"/>
      <c r="C63" s="7"/>
      <c r="D63" s="7"/>
      <c r="E63" s="7"/>
      <c r="F63" s="7"/>
    </row>
    <row r="83" spans="1:7" ht="13.8">
      <c r="A83" s="109"/>
      <c r="B83" s="109"/>
      <c r="C83" s="109"/>
      <c r="D83" s="109"/>
      <c r="E83" s="109"/>
      <c r="F83" s="109"/>
      <c r="G83" s="109"/>
    </row>
  </sheetData>
  <mergeCells count="2">
    <mergeCell ref="A19:G19"/>
    <mergeCell ref="A40:G40"/>
  </mergeCells>
  <pageMargins left="0.7" right="0.7" top="0.75" bottom="0.75" header="0.3" footer="0.3"/>
  <pageSetup orientation="portrait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D143"/>
  <sheetViews>
    <sheetView topLeftCell="A76" zoomScaleNormal="100" workbookViewId="0">
      <selection activeCell="E109" sqref="E109"/>
    </sheetView>
  </sheetViews>
  <sheetFormatPr defaultRowHeight="14.4"/>
  <cols>
    <col min="1" max="1" width="16.109375" customWidth="1"/>
    <col min="2" max="2" width="8" customWidth="1"/>
    <col min="3" max="3" width="9.6640625" customWidth="1"/>
    <col min="4" max="4" width="10.109375" customWidth="1"/>
    <col min="5" max="5" width="8.44140625" customWidth="1"/>
    <col min="6" max="7" width="8.6640625" customWidth="1"/>
    <col min="8" max="8" width="8.5546875" customWidth="1"/>
    <col min="9" max="9" width="8.6640625" customWidth="1"/>
    <col min="10" max="10" width="9.109375" customWidth="1"/>
    <col min="11" max="11" width="8.5546875" customWidth="1"/>
    <col min="12" max="12" width="8.44140625" customWidth="1"/>
    <col min="13" max="13" width="9.33203125" customWidth="1"/>
    <col min="14" max="14" width="10" bestFit="1" customWidth="1"/>
    <col min="15" max="15" width="11" bestFit="1" customWidth="1"/>
  </cols>
  <sheetData>
    <row r="1" spans="1:14" ht="23.25" customHeight="1">
      <c r="A1" s="179" t="s">
        <v>212</v>
      </c>
      <c r="B1" s="21"/>
      <c r="C1" s="21"/>
      <c r="D1" s="21"/>
      <c r="E1" s="21"/>
      <c r="F1" s="21"/>
      <c r="G1" s="2"/>
      <c r="H1" s="21"/>
      <c r="I1" s="21"/>
      <c r="J1" s="21"/>
      <c r="K1" s="21"/>
      <c r="L1" s="21"/>
      <c r="M1" s="21"/>
      <c r="N1" s="2"/>
    </row>
    <row r="2" spans="1:14" s="2" customFormat="1" ht="26.25" customHeight="1">
      <c r="A2" s="165" t="s">
        <v>0</v>
      </c>
      <c r="B2" s="372" t="s">
        <v>118</v>
      </c>
      <c r="C2" s="368"/>
      <c r="D2" s="368"/>
      <c r="E2" s="372" t="s">
        <v>119</v>
      </c>
      <c r="F2" s="368"/>
      <c r="G2" s="368"/>
      <c r="H2" s="372" t="s">
        <v>120</v>
      </c>
      <c r="I2" s="368"/>
      <c r="J2" s="368"/>
      <c r="K2" s="372" t="s">
        <v>130</v>
      </c>
      <c r="L2" s="368"/>
      <c r="M2" s="368"/>
    </row>
    <row r="3" spans="1:14" s="2" customFormat="1" ht="25.5" customHeight="1">
      <c r="A3" s="165"/>
      <c r="B3" s="290" t="s">
        <v>121</v>
      </c>
      <c r="C3" s="290" t="s">
        <v>123</v>
      </c>
      <c r="D3" s="294" t="s">
        <v>122</v>
      </c>
      <c r="E3" s="290" t="s">
        <v>121</v>
      </c>
      <c r="F3" s="290" t="s">
        <v>123</v>
      </c>
      <c r="G3" s="294" t="s">
        <v>122</v>
      </c>
      <c r="H3" s="290" t="s">
        <v>121</v>
      </c>
      <c r="I3" s="290" t="s">
        <v>123</v>
      </c>
      <c r="J3" s="294" t="s">
        <v>122</v>
      </c>
      <c r="K3" s="290" t="s">
        <v>121</v>
      </c>
      <c r="L3" s="290" t="s">
        <v>123</v>
      </c>
      <c r="M3" s="294" t="s">
        <v>122</v>
      </c>
    </row>
    <row r="4" spans="1:14" s="2" customFormat="1">
      <c r="A4" s="116" t="s">
        <v>2</v>
      </c>
      <c r="B4" s="168">
        <v>258</v>
      </c>
      <c r="C4" s="168">
        <v>153</v>
      </c>
      <c r="D4" s="161">
        <f>(+C4/B4)*100</f>
        <v>59.302325581395351</v>
      </c>
      <c r="E4" s="168">
        <v>217</v>
      </c>
      <c r="F4" s="168">
        <v>100</v>
      </c>
      <c r="G4" s="161">
        <f t="shared" ref="G4:G19" si="0">(+F4/E4)*100</f>
        <v>46.082949308755758</v>
      </c>
      <c r="H4" s="168">
        <v>258</v>
      </c>
      <c r="I4" s="168">
        <v>5522.19</v>
      </c>
      <c r="J4" s="153" t="s">
        <v>98</v>
      </c>
      <c r="K4" s="168">
        <v>46</v>
      </c>
      <c r="L4" s="168">
        <v>35</v>
      </c>
      <c r="M4" s="161">
        <f t="shared" ref="M4:M19" si="1">(+L4/K4)*100</f>
        <v>76.08695652173914</v>
      </c>
    </row>
    <row r="5" spans="1:14" s="2" customFormat="1">
      <c r="A5" s="3" t="s">
        <v>3</v>
      </c>
      <c r="B5" s="166">
        <v>152</v>
      </c>
      <c r="C5" s="166">
        <v>87</v>
      </c>
      <c r="D5" s="162">
        <f t="shared" ref="D5:D19" si="2">(+C5/B5)*100</f>
        <v>57.23684210526315</v>
      </c>
      <c r="E5" s="166">
        <v>157</v>
      </c>
      <c r="F5" s="166">
        <v>89</v>
      </c>
      <c r="G5" s="162">
        <f t="shared" si="0"/>
        <v>56.687898089171973</v>
      </c>
      <c r="H5" s="166">
        <v>152</v>
      </c>
      <c r="I5" s="166">
        <v>4892.75</v>
      </c>
      <c r="J5" s="154" t="s">
        <v>98</v>
      </c>
      <c r="K5" s="166">
        <v>27</v>
      </c>
      <c r="L5" s="166">
        <v>24</v>
      </c>
      <c r="M5" s="162">
        <f t="shared" si="1"/>
        <v>88.888888888888886</v>
      </c>
    </row>
    <row r="6" spans="1:14" s="2" customFormat="1">
      <c r="A6" s="116" t="s">
        <v>4</v>
      </c>
      <c r="B6" s="168">
        <v>105</v>
      </c>
      <c r="C6" s="168">
        <v>62</v>
      </c>
      <c r="D6" s="161">
        <f t="shared" si="2"/>
        <v>59.047619047619051</v>
      </c>
      <c r="E6" s="168">
        <v>102</v>
      </c>
      <c r="F6" s="168">
        <v>53</v>
      </c>
      <c r="G6" s="161">
        <f t="shared" si="0"/>
        <v>51.960784313725497</v>
      </c>
      <c r="H6" s="168">
        <v>105</v>
      </c>
      <c r="I6" s="168">
        <v>5242.26</v>
      </c>
      <c r="J6" s="150" t="s">
        <v>98</v>
      </c>
      <c r="K6" s="168">
        <v>10</v>
      </c>
      <c r="L6" s="168">
        <v>9</v>
      </c>
      <c r="M6" s="161">
        <f t="shared" si="1"/>
        <v>90</v>
      </c>
    </row>
    <row r="7" spans="1:14" s="2" customFormat="1">
      <c r="A7" s="3" t="s">
        <v>5</v>
      </c>
      <c r="B7" s="166">
        <v>117</v>
      </c>
      <c r="C7" s="166">
        <v>39</v>
      </c>
      <c r="D7" s="162">
        <f t="shared" si="2"/>
        <v>33.333333333333329</v>
      </c>
      <c r="E7" s="166">
        <v>113</v>
      </c>
      <c r="F7" s="166">
        <v>40</v>
      </c>
      <c r="G7" s="162">
        <f t="shared" si="0"/>
        <v>35.398230088495573</v>
      </c>
      <c r="H7" s="166">
        <v>117</v>
      </c>
      <c r="I7" s="166">
        <v>7787.4549999999999</v>
      </c>
      <c r="J7" s="151" t="s">
        <v>98</v>
      </c>
      <c r="K7" s="166">
        <v>10</v>
      </c>
      <c r="L7" s="166">
        <v>7</v>
      </c>
      <c r="M7" s="162">
        <f t="shared" si="1"/>
        <v>70</v>
      </c>
    </row>
    <row r="8" spans="1:14" s="2" customFormat="1">
      <c r="A8" s="116" t="s">
        <v>6</v>
      </c>
      <c r="B8" s="168">
        <v>302</v>
      </c>
      <c r="C8" s="168">
        <v>160</v>
      </c>
      <c r="D8" s="161">
        <f t="shared" si="2"/>
        <v>52.980132450331126</v>
      </c>
      <c r="E8" s="168">
        <v>289</v>
      </c>
      <c r="F8" s="168">
        <v>163</v>
      </c>
      <c r="G8" s="161">
        <f t="shared" si="0"/>
        <v>56.401384083044981</v>
      </c>
      <c r="H8" s="168">
        <v>302</v>
      </c>
      <c r="I8" s="168">
        <v>5410.02</v>
      </c>
      <c r="J8" s="150" t="s">
        <v>98</v>
      </c>
      <c r="K8" s="227">
        <v>43</v>
      </c>
      <c r="L8" s="168">
        <v>36</v>
      </c>
      <c r="M8" s="161">
        <f t="shared" ref="M8:M17" si="3">(+L8/K8)*100</f>
        <v>83.720930232558146</v>
      </c>
    </row>
    <row r="9" spans="1:14" s="2" customFormat="1">
      <c r="A9" s="3" t="s">
        <v>7</v>
      </c>
      <c r="B9" s="166">
        <v>179</v>
      </c>
      <c r="C9" s="166">
        <v>83</v>
      </c>
      <c r="D9" s="162">
        <f t="shared" si="2"/>
        <v>46.368715083798882</v>
      </c>
      <c r="E9" s="166">
        <v>214</v>
      </c>
      <c r="F9" s="166">
        <v>94</v>
      </c>
      <c r="G9" s="162">
        <f t="shared" si="0"/>
        <v>43.925233644859816</v>
      </c>
      <c r="H9" s="166">
        <v>179</v>
      </c>
      <c r="I9" s="166">
        <v>9849.56</v>
      </c>
      <c r="J9" s="151" t="s">
        <v>98</v>
      </c>
      <c r="K9" s="240">
        <v>23</v>
      </c>
      <c r="L9" s="166">
        <v>15</v>
      </c>
      <c r="M9" s="162">
        <f t="shared" si="3"/>
        <v>65.217391304347828</v>
      </c>
    </row>
    <row r="10" spans="1:14" s="2" customFormat="1">
      <c r="A10" s="116" t="s">
        <v>8</v>
      </c>
      <c r="B10" s="168">
        <v>343</v>
      </c>
      <c r="C10" s="168">
        <v>225</v>
      </c>
      <c r="D10" s="161">
        <f t="shared" si="2"/>
        <v>65.597667638483969</v>
      </c>
      <c r="E10" s="168">
        <v>687</v>
      </c>
      <c r="F10" s="168">
        <v>499</v>
      </c>
      <c r="G10" s="161">
        <f t="shared" si="0"/>
        <v>72.634643377001453</v>
      </c>
      <c r="H10" s="168">
        <v>343</v>
      </c>
      <c r="I10" s="168">
        <v>8499.31</v>
      </c>
      <c r="J10" s="150" t="s">
        <v>98</v>
      </c>
      <c r="K10" s="168">
        <v>21</v>
      </c>
      <c r="L10" s="168">
        <v>19</v>
      </c>
      <c r="M10" s="161">
        <f t="shared" si="3"/>
        <v>90.476190476190482</v>
      </c>
    </row>
    <row r="11" spans="1:14" s="2" customFormat="1">
      <c r="A11" s="3" t="s">
        <v>9</v>
      </c>
      <c r="B11" s="166">
        <v>623</v>
      </c>
      <c r="C11" s="166">
        <v>298</v>
      </c>
      <c r="D11" s="162">
        <f t="shared" si="2"/>
        <v>47.833065810593901</v>
      </c>
      <c r="E11" s="166">
        <v>718</v>
      </c>
      <c r="F11" s="166">
        <v>374</v>
      </c>
      <c r="G11" s="162">
        <f t="shared" si="0"/>
        <v>52.089136490250695</v>
      </c>
      <c r="H11" s="166">
        <v>623</v>
      </c>
      <c r="I11" s="166">
        <v>4739.4399999999996</v>
      </c>
      <c r="J11" s="151" t="s">
        <v>98</v>
      </c>
      <c r="K11" s="2">
        <v>130</v>
      </c>
      <c r="L11" s="166">
        <v>85</v>
      </c>
      <c r="M11" s="162">
        <f t="shared" si="3"/>
        <v>65.384615384615387</v>
      </c>
    </row>
    <row r="12" spans="1:14" s="2" customFormat="1">
      <c r="A12" s="116" t="s">
        <v>10</v>
      </c>
      <c r="B12" s="168">
        <v>842</v>
      </c>
      <c r="C12" s="168">
        <v>480</v>
      </c>
      <c r="D12" s="161">
        <f t="shared" si="2"/>
        <v>57.00712589073634</v>
      </c>
      <c r="E12" s="168">
        <v>838</v>
      </c>
      <c r="F12" s="168">
        <v>457</v>
      </c>
      <c r="G12" s="161">
        <f t="shared" si="0"/>
        <v>54.534606205250604</v>
      </c>
      <c r="H12" s="168">
        <v>842</v>
      </c>
      <c r="I12" s="168">
        <v>5658.05</v>
      </c>
      <c r="J12" s="150" t="s">
        <v>98</v>
      </c>
      <c r="K12" s="168">
        <v>96</v>
      </c>
      <c r="L12" s="168">
        <v>77</v>
      </c>
      <c r="M12" s="161">
        <f t="shared" si="3"/>
        <v>80.208333333333343</v>
      </c>
    </row>
    <row r="13" spans="1:14" s="2" customFormat="1">
      <c r="A13" s="3" t="s">
        <v>11</v>
      </c>
      <c r="B13" s="166">
        <v>977</v>
      </c>
      <c r="C13" s="166">
        <v>453</v>
      </c>
      <c r="D13" s="162">
        <f t="shared" si="2"/>
        <v>46.366427840327532</v>
      </c>
      <c r="E13" s="166">
        <v>1360</v>
      </c>
      <c r="F13" s="166">
        <v>673</v>
      </c>
      <c r="G13" s="162">
        <f t="shared" si="0"/>
        <v>49.485294117647058</v>
      </c>
      <c r="H13" s="166">
        <v>977</v>
      </c>
      <c r="I13" s="166">
        <v>6154.86</v>
      </c>
      <c r="J13" s="151" t="s">
        <v>98</v>
      </c>
      <c r="K13" s="166">
        <v>89</v>
      </c>
      <c r="L13" s="166">
        <v>58</v>
      </c>
      <c r="M13" s="162">
        <f t="shared" si="3"/>
        <v>65.168539325842701</v>
      </c>
    </row>
    <row r="14" spans="1:14" s="2" customFormat="1">
      <c r="A14" s="116" t="s">
        <v>12</v>
      </c>
      <c r="B14" s="168">
        <v>477</v>
      </c>
      <c r="C14" s="168">
        <v>248</v>
      </c>
      <c r="D14" s="161">
        <f t="shared" si="2"/>
        <v>51.991614255765192</v>
      </c>
      <c r="E14" s="168">
        <v>566</v>
      </c>
      <c r="F14" s="168">
        <v>310</v>
      </c>
      <c r="G14" s="161">
        <f t="shared" si="0"/>
        <v>54.770318021201412</v>
      </c>
      <c r="H14" s="168">
        <v>477</v>
      </c>
      <c r="I14" s="168">
        <v>8176</v>
      </c>
      <c r="J14" s="150" t="s">
        <v>98</v>
      </c>
      <c r="K14" s="168">
        <v>19</v>
      </c>
      <c r="L14" s="168">
        <v>14</v>
      </c>
      <c r="M14" s="161">
        <f t="shared" si="3"/>
        <v>73.68421052631578</v>
      </c>
    </row>
    <row r="15" spans="1:14" s="2" customFormat="1">
      <c r="A15" s="3" t="s">
        <v>13</v>
      </c>
      <c r="B15" s="166">
        <v>272</v>
      </c>
      <c r="C15" s="166">
        <v>128</v>
      </c>
      <c r="D15" s="162">
        <f t="shared" si="2"/>
        <v>47.058823529411761</v>
      </c>
      <c r="E15" s="166">
        <v>237</v>
      </c>
      <c r="F15" s="166">
        <v>127</v>
      </c>
      <c r="G15" s="162">
        <f t="shared" si="0"/>
        <v>53.586497890295362</v>
      </c>
      <c r="H15" s="166">
        <v>272</v>
      </c>
      <c r="I15" s="166">
        <v>5560.07</v>
      </c>
      <c r="J15" s="151" t="s">
        <v>98</v>
      </c>
      <c r="K15" s="166">
        <v>47</v>
      </c>
      <c r="L15" s="166">
        <v>23</v>
      </c>
      <c r="M15" s="162">
        <f t="shared" si="3"/>
        <v>48.936170212765958</v>
      </c>
    </row>
    <row r="16" spans="1:14" s="2" customFormat="1">
      <c r="A16" s="116" t="s">
        <v>14</v>
      </c>
      <c r="B16" s="168">
        <v>98</v>
      </c>
      <c r="C16" s="168">
        <v>43</v>
      </c>
      <c r="D16" s="161">
        <f t="shared" si="2"/>
        <v>43.877551020408163</v>
      </c>
      <c r="E16" s="168">
        <v>98</v>
      </c>
      <c r="F16" s="168">
        <v>57</v>
      </c>
      <c r="G16" s="161">
        <f t="shared" si="0"/>
        <v>58.163265306122447</v>
      </c>
      <c r="H16" s="168">
        <v>98</v>
      </c>
      <c r="I16" s="168">
        <v>6053.25</v>
      </c>
      <c r="J16" s="150" t="s">
        <v>98</v>
      </c>
      <c r="K16" s="168">
        <v>15</v>
      </c>
      <c r="L16" s="168">
        <v>10</v>
      </c>
      <c r="M16" s="161">
        <f t="shared" si="3"/>
        <v>66.666666666666657</v>
      </c>
    </row>
    <row r="17" spans="1:14" s="2" customFormat="1">
      <c r="A17" s="3" t="s">
        <v>15</v>
      </c>
      <c r="B17" s="166">
        <v>225</v>
      </c>
      <c r="C17" s="166">
        <v>129</v>
      </c>
      <c r="D17" s="162">
        <f t="shared" si="2"/>
        <v>57.333333333333336</v>
      </c>
      <c r="E17" s="298">
        <v>329</v>
      </c>
      <c r="F17" s="298">
        <v>174</v>
      </c>
      <c r="G17" s="162">
        <f t="shared" si="0"/>
        <v>52.887537993920972</v>
      </c>
      <c r="H17" s="166">
        <v>225</v>
      </c>
      <c r="I17" s="166">
        <v>6492</v>
      </c>
      <c r="J17" s="151" t="s">
        <v>98</v>
      </c>
      <c r="K17" s="166">
        <v>32</v>
      </c>
      <c r="L17" s="166">
        <v>30</v>
      </c>
      <c r="M17" s="162">
        <f t="shared" si="3"/>
        <v>93.75</v>
      </c>
    </row>
    <row r="18" spans="1:14" s="2" customFormat="1">
      <c r="A18" s="116" t="s">
        <v>16</v>
      </c>
      <c r="B18" s="168">
        <v>118</v>
      </c>
      <c r="C18" s="168">
        <v>73</v>
      </c>
      <c r="D18" s="161">
        <f t="shared" si="2"/>
        <v>61.864406779661017</v>
      </c>
      <c r="E18" s="168">
        <v>175</v>
      </c>
      <c r="F18" s="168">
        <v>116</v>
      </c>
      <c r="G18" s="161">
        <f t="shared" si="0"/>
        <v>66.285714285714278</v>
      </c>
      <c r="H18" s="168">
        <v>118</v>
      </c>
      <c r="I18" s="168">
        <v>3695.94</v>
      </c>
      <c r="J18" s="150" t="s">
        <v>98</v>
      </c>
      <c r="K18" s="168">
        <v>24</v>
      </c>
      <c r="L18" s="168">
        <v>20</v>
      </c>
      <c r="M18" s="161">
        <f t="shared" si="1"/>
        <v>83.333333333333343</v>
      </c>
    </row>
    <row r="19" spans="1:14" s="2" customFormat="1">
      <c r="A19" s="4" t="s">
        <v>17</v>
      </c>
      <c r="B19" s="5">
        <f>SUM(B4:B18)</f>
        <v>5088</v>
      </c>
      <c r="C19" s="5">
        <f>SUM(C4:C18)</f>
        <v>2661</v>
      </c>
      <c r="D19" s="163">
        <f t="shared" si="2"/>
        <v>52.299528301886788</v>
      </c>
      <c r="E19" s="159">
        <f>SUM(E4:E18)</f>
        <v>6100</v>
      </c>
      <c r="F19" s="159">
        <f>SUM(F4:F18)</f>
        <v>3326</v>
      </c>
      <c r="G19" s="163">
        <f t="shared" si="0"/>
        <v>54.524590163934427</v>
      </c>
      <c r="H19" s="5">
        <f>SUM(H4:H18)</f>
        <v>5088</v>
      </c>
      <c r="I19" s="5">
        <v>6070</v>
      </c>
      <c r="J19" s="152" t="s">
        <v>98</v>
      </c>
      <c r="K19" s="159">
        <f>SUM(K4:K18)</f>
        <v>632</v>
      </c>
      <c r="L19" s="159">
        <f>SUM(L4:L18)</f>
        <v>462</v>
      </c>
      <c r="M19" s="164">
        <f t="shared" si="1"/>
        <v>73.101265822784811</v>
      </c>
    </row>
    <row r="20" spans="1:14" s="2" customFormat="1">
      <c r="A20" s="99" t="s">
        <v>137</v>
      </c>
      <c r="B20" s="87"/>
      <c r="C20" s="87"/>
      <c r="D20" s="87"/>
      <c r="E20" s="87"/>
      <c r="F20" s="87"/>
      <c r="G20" s="99" t="s">
        <v>129</v>
      </c>
      <c r="H20" s="32"/>
      <c r="I20" s="32"/>
      <c r="J20" s="32"/>
      <c r="K20" s="32"/>
      <c r="L20" s="32"/>
      <c r="M20" s="32"/>
    </row>
    <row r="21" spans="1:14" s="2" customFormat="1">
      <c r="A21" s="99" t="s">
        <v>138</v>
      </c>
      <c r="B21" s="32"/>
      <c r="C21" s="32"/>
      <c r="D21" s="32"/>
      <c r="E21" s="32"/>
      <c r="F21" s="32"/>
      <c r="G21" s="32"/>
      <c r="H21" s="32"/>
      <c r="I21" s="32"/>
      <c r="K21" s="32"/>
      <c r="L21" s="32"/>
      <c r="M21" s="32"/>
    </row>
    <row r="22" spans="1:14">
      <c r="A22" s="179" t="s">
        <v>213</v>
      </c>
      <c r="B22" s="21"/>
      <c r="C22" s="21"/>
      <c r="D22" s="21"/>
      <c r="E22" s="21"/>
      <c r="F22" s="21"/>
      <c r="G22" s="2"/>
      <c r="H22" s="21"/>
      <c r="I22" s="21"/>
      <c r="J22" s="21"/>
      <c r="K22" s="21"/>
      <c r="L22" s="21"/>
      <c r="M22" s="21"/>
      <c r="N22" s="2"/>
    </row>
    <row r="23" spans="1:14" s="2" customFormat="1" ht="28.5" customHeight="1">
      <c r="A23" s="165" t="s">
        <v>0</v>
      </c>
      <c r="B23" s="372" t="s">
        <v>118</v>
      </c>
      <c r="C23" s="368"/>
      <c r="D23" s="368"/>
      <c r="E23" s="372" t="s">
        <v>119</v>
      </c>
      <c r="F23" s="368"/>
      <c r="G23" s="368"/>
      <c r="H23" s="372" t="s">
        <v>120</v>
      </c>
      <c r="I23" s="368"/>
      <c r="J23" s="368"/>
      <c r="K23" s="372" t="s">
        <v>130</v>
      </c>
      <c r="L23" s="368"/>
      <c r="M23" s="368"/>
    </row>
    <row r="24" spans="1:14" s="2" customFormat="1" ht="15" customHeight="1">
      <c r="A24" s="165"/>
      <c r="B24" s="194" t="s">
        <v>121</v>
      </c>
      <c r="C24" s="194" t="s">
        <v>123</v>
      </c>
      <c r="D24" s="198" t="s">
        <v>122</v>
      </c>
      <c r="E24" s="194" t="s">
        <v>121</v>
      </c>
      <c r="F24" s="194" t="s">
        <v>123</v>
      </c>
      <c r="G24" s="198" t="s">
        <v>122</v>
      </c>
      <c r="H24" s="194" t="s">
        <v>121</v>
      </c>
      <c r="I24" s="194" t="s">
        <v>123</v>
      </c>
      <c r="J24" s="198" t="s">
        <v>122</v>
      </c>
      <c r="K24" s="194" t="s">
        <v>121</v>
      </c>
      <c r="L24" s="194" t="s">
        <v>123</v>
      </c>
      <c r="M24" s="198" t="s">
        <v>122</v>
      </c>
    </row>
    <row r="25" spans="1:14" s="2" customFormat="1" ht="15" customHeight="1">
      <c r="A25" s="116" t="s">
        <v>2</v>
      </c>
      <c r="B25" s="168">
        <v>238</v>
      </c>
      <c r="C25" s="168">
        <v>93</v>
      </c>
      <c r="D25" s="161">
        <f>(+C25/B25)*100</f>
        <v>39.075630252100844</v>
      </c>
      <c r="E25" s="168">
        <v>277</v>
      </c>
      <c r="F25" s="168">
        <v>127</v>
      </c>
      <c r="G25" s="161">
        <f t="shared" ref="G25:G40" si="4">(+F25/E25)*100</f>
        <v>45.848375451263543</v>
      </c>
      <c r="H25" s="168">
        <v>238</v>
      </c>
      <c r="I25" s="168">
        <v>3975.83</v>
      </c>
      <c r="J25" s="153" t="s">
        <v>98</v>
      </c>
      <c r="K25" s="168">
        <v>42</v>
      </c>
      <c r="L25" s="168">
        <v>31</v>
      </c>
      <c r="M25" s="161">
        <f t="shared" ref="M25:M40" si="5">(+L25/K25)*100</f>
        <v>73.80952380952381</v>
      </c>
    </row>
    <row r="26" spans="1:14" s="2" customFormat="1" ht="15" customHeight="1">
      <c r="A26" s="3" t="s">
        <v>3</v>
      </c>
      <c r="B26" s="166">
        <v>189</v>
      </c>
      <c r="C26" s="166">
        <v>101</v>
      </c>
      <c r="D26" s="162">
        <f t="shared" ref="D26:D40" si="6">(+C26/B26)*100</f>
        <v>53.439153439153444</v>
      </c>
      <c r="E26" s="166">
        <v>232</v>
      </c>
      <c r="F26" s="166">
        <v>129</v>
      </c>
      <c r="G26" s="162">
        <f t="shared" si="4"/>
        <v>55.603448275862064</v>
      </c>
      <c r="H26" s="166">
        <v>189</v>
      </c>
      <c r="I26" s="166">
        <v>5318.02</v>
      </c>
      <c r="J26" s="154" t="s">
        <v>98</v>
      </c>
      <c r="K26" s="166">
        <v>38</v>
      </c>
      <c r="L26" s="166">
        <v>33</v>
      </c>
      <c r="M26" s="162">
        <f t="shared" si="5"/>
        <v>86.842105263157904</v>
      </c>
    </row>
    <row r="27" spans="1:14" s="2" customFormat="1" ht="15" customHeight="1">
      <c r="A27" s="116" t="s">
        <v>4</v>
      </c>
      <c r="B27" s="168">
        <v>141</v>
      </c>
      <c r="C27" s="168">
        <v>66</v>
      </c>
      <c r="D27" s="161">
        <f t="shared" si="6"/>
        <v>46.808510638297875</v>
      </c>
      <c r="E27" s="168">
        <v>185</v>
      </c>
      <c r="F27" s="168">
        <v>95</v>
      </c>
      <c r="G27" s="161">
        <f t="shared" si="4"/>
        <v>51.351351351351347</v>
      </c>
      <c r="H27" s="168">
        <v>141</v>
      </c>
      <c r="I27" s="168">
        <v>7705.66</v>
      </c>
      <c r="J27" s="150" t="s">
        <v>98</v>
      </c>
      <c r="K27" s="168">
        <v>14</v>
      </c>
      <c r="L27" s="168">
        <v>13</v>
      </c>
      <c r="M27" s="161">
        <f t="shared" si="5"/>
        <v>92.857142857142861</v>
      </c>
    </row>
    <row r="28" spans="1:14" s="2" customFormat="1" ht="15" customHeight="1">
      <c r="A28" s="3" t="s">
        <v>5</v>
      </c>
      <c r="B28" s="166">
        <v>139</v>
      </c>
      <c r="C28" s="166">
        <v>52</v>
      </c>
      <c r="D28" s="162">
        <f t="shared" si="6"/>
        <v>37.410071942446045</v>
      </c>
      <c r="E28" s="166">
        <v>189</v>
      </c>
      <c r="F28" s="166">
        <v>73</v>
      </c>
      <c r="G28" s="162">
        <f t="shared" si="4"/>
        <v>38.62433862433862</v>
      </c>
      <c r="H28" s="166">
        <v>139</v>
      </c>
      <c r="I28" s="166">
        <v>8244.9</v>
      </c>
      <c r="J28" s="151" t="s">
        <v>98</v>
      </c>
      <c r="K28" s="166">
        <v>8</v>
      </c>
      <c r="L28" s="166">
        <v>6</v>
      </c>
      <c r="M28" s="162">
        <f t="shared" si="5"/>
        <v>75</v>
      </c>
    </row>
    <row r="29" spans="1:14" s="2" customFormat="1" ht="15" customHeight="1">
      <c r="A29" s="116" t="s">
        <v>6</v>
      </c>
      <c r="B29" s="168">
        <v>278</v>
      </c>
      <c r="C29" s="168">
        <v>151</v>
      </c>
      <c r="D29" s="161">
        <f t="shared" si="6"/>
        <v>54.316546762589923</v>
      </c>
      <c r="E29" s="168">
        <v>220</v>
      </c>
      <c r="F29" s="168">
        <v>125</v>
      </c>
      <c r="G29" s="161">
        <f t="shared" si="4"/>
        <v>56.81818181818182</v>
      </c>
      <c r="H29" s="168">
        <v>278</v>
      </c>
      <c r="I29" s="168">
        <v>9173.0300000000007</v>
      </c>
      <c r="J29" s="150" t="s">
        <v>98</v>
      </c>
      <c r="K29" s="168">
        <v>61</v>
      </c>
      <c r="L29" s="168">
        <v>53</v>
      </c>
      <c r="M29" s="161">
        <f t="shared" si="5"/>
        <v>86.885245901639337</v>
      </c>
    </row>
    <row r="30" spans="1:14" s="2" customFormat="1" ht="15" customHeight="1">
      <c r="A30" s="3" t="s">
        <v>7</v>
      </c>
      <c r="B30" s="166">
        <v>250</v>
      </c>
      <c r="C30" s="166">
        <v>97</v>
      </c>
      <c r="D30" s="162">
        <f t="shared" si="6"/>
        <v>38.800000000000004</v>
      </c>
      <c r="E30" s="166">
        <v>304</v>
      </c>
      <c r="F30" s="166">
        <v>120</v>
      </c>
      <c r="G30" s="162">
        <f t="shared" si="4"/>
        <v>39.473684210526315</v>
      </c>
      <c r="H30" s="166">
        <v>250</v>
      </c>
      <c r="I30" s="166">
        <v>6453.97</v>
      </c>
      <c r="J30" s="151" t="s">
        <v>98</v>
      </c>
      <c r="K30" s="166">
        <v>21</v>
      </c>
      <c r="L30" s="166">
        <v>18</v>
      </c>
      <c r="M30" s="162">
        <f t="shared" si="5"/>
        <v>85.714285714285708</v>
      </c>
    </row>
    <row r="31" spans="1:14" s="2" customFormat="1" ht="15" customHeight="1">
      <c r="A31" s="116" t="s">
        <v>8</v>
      </c>
      <c r="B31" s="168">
        <v>817</v>
      </c>
      <c r="C31" s="168">
        <v>589</v>
      </c>
      <c r="D31" s="161">
        <f t="shared" si="6"/>
        <v>72.093023255813947</v>
      </c>
      <c r="E31" s="168">
        <v>546</v>
      </c>
      <c r="F31" s="168">
        <v>366</v>
      </c>
      <c r="G31" s="161">
        <f t="shared" si="4"/>
        <v>67.032967032967022</v>
      </c>
      <c r="H31" s="168">
        <v>817</v>
      </c>
      <c r="I31" s="168">
        <v>10642.01</v>
      </c>
      <c r="J31" s="150" t="s">
        <v>98</v>
      </c>
      <c r="K31" s="168">
        <v>40</v>
      </c>
      <c r="L31" s="168">
        <v>32</v>
      </c>
      <c r="M31" s="161">
        <f t="shared" si="5"/>
        <v>80</v>
      </c>
    </row>
    <row r="32" spans="1:14" s="2" customFormat="1" ht="15" customHeight="1">
      <c r="A32" s="3" t="s">
        <v>9</v>
      </c>
      <c r="B32" s="166">
        <v>747</v>
      </c>
      <c r="C32" s="166">
        <v>353</v>
      </c>
      <c r="D32" s="162">
        <f t="shared" si="6"/>
        <v>47.255689424364121</v>
      </c>
      <c r="E32" s="166">
        <v>807</v>
      </c>
      <c r="F32" s="166">
        <v>405</v>
      </c>
      <c r="G32" s="162">
        <f t="shared" si="4"/>
        <v>50.185873605947947</v>
      </c>
      <c r="H32" s="166">
        <v>747</v>
      </c>
      <c r="I32" s="166">
        <v>4133.29</v>
      </c>
      <c r="J32" s="151" t="s">
        <v>98</v>
      </c>
      <c r="K32" s="166">
        <v>133</v>
      </c>
      <c r="L32" s="166">
        <v>95</v>
      </c>
      <c r="M32" s="162">
        <f t="shared" si="5"/>
        <v>71.428571428571431</v>
      </c>
    </row>
    <row r="33" spans="1:22" s="2" customFormat="1" ht="15" customHeight="1">
      <c r="A33" s="116" t="s">
        <v>10</v>
      </c>
      <c r="B33" s="168">
        <v>973</v>
      </c>
      <c r="C33" s="168">
        <v>528</v>
      </c>
      <c r="D33" s="161">
        <f t="shared" si="6"/>
        <v>54.265159301130531</v>
      </c>
      <c r="E33" s="168">
        <v>1152</v>
      </c>
      <c r="F33" s="168">
        <v>641</v>
      </c>
      <c r="G33" s="161">
        <f t="shared" si="4"/>
        <v>55.642361111111114</v>
      </c>
      <c r="H33" s="168">
        <v>973</v>
      </c>
      <c r="I33" s="168">
        <v>5505.3</v>
      </c>
      <c r="J33" s="150" t="s">
        <v>98</v>
      </c>
      <c r="K33" s="168">
        <v>121</v>
      </c>
      <c r="L33" s="168">
        <v>98</v>
      </c>
      <c r="M33" s="161">
        <f t="shared" si="5"/>
        <v>80.991735537190081</v>
      </c>
    </row>
    <row r="34" spans="1:22" s="2" customFormat="1" ht="15" customHeight="1">
      <c r="A34" s="3" t="s">
        <v>11</v>
      </c>
      <c r="B34" s="166">
        <v>1938</v>
      </c>
      <c r="C34" s="166">
        <v>971</v>
      </c>
      <c r="D34" s="162">
        <f t="shared" si="6"/>
        <v>50.103199174406612</v>
      </c>
      <c r="E34" s="166">
        <v>2185</v>
      </c>
      <c r="F34" s="166">
        <v>1116</v>
      </c>
      <c r="G34" s="162">
        <f t="shared" si="4"/>
        <v>51.075514874141881</v>
      </c>
      <c r="H34" s="166">
        <v>1938</v>
      </c>
      <c r="I34" s="166">
        <v>6160.7749999999996</v>
      </c>
      <c r="J34" s="151" t="s">
        <v>98</v>
      </c>
      <c r="K34" s="166">
        <v>219</v>
      </c>
      <c r="L34" s="166">
        <v>164</v>
      </c>
      <c r="M34" s="162">
        <f t="shared" si="5"/>
        <v>74.885844748858446</v>
      </c>
    </row>
    <row r="35" spans="1:22" s="2" customFormat="1" ht="15" customHeight="1">
      <c r="A35" s="116" t="s">
        <v>12</v>
      </c>
      <c r="B35" s="168">
        <v>645</v>
      </c>
      <c r="C35" s="168">
        <v>333</v>
      </c>
      <c r="D35" s="161">
        <f t="shared" si="6"/>
        <v>51.627906976744185</v>
      </c>
      <c r="E35" s="168">
        <v>724</v>
      </c>
      <c r="F35" s="168">
        <v>374</v>
      </c>
      <c r="G35" s="161">
        <f t="shared" si="4"/>
        <v>51.657458563535904</v>
      </c>
      <c r="H35" s="168">
        <v>645</v>
      </c>
      <c r="I35" s="168">
        <v>9287.1200000000008</v>
      </c>
      <c r="J35" s="150" t="s">
        <v>98</v>
      </c>
      <c r="K35" s="168">
        <v>38</v>
      </c>
      <c r="L35" s="168">
        <v>33</v>
      </c>
      <c r="M35" s="161">
        <f t="shared" si="5"/>
        <v>86.842105263157904</v>
      </c>
    </row>
    <row r="36" spans="1:22" s="2" customFormat="1" ht="15" customHeight="1">
      <c r="A36" s="3" t="s">
        <v>13</v>
      </c>
      <c r="B36" s="166">
        <v>277</v>
      </c>
      <c r="C36" s="166">
        <v>152</v>
      </c>
      <c r="D36" s="162">
        <f t="shared" si="6"/>
        <v>54.873646209386287</v>
      </c>
      <c r="E36" s="166">
        <v>332</v>
      </c>
      <c r="F36" s="166">
        <v>191</v>
      </c>
      <c r="G36" s="162">
        <f t="shared" si="4"/>
        <v>57.530120481927717</v>
      </c>
      <c r="H36" s="166">
        <v>277</v>
      </c>
      <c r="I36" s="166">
        <v>5841.07</v>
      </c>
      <c r="J36" s="151" t="s">
        <v>98</v>
      </c>
      <c r="K36" s="166">
        <v>79</v>
      </c>
      <c r="L36" s="166">
        <v>56</v>
      </c>
      <c r="M36" s="162">
        <f t="shared" si="5"/>
        <v>70.886075949367083</v>
      </c>
    </row>
    <row r="37" spans="1:22" s="2" customFormat="1" ht="15" customHeight="1">
      <c r="A37" s="116" t="s">
        <v>14</v>
      </c>
      <c r="B37" s="168">
        <v>116</v>
      </c>
      <c r="C37" s="168">
        <v>61</v>
      </c>
      <c r="D37" s="161">
        <f t="shared" si="6"/>
        <v>52.586206896551722</v>
      </c>
      <c r="E37" s="168">
        <v>127</v>
      </c>
      <c r="F37" s="168">
        <v>65</v>
      </c>
      <c r="G37" s="161">
        <f t="shared" si="4"/>
        <v>51.181102362204726</v>
      </c>
      <c r="H37" s="168">
        <v>116</v>
      </c>
      <c r="I37" s="168">
        <v>5098.84</v>
      </c>
      <c r="J37" s="150" t="s">
        <v>98</v>
      </c>
      <c r="K37" s="168">
        <v>18</v>
      </c>
      <c r="L37" s="168">
        <v>13</v>
      </c>
      <c r="M37" s="161">
        <f t="shared" si="5"/>
        <v>72.222222222222214</v>
      </c>
    </row>
    <row r="38" spans="1:22" s="2" customFormat="1" ht="15" customHeight="1">
      <c r="A38" s="3" t="s">
        <v>15</v>
      </c>
      <c r="B38" s="166">
        <v>400</v>
      </c>
      <c r="C38" s="166">
        <v>235</v>
      </c>
      <c r="D38" s="162">
        <f t="shared" si="6"/>
        <v>58.75</v>
      </c>
      <c r="E38" s="166">
        <v>387</v>
      </c>
      <c r="F38" s="166">
        <v>223</v>
      </c>
      <c r="G38" s="162">
        <f t="shared" si="4"/>
        <v>57.622739018087856</v>
      </c>
      <c r="H38" s="166">
        <v>400</v>
      </c>
      <c r="I38" s="166">
        <v>9255.0499999999993</v>
      </c>
      <c r="J38" s="151" t="s">
        <v>98</v>
      </c>
      <c r="K38" s="166">
        <v>40</v>
      </c>
      <c r="L38" s="166">
        <v>28</v>
      </c>
      <c r="M38" s="162">
        <f t="shared" si="5"/>
        <v>70</v>
      </c>
    </row>
    <row r="39" spans="1:22" s="2" customFormat="1" ht="15" customHeight="1">
      <c r="A39" s="116" t="s">
        <v>16</v>
      </c>
      <c r="B39" s="168">
        <v>217</v>
      </c>
      <c r="C39" s="168">
        <v>126</v>
      </c>
      <c r="D39" s="161">
        <f t="shared" si="6"/>
        <v>58.064516129032263</v>
      </c>
      <c r="E39" s="168">
        <v>224</v>
      </c>
      <c r="F39" s="168">
        <v>146</v>
      </c>
      <c r="G39" s="161">
        <f t="shared" si="4"/>
        <v>65.178571428571431</v>
      </c>
      <c r="H39" s="168">
        <v>217</v>
      </c>
      <c r="I39" s="168">
        <v>3469.73</v>
      </c>
      <c r="J39" s="150" t="s">
        <v>98</v>
      </c>
      <c r="K39" s="168">
        <v>44</v>
      </c>
      <c r="L39" s="168">
        <v>34</v>
      </c>
      <c r="M39" s="161">
        <f t="shared" si="5"/>
        <v>77.272727272727266</v>
      </c>
    </row>
    <row r="40" spans="1:22" s="2" customFormat="1" ht="15" customHeight="1">
      <c r="A40" s="4" t="s">
        <v>17</v>
      </c>
      <c r="B40" s="5">
        <f>SUM(B25:B39)</f>
        <v>7365</v>
      </c>
      <c r="C40" s="5">
        <f>SUM(C25:C39)</f>
        <v>3908</v>
      </c>
      <c r="D40" s="163">
        <f t="shared" si="6"/>
        <v>53.061778682959947</v>
      </c>
      <c r="E40" s="159">
        <f>SUM(E25:E39)</f>
        <v>7891</v>
      </c>
      <c r="F40" s="159">
        <f>SUM(F25:F39)</f>
        <v>4196</v>
      </c>
      <c r="G40" s="163">
        <f t="shared" si="4"/>
        <v>53.174502597896335</v>
      </c>
      <c r="H40" s="5">
        <f>SUM(H25:H39)</f>
        <v>7365</v>
      </c>
      <c r="I40" s="5">
        <v>6681</v>
      </c>
      <c r="J40" s="152" t="s">
        <v>98</v>
      </c>
      <c r="K40" s="159">
        <f>SUM(K25:K39)</f>
        <v>916</v>
      </c>
      <c r="L40" s="159">
        <f>SUM(L25:L39)</f>
        <v>707</v>
      </c>
      <c r="M40" s="164">
        <f t="shared" si="5"/>
        <v>77.183406113537117</v>
      </c>
    </row>
    <row r="41" spans="1:22" s="2" customFormat="1" ht="15" customHeight="1">
      <c r="A41" s="99" t="s">
        <v>137</v>
      </c>
      <c r="B41" s="87"/>
      <c r="C41" s="87"/>
      <c r="D41" s="87"/>
      <c r="E41" s="87"/>
      <c r="F41" s="87"/>
      <c r="G41" s="99" t="s">
        <v>129</v>
      </c>
      <c r="H41" s="32"/>
      <c r="I41" s="32"/>
      <c r="J41" s="32"/>
      <c r="K41" s="32"/>
      <c r="L41" s="32"/>
      <c r="M41" s="32"/>
    </row>
    <row r="42" spans="1:22" s="2" customFormat="1" ht="15" customHeight="1">
      <c r="A42" s="99" t="s">
        <v>138</v>
      </c>
      <c r="B42" s="32"/>
      <c r="C42" s="32"/>
      <c r="D42" s="32"/>
      <c r="E42" s="32"/>
      <c r="F42" s="32"/>
      <c r="G42" s="32"/>
      <c r="H42" s="32"/>
      <c r="I42" s="32"/>
      <c r="K42" s="32"/>
      <c r="L42" s="32"/>
      <c r="M42" s="32"/>
    </row>
    <row r="43" spans="1:22" s="2" customFormat="1">
      <c r="A43" s="179" t="s">
        <v>214</v>
      </c>
      <c r="B43" s="21"/>
      <c r="C43" s="21"/>
      <c r="D43" s="21"/>
      <c r="E43" s="21"/>
      <c r="F43" s="21"/>
      <c r="H43" s="21"/>
      <c r="I43" s="21"/>
      <c r="J43" s="21"/>
      <c r="K43" s="21"/>
      <c r="L43" s="21"/>
      <c r="M43" s="21"/>
    </row>
    <row r="44" spans="1:22" ht="14.4" customHeight="1">
      <c r="A44" s="165" t="s">
        <v>0</v>
      </c>
      <c r="B44" s="372" t="s">
        <v>118</v>
      </c>
      <c r="C44" s="368"/>
      <c r="D44" s="368"/>
      <c r="E44" s="372" t="s">
        <v>119</v>
      </c>
      <c r="F44" s="368"/>
      <c r="G44" s="368"/>
      <c r="H44" s="372" t="s">
        <v>120</v>
      </c>
      <c r="I44" s="368"/>
      <c r="J44" s="368"/>
      <c r="K44" s="372" t="s">
        <v>130</v>
      </c>
      <c r="L44" s="368"/>
      <c r="M44" s="368"/>
      <c r="N44" s="2"/>
    </row>
    <row r="45" spans="1:22" ht="24.6">
      <c r="A45" s="165"/>
      <c r="B45" s="212" t="s">
        <v>121</v>
      </c>
      <c r="C45" s="212" t="s">
        <v>123</v>
      </c>
      <c r="D45" s="218" t="s">
        <v>122</v>
      </c>
      <c r="E45" s="212" t="s">
        <v>121</v>
      </c>
      <c r="F45" s="212" t="s">
        <v>123</v>
      </c>
      <c r="G45" s="218" t="s">
        <v>122</v>
      </c>
      <c r="H45" s="212" t="s">
        <v>121</v>
      </c>
      <c r="I45" s="212" t="s">
        <v>123</v>
      </c>
      <c r="J45" s="218" t="s">
        <v>122</v>
      </c>
      <c r="K45" s="212" t="s">
        <v>121</v>
      </c>
      <c r="L45" s="212" t="s">
        <v>123</v>
      </c>
      <c r="M45" s="218" t="s">
        <v>122</v>
      </c>
      <c r="N45" s="2"/>
    </row>
    <row r="46" spans="1:22">
      <c r="A46" s="116" t="s">
        <v>2</v>
      </c>
      <c r="B46" s="168">
        <v>294</v>
      </c>
      <c r="C46" s="168">
        <v>162</v>
      </c>
      <c r="D46" s="161">
        <f>(+C46/B46)*100</f>
        <v>55.102040816326522</v>
      </c>
      <c r="E46" s="168">
        <v>339</v>
      </c>
      <c r="F46" s="168">
        <v>170</v>
      </c>
      <c r="G46" s="161">
        <f t="shared" ref="G46:G61" si="7">(+F46/E46)*100</f>
        <v>50.147492625368727</v>
      </c>
      <c r="H46" s="168">
        <v>294</v>
      </c>
      <c r="I46" s="168">
        <v>3846.7649999999999</v>
      </c>
      <c r="J46" s="153" t="s">
        <v>98</v>
      </c>
      <c r="K46" s="168">
        <v>43</v>
      </c>
      <c r="L46" s="168">
        <v>36</v>
      </c>
      <c r="M46" s="161">
        <f t="shared" ref="M46:M61" si="8">(+L46/K46)*100</f>
        <v>83.720930232558146</v>
      </c>
      <c r="N46" s="2"/>
      <c r="O46" s="2"/>
      <c r="P46" s="2"/>
      <c r="Q46" s="2"/>
      <c r="R46" s="2"/>
      <c r="S46" s="2"/>
      <c r="T46" s="2"/>
      <c r="U46" s="2"/>
      <c r="V46" s="2"/>
    </row>
    <row r="47" spans="1:22">
      <c r="A47" s="3" t="s">
        <v>3</v>
      </c>
      <c r="B47" s="166">
        <v>207</v>
      </c>
      <c r="C47" s="166">
        <v>121</v>
      </c>
      <c r="D47" s="162">
        <f t="shared" ref="D47:D61" si="9">(+C47/B47)*100</f>
        <v>58.454106280193244</v>
      </c>
      <c r="E47" s="166">
        <v>193</v>
      </c>
      <c r="F47" s="166">
        <v>117</v>
      </c>
      <c r="G47" s="162">
        <f t="shared" si="7"/>
        <v>60.62176165803109</v>
      </c>
      <c r="H47" s="166">
        <v>207</v>
      </c>
      <c r="I47" s="166">
        <v>4811.41</v>
      </c>
      <c r="J47" s="154" t="s">
        <v>98</v>
      </c>
      <c r="K47" s="166">
        <v>33</v>
      </c>
      <c r="L47" s="166">
        <v>33</v>
      </c>
      <c r="M47" s="162">
        <f t="shared" si="8"/>
        <v>100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116" t="s">
        <v>4</v>
      </c>
      <c r="B48" s="168">
        <v>179</v>
      </c>
      <c r="C48" s="168">
        <v>89</v>
      </c>
      <c r="D48" s="161">
        <f t="shared" si="9"/>
        <v>49.720670391061446</v>
      </c>
      <c r="E48" s="168">
        <v>165</v>
      </c>
      <c r="F48" s="168">
        <v>90</v>
      </c>
      <c r="G48" s="161">
        <f t="shared" si="7"/>
        <v>54.54545454545454</v>
      </c>
      <c r="H48" s="168">
        <v>179</v>
      </c>
      <c r="I48" s="168">
        <v>8718.5400000000009</v>
      </c>
      <c r="J48" s="150" t="s">
        <v>98</v>
      </c>
      <c r="K48" s="168">
        <v>3</v>
      </c>
      <c r="L48" s="168">
        <v>3</v>
      </c>
      <c r="M48" s="161">
        <f t="shared" si="8"/>
        <v>100</v>
      </c>
      <c r="N48" s="2"/>
      <c r="O48" s="2"/>
      <c r="P48" s="2"/>
      <c r="Q48" s="2"/>
      <c r="R48" s="2"/>
      <c r="S48" s="2"/>
      <c r="T48" s="2"/>
      <c r="U48" s="2"/>
      <c r="V48" s="2"/>
    </row>
    <row r="49" spans="1:30">
      <c r="A49" s="3" t="s">
        <v>5</v>
      </c>
      <c r="B49" s="166">
        <v>174</v>
      </c>
      <c r="C49" s="166">
        <v>74</v>
      </c>
      <c r="D49" s="162">
        <f t="shared" si="9"/>
        <v>42.528735632183903</v>
      </c>
      <c r="E49" s="166">
        <v>140</v>
      </c>
      <c r="F49" s="166">
        <v>45</v>
      </c>
      <c r="G49" s="162">
        <f t="shared" si="7"/>
        <v>32.142857142857146</v>
      </c>
      <c r="H49" s="166">
        <v>174</v>
      </c>
      <c r="I49" s="166">
        <v>7148.76</v>
      </c>
      <c r="J49" s="151" t="s">
        <v>98</v>
      </c>
      <c r="K49" s="166">
        <v>4</v>
      </c>
      <c r="L49" s="166">
        <v>4</v>
      </c>
      <c r="M49" s="162">
        <f t="shared" si="8"/>
        <v>100</v>
      </c>
      <c r="N49" s="2"/>
      <c r="O49" s="2"/>
      <c r="P49" s="2"/>
      <c r="Q49" s="2"/>
      <c r="R49" s="2"/>
      <c r="S49" s="2"/>
      <c r="T49" s="2"/>
      <c r="U49" s="2"/>
      <c r="V49" s="2"/>
    </row>
    <row r="50" spans="1:30" s="2" customFormat="1">
      <c r="A50" s="116" t="s">
        <v>6</v>
      </c>
      <c r="B50" s="168">
        <v>364</v>
      </c>
      <c r="C50" s="168">
        <v>208</v>
      </c>
      <c r="D50" s="161">
        <f t="shared" si="9"/>
        <v>57.142857142857139</v>
      </c>
      <c r="E50" s="168">
        <v>500</v>
      </c>
      <c r="F50" s="168">
        <v>274</v>
      </c>
      <c r="G50" s="161">
        <f t="shared" si="7"/>
        <v>54.800000000000004</v>
      </c>
      <c r="H50" s="168">
        <v>364</v>
      </c>
      <c r="I50" s="168">
        <v>7507.46</v>
      </c>
      <c r="J50" s="150" t="s">
        <v>98</v>
      </c>
      <c r="K50" s="168">
        <v>45</v>
      </c>
      <c r="L50" s="168">
        <v>45</v>
      </c>
      <c r="M50" s="161">
        <f t="shared" si="8"/>
        <v>100</v>
      </c>
    </row>
    <row r="51" spans="1:30" s="2" customFormat="1">
      <c r="A51" s="3" t="s">
        <v>7</v>
      </c>
      <c r="B51" s="166">
        <v>339</v>
      </c>
      <c r="C51" s="166">
        <v>145</v>
      </c>
      <c r="D51" s="162">
        <f t="shared" si="9"/>
        <v>42.772861356932154</v>
      </c>
      <c r="E51" s="166">
        <v>385</v>
      </c>
      <c r="F51" s="166">
        <v>167</v>
      </c>
      <c r="G51" s="162">
        <f t="shared" si="7"/>
        <v>43.376623376623371</v>
      </c>
      <c r="H51" s="166">
        <v>339</v>
      </c>
      <c r="I51" s="166">
        <v>7995.63</v>
      </c>
      <c r="J51" s="151" t="s">
        <v>98</v>
      </c>
      <c r="K51" s="166">
        <v>18</v>
      </c>
      <c r="L51" s="166">
        <v>18</v>
      </c>
      <c r="M51" s="162">
        <f t="shared" si="8"/>
        <v>100</v>
      </c>
    </row>
    <row r="52" spans="1:30">
      <c r="A52" s="116" t="s">
        <v>8</v>
      </c>
      <c r="B52" s="168">
        <v>531</v>
      </c>
      <c r="C52" s="168">
        <v>357</v>
      </c>
      <c r="D52" s="161">
        <f t="shared" si="9"/>
        <v>67.2316384180791</v>
      </c>
      <c r="E52" s="168">
        <v>468</v>
      </c>
      <c r="F52" s="168">
        <v>316</v>
      </c>
      <c r="G52" s="161">
        <f t="shared" si="7"/>
        <v>67.521367521367523</v>
      </c>
      <c r="H52" s="168">
        <v>531</v>
      </c>
      <c r="I52" s="168">
        <v>8689.5300000000007</v>
      </c>
      <c r="J52" s="150" t="s">
        <v>98</v>
      </c>
      <c r="K52" s="168">
        <v>31</v>
      </c>
      <c r="L52" s="168">
        <v>31</v>
      </c>
      <c r="M52" s="161">
        <f t="shared" si="8"/>
        <v>100</v>
      </c>
      <c r="N52" s="2"/>
    </row>
    <row r="53" spans="1:30" ht="15" customHeight="1">
      <c r="A53" s="3" t="s">
        <v>9</v>
      </c>
      <c r="B53" s="166">
        <v>747</v>
      </c>
      <c r="C53" s="166">
        <v>421</v>
      </c>
      <c r="D53" s="162">
        <f t="shared" si="9"/>
        <v>56.358768406961183</v>
      </c>
      <c r="E53" s="166">
        <v>742</v>
      </c>
      <c r="F53" s="166">
        <v>408</v>
      </c>
      <c r="G53" s="162">
        <f t="shared" si="7"/>
        <v>54.986522911051217</v>
      </c>
      <c r="H53" s="166">
        <v>747</v>
      </c>
      <c r="I53" s="166">
        <v>4259.6750000000002</v>
      </c>
      <c r="J53" s="151" t="s">
        <v>98</v>
      </c>
      <c r="K53" s="166">
        <v>99</v>
      </c>
      <c r="L53" s="166">
        <v>96</v>
      </c>
      <c r="M53" s="162">
        <f t="shared" si="8"/>
        <v>96.969696969696969</v>
      </c>
      <c r="N53" s="2"/>
    </row>
    <row r="54" spans="1:30">
      <c r="A54" s="116" t="s">
        <v>10</v>
      </c>
      <c r="B54" s="168">
        <v>1015</v>
      </c>
      <c r="C54" s="168">
        <v>628</v>
      </c>
      <c r="D54" s="161">
        <f t="shared" si="9"/>
        <v>61.871921182266007</v>
      </c>
      <c r="E54" s="168">
        <v>988</v>
      </c>
      <c r="F54" s="168">
        <v>589</v>
      </c>
      <c r="G54" s="161">
        <f t="shared" si="7"/>
        <v>59.615384615384613</v>
      </c>
      <c r="H54" s="168">
        <v>1015</v>
      </c>
      <c r="I54" s="168">
        <v>5595.33</v>
      </c>
      <c r="J54" s="150" t="s">
        <v>98</v>
      </c>
      <c r="K54" s="168">
        <v>55</v>
      </c>
      <c r="L54" s="168">
        <v>55</v>
      </c>
      <c r="M54" s="161">
        <f t="shared" si="8"/>
        <v>100</v>
      </c>
      <c r="N54" s="2"/>
    </row>
    <row r="55" spans="1:30">
      <c r="A55" s="3" t="s">
        <v>11</v>
      </c>
      <c r="B55" s="166">
        <v>2187</v>
      </c>
      <c r="C55" s="166">
        <v>1245</v>
      </c>
      <c r="D55" s="162">
        <f t="shared" si="9"/>
        <v>56.927297668038413</v>
      </c>
      <c r="E55" s="166">
        <v>2219</v>
      </c>
      <c r="F55" s="166">
        <v>1223</v>
      </c>
      <c r="G55" s="162">
        <f t="shared" si="7"/>
        <v>55.114916629112209</v>
      </c>
      <c r="H55" s="166">
        <v>2187</v>
      </c>
      <c r="I55" s="166">
        <v>5919.0749999999998</v>
      </c>
      <c r="J55" s="151" t="s">
        <v>98</v>
      </c>
      <c r="K55" s="166">
        <v>88</v>
      </c>
      <c r="L55" s="166">
        <v>86</v>
      </c>
      <c r="M55" s="162">
        <f t="shared" si="8"/>
        <v>97.727272727272734</v>
      </c>
      <c r="N55" s="2"/>
    </row>
    <row r="56" spans="1:30">
      <c r="A56" s="116" t="s">
        <v>12</v>
      </c>
      <c r="B56" s="168">
        <v>770</v>
      </c>
      <c r="C56" s="168">
        <v>433</v>
      </c>
      <c r="D56" s="161">
        <f t="shared" si="9"/>
        <v>56.233766233766232</v>
      </c>
      <c r="E56" s="168">
        <v>745</v>
      </c>
      <c r="F56" s="168">
        <v>392</v>
      </c>
      <c r="G56" s="161">
        <f t="shared" si="7"/>
        <v>52.617449664429529</v>
      </c>
      <c r="H56" s="168">
        <v>770</v>
      </c>
      <c r="I56" s="168">
        <v>7874.66</v>
      </c>
      <c r="J56" s="150" t="s">
        <v>98</v>
      </c>
      <c r="K56" s="168">
        <v>46</v>
      </c>
      <c r="L56" s="168">
        <v>45</v>
      </c>
      <c r="M56" s="161">
        <f t="shared" si="8"/>
        <v>97.826086956521735</v>
      </c>
      <c r="N56" s="2"/>
    </row>
    <row r="57" spans="1:30">
      <c r="A57" s="3" t="s">
        <v>13</v>
      </c>
      <c r="B57" s="166">
        <v>345</v>
      </c>
      <c r="C57" s="166">
        <v>222</v>
      </c>
      <c r="D57" s="162">
        <f t="shared" si="9"/>
        <v>64.347826086956516</v>
      </c>
      <c r="E57" s="166">
        <v>301</v>
      </c>
      <c r="F57" s="166">
        <v>167</v>
      </c>
      <c r="G57" s="162">
        <f t="shared" si="7"/>
        <v>55.481727574750828</v>
      </c>
      <c r="H57" s="166">
        <v>345</v>
      </c>
      <c r="I57" s="166">
        <v>4850.5600000000004</v>
      </c>
      <c r="J57" s="151" t="s">
        <v>98</v>
      </c>
      <c r="K57" s="166">
        <v>34</v>
      </c>
      <c r="L57" s="166">
        <v>32</v>
      </c>
      <c r="M57" s="162">
        <f t="shared" si="8"/>
        <v>94.117647058823522</v>
      </c>
      <c r="N57" s="2"/>
    </row>
    <row r="58" spans="1:30" s="176" customFormat="1">
      <c r="A58" s="116" t="s">
        <v>14</v>
      </c>
      <c r="B58" s="168">
        <v>117</v>
      </c>
      <c r="C58" s="168">
        <v>67</v>
      </c>
      <c r="D58" s="161">
        <f t="shared" si="9"/>
        <v>57.26495726495726</v>
      </c>
      <c r="E58" s="168">
        <v>137</v>
      </c>
      <c r="F58" s="168">
        <v>73</v>
      </c>
      <c r="G58" s="161">
        <f t="shared" si="7"/>
        <v>53.284671532846716</v>
      </c>
      <c r="H58" s="168">
        <v>117</v>
      </c>
      <c r="I58" s="168">
        <v>5427.07</v>
      </c>
      <c r="J58" s="150" t="s">
        <v>98</v>
      </c>
      <c r="K58" s="168">
        <v>19</v>
      </c>
      <c r="L58" s="168">
        <v>19</v>
      </c>
      <c r="M58" s="161">
        <f t="shared" si="8"/>
        <v>100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>
      <c r="A59" s="3" t="s">
        <v>15</v>
      </c>
      <c r="B59" s="166">
        <v>360</v>
      </c>
      <c r="C59" s="166">
        <v>219</v>
      </c>
      <c r="D59" s="162">
        <f t="shared" si="9"/>
        <v>60.833333333333329</v>
      </c>
      <c r="E59" s="166">
        <v>316</v>
      </c>
      <c r="F59" s="166">
        <v>186</v>
      </c>
      <c r="G59" s="162">
        <f t="shared" si="7"/>
        <v>58.860759493670891</v>
      </c>
      <c r="H59" s="166">
        <v>360</v>
      </c>
      <c r="I59" s="166">
        <v>5859.32</v>
      </c>
      <c r="J59" s="151" t="s">
        <v>98</v>
      </c>
      <c r="K59" s="166">
        <v>33</v>
      </c>
      <c r="L59" s="166">
        <v>31</v>
      </c>
      <c r="M59" s="162">
        <f t="shared" si="8"/>
        <v>93.939393939393938</v>
      </c>
      <c r="N59" s="2"/>
    </row>
    <row r="60" spans="1:30">
      <c r="A60" s="116" t="s">
        <v>16</v>
      </c>
      <c r="B60" s="168">
        <v>228</v>
      </c>
      <c r="C60" s="168">
        <v>139</v>
      </c>
      <c r="D60" s="161">
        <f t="shared" si="9"/>
        <v>60.964912280701753</v>
      </c>
      <c r="E60" s="168">
        <v>260</v>
      </c>
      <c r="F60" s="168">
        <v>150</v>
      </c>
      <c r="G60" s="161">
        <f t="shared" si="7"/>
        <v>57.692307692307686</v>
      </c>
      <c r="H60" s="168">
        <v>228</v>
      </c>
      <c r="I60" s="168">
        <v>4390</v>
      </c>
      <c r="J60" s="150" t="s">
        <v>98</v>
      </c>
      <c r="K60" s="168">
        <v>21</v>
      </c>
      <c r="L60" s="168">
        <v>21</v>
      </c>
      <c r="M60" s="161">
        <f t="shared" si="8"/>
        <v>100</v>
      </c>
      <c r="N60" s="2"/>
    </row>
    <row r="61" spans="1:30" s="2" customFormat="1">
      <c r="A61" s="4" t="s">
        <v>17</v>
      </c>
      <c r="B61" s="5">
        <f>SUM(B46:B60)</f>
        <v>7857</v>
      </c>
      <c r="C61" s="5">
        <f>SUM(C46:C60)</f>
        <v>4530</v>
      </c>
      <c r="D61" s="163">
        <f t="shared" si="9"/>
        <v>57.655593738067964</v>
      </c>
      <c r="E61" s="159">
        <f>SUM(E46:E60)</f>
        <v>7898</v>
      </c>
      <c r="F61" s="159">
        <f>SUM(F46:F60)</f>
        <v>4367</v>
      </c>
      <c r="G61" s="163">
        <f t="shared" si="7"/>
        <v>55.292479108635092</v>
      </c>
      <c r="H61" s="5">
        <f>SUM(H46:H60)</f>
        <v>7857</v>
      </c>
      <c r="I61" s="5">
        <v>5881.95</v>
      </c>
      <c r="J61" s="152" t="s">
        <v>98</v>
      </c>
      <c r="K61" s="159">
        <f>SUM(K46:K60)</f>
        <v>572</v>
      </c>
      <c r="L61" s="159">
        <f>SUM(L46:L60)</f>
        <v>555</v>
      </c>
      <c r="M61" s="164">
        <f t="shared" si="8"/>
        <v>97.027972027972027</v>
      </c>
    </row>
    <row r="62" spans="1:30">
      <c r="A62" s="99" t="s">
        <v>137</v>
      </c>
      <c r="B62" s="87"/>
      <c r="C62" s="87"/>
      <c r="D62" s="87"/>
      <c r="E62" s="87"/>
      <c r="F62" s="87"/>
      <c r="G62" s="99" t="s">
        <v>129</v>
      </c>
      <c r="H62" s="32"/>
      <c r="I62" s="32"/>
      <c r="J62" s="32"/>
      <c r="K62" s="32"/>
      <c r="L62" s="32"/>
      <c r="M62" s="32"/>
      <c r="N62" s="2"/>
    </row>
    <row r="63" spans="1:30">
      <c r="A63" s="99" t="s">
        <v>138</v>
      </c>
      <c r="B63" s="32"/>
      <c r="C63" s="32"/>
      <c r="D63" s="32"/>
      <c r="E63" s="32"/>
      <c r="F63" s="32"/>
      <c r="G63" s="32"/>
      <c r="H63" s="32"/>
      <c r="I63" s="32"/>
      <c r="J63" s="2"/>
      <c r="K63" s="32"/>
      <c r="L63" s="32"/>
      <c r="M63" s="32"/>
      <c r="N63" s="2"/>
    </row>
    <row r="64" spans="1:30" s="2" customFormat="1">
      <c r="A64" s="99"/>
      <c r="B64" s="32"/>
      <c r="C64" s="32"/>
      <c r="D64" s="32"/>
      <c r="E64" s="32"/>
      <c r="F64" s="32"/>
      <c r="G64" s="32"/>
      <c r="H64" s="32"/>
      <c r="I64" s="32"/>
      <c r="K64" s="32"/>
      <c r="L64" s="32"/>
      <c r="M64" s="32"/>
    </row>
    <row r="65" spans="1:14" s="2" customFormat="1">
      <c r="A65" s="99"/>
      <c r="B65" s="32"/>
      <c r="C65" s="32"/>
      <c r="D65" s="32"/>
      <c r="E65" s="32"/>
      <c r="F65" s="32"/>
      <c r="G65" s="32"/>
      <c r="H65" s="32"/>
      <c r="I65" s="32"/>
      <c r="K65" s="32"/>
      <c r="L65" s="32"/>
      <c r="M65" s="32"/>
    </row>
    <row r="66" spans="1:14" s="2" customFormat="1">
      <c r="A66" s="99"/>
      <c r="B66" s="32"/>
      <c r="C66" s="32"/>
      <c r="D66" s="32"/>
      <c r="E66" s="32"/>
      <c r="F66" s="32"/>
      <c r="G66" s="32"/>
      <c r="H66" s="32"/>
      <c r="I66" s="32"/>
      <c r="K66" s="32"/>
      <c r="L66" s="32"/>
      <c r="M66" s="32"/>
    </row>
    <row r="67" spans="1:14" s="2" customFormat="1">
      <c r="A67" s="99"/>
      <c r="B67" s="32"/>
      <c r="C67" s="32"/>
      <c r="D67" s="32"/>
      <c r="E67" s="32"/>
      <c r="F67" s="32"/>
      <c r="G67" s="32"/>
      <c r="H67" s="32"/>
      <c r="I67" s="32"/>
      <c r="K67" s="32"/>
      <c r="L67" s="32"/>
      <c r="M67" s="32"/>
    </row>
    <row r="68" spans="1:14" s="2" customFormat="1">
      <c r="A68" s="99"/>
      <c r="B68" s="32"/>
      <c r="C68" s="32"/>
      <c r="D68" s="32"/>
      <c r="E68" s="32"/>
      <c r="F68" s="32"/>
      <c r="G68" s="32"/>
      <c r="H68" s="32"/>
      <c r="I68" s="32"/>
      <c r="K68" s="32"/>
      <c r="L68" s="32"/>
      <c r="M68" s="32"/>
    </row>
    <row r="69" spans="1:14" s="2" customFormat="1">
      <c r="A69" s="99"/>
      <c r="B69" s="32"/>
      <c r="C69" s="32"/>
      <c r="D69" s="32"/>
      <c r="E69" s="32"/>
      <c r="F69" s="32"/>
      <c r="G69" s="32"/>
      <c r="H69" s="32"/>
      <c r="I69" s="32"/>
      <c r="K69" s="32"/>
      <c r="L69" s="32"/>
      <c r="M69" s="32"/>
    </row>
    <row r="70" spans="1:14" s="2" customFormat="1">
      <c r="A70" s="99"/>
      <c r="B70" s="32"/>
      <c r="C70" s="32"/>
      <c r="D70" s="32"/>
      <c r="E70" s="32"/>
      <c r="F70" s="32"/>
      <c r="G70" s="32"/>
      <c r="H70" s="32"/>
      <c r="I70" s="32"/>
      <c r="K70" s="32"/>
      <c r="L70" s="32"/>
      <c r="M70" s="32"/>
    </row>
    <row r="71" spans="1:14" s="2" customFormat="1">
      <c r="A71" s="99"/>
      <c r="B71" s="32"/>
      <c r="C71" s="32"/>
      <c r="D71" s="32"/>
      <c r="E71" s="32"/>
      <c r="F71" s="32"/>
      <c r="G71" s="32"/>
      <c r="H71" s="32"/>
      <c r="I71" s="32"/>
      <c r="K71" s="32"/>
      <c r="L71" s="32"/>
      <c r="M71" s="32"/>
    </row>
    <row r="72" spans="1:14" s="2" customFormat="1">
      <c r="A72" s="99"/>
      <c r="B72" s="32"/>
      <c r="C72" s="32"/>
      <c r="D72" s="32"/>
      <c r="E72" s="32"/>
      <c r="F72" s="32"/>
      <c r="G72" s="32"/>
      <c r="H72" s="32"/>
      <c r="I72" s="32"/>
      <c r="K72" s="32"/>
      <c r="L72" s="32"/>
      <c r="M72" s="32"/>
    </row>
    <row r="73" spans="1:14" s="2" customFormat="1">
      <c r="A73" s="99"/>
      <c r="B73" s="32"/>
      <c r="C73" s="32"/>
      <c r="D73" s="32"/>
      <c r="E73" s="32"/>
      <c r="F73" s="32"/>
      <c r="G73" s="32"/>
      <c r="H73" s="32"/>
      <c r="I73" s="32"/>
      <c r="K73" s="32"/>
      <c r="L73" s="32"/>
      <c r="M73" s="32"/>
    </row>
    <row r="74" spans="1:14" s="2" customFormat="1">
      <c r="A74" s="99"/>
      <c r="B74" s="32"/>
      <c r="C74" s="32"/>
      <c r="D74" s="32"/>
      <c r="E74" s="32"/>
      <c r="F74" s="32"/>
      <c r="G74" s="32"/>
      <c r="H74" s="32"/>
      <c r="I74" s="32"/>
      <c r="K74" s="32"/>
      <c r="L74" s="32"/>
      <c r="M74" s="32"/>
    </row>
    <row r="75" spans="1:14" s="2" customFormat="1">
      <c r="A75" s="99"/>
      <c r="B75" s="32"/>
      <c r="C75" s="32"/>
      <c r="D75" s="32"/>
      <c r="E75" s="32"/>
      <c r="F75" s="32"/>
      <c r="G75" s="32"/>
      <c r="H75" s="32"/>
      <c r="I75" s="32"/>
      <c r="K75" s="32"/>
      <c r="L75" s="32"/>
      <c r="M75" s="32"/>
    </row>
    <row r="76" spans="1:14">
      <c r="A76" s="179" t="s">
        <v>215</v>
      </c>
      <c r="B76" s="21"/>
      <c r="C76" s="21"/>
      <c r="D76" s="21"/>
      <c r="E76" s="21"/>
      <c r="F76" s="21"/>
      <c r="G76" s="2"/>
      <c r="H76" s="21"/>
      <c r="I76" s="21"/>
      <c r="J76" s="21"/>
      <c r="K76" s="21"/>
      <c r="L76" s="21"/>
      <c r="M76" s="21"/>
      <c r="N76" s="2"/>
    </row>
    <row r="77" spans="1:14" ht="48.6">
      <c r="A77" s="165" t="s">
        <v>0</v>
      </c>
      <c r="B77" s="212" t="s">
        <v>118</v>
      </c>
      <c r="C77" s="213"/>
      <c r="D77" s="213"/>
      <c r="E77" s="212" t="s">
        <v>119</v>
      </c>
      <c r="F77" s="213"/>
      <c r="G77" s="213"/>
      <c r="H77" s="212" t="s">
        <v>120</v>
      </c>
      <c r="I77" s="213"/>
      <c r="J77" s="213"/>
      <c r="K77" s="212" t="s">
        <v>130</v>
      </c>
      <c r="L77" s="213"/>
      <c r="M77" s="213"/>
      <c r="N77" s="2"/>
    </row>
    <row r="78" spans="1:14" ht="24.6">
      <c r="A78" s="165"/>
      <c r="B78" s="212" t="s">
        <v>121</v>
      </c>
      <c r="C78" s="212" t="s">
        <v>123</v>
      </c>
      <c r="D78" s="218" t="s">
        <v>122</v>
      </c>
      <c r="E78" s="212" t="s">
        <v>121</v>
      </c>
      <c r="F78" s="212" t="s">
        <v>123</v>
      </c>
      <c r="G78" s="218" t="s">
        <v>122</v>
      </c>
      <c r="H78" s="212" t="s">
        <v>121</v>
      </c>
      <c r="I78" s="212" t="s">
        <v>123</v>
      </c>
      <c r="J78" s="218" t="s">
        <v>122</v>
      </c>
      <c r="K78" s="212" t="s">
        <v>121</v>
      </c>
      <c r="L78" s="212" t="s">
        <v>123</v>
      </c>
      <c r="M78" s="218" t="s">
        <v>122</v>
      </c>
      <c r="N78" s="2"/>
    </row>
    <row r="79" spans="1:14">
      <c r="A79" s="116" t="s">
        <v>2</v>
      </c>
      <c r="B79" s="168">
        <v>302</v>
      </c>
      <c r="C79" s="168">
        <v>132</v>
      </c>
      <c r="D79" s="161">
        <f>(+C79/B79)*100</f>
        <v>43.70860927152318</v>
      </c>
      <c r="E79" s="168">
        <v>229</v>
      </c>
      <c r="F79" s="168">
        <v>83</v>
      </c>
      <c r="G79" s="161">
        <f t="shared" ref="G79:G94" si="10">(+F79/E79)*100</f>
        <v>36.244541484716159</v>
      </c>
      <c r="H79" s="168">
        <v>124</v>
      </c>
      <c r="I79" s="156">
        <v>4584.68</v>
      </c>
      <c r="J79" s="153" t="s">
        <v>98</v>
      </c>
      <c r="K79" s="168">
        <v>26</v>
      </c>
      <c r="L79" s="168">
        <v>15</v>
      </c>
      <c r="M79" s="161">
        <f t="shared" ref="M79:M94" si="11">(+L79/K79)*100</f>
        <v>57.692307692307686</v>
      </c>
      <c r="N79" s="2"/>
    </row>
    <row r="80" spans="1:14">
      <c r="A80" s="3" t="s">
        <v>3</v>
      </c>
      <c r="B80" s="166">
        <v>218</v>
      </c>
      <c r="C80" s="166">
        <v>133</v>
      </c>
      <c r="D80" s="162">
        <f t="shared" ref="D80:D94" si="12">(+C80/B80)*100</f>
        <v>61.009174311926607</v>
      </c>
      <c r="E80" s="166">
        <v>181</v>
      </c>
      <c r="F80" s="166">
        <v>83</v>
      </c>
      <c r="G80" s="162">
        <f t="shared" si="10"/>
        <v>45.856353591160222</v>
      </c>
      <c r="H80" s="166">
        <v>133</v>
      </c>
      <c r="I80" s="157">
        <v>4145.88</v>
      </c>
      <c r="J80" s="154" t="s">
        <v>98</v>
      </c>
      <c r="K80" s="166">
        <v>31</v>
      </c>
      <c r="L80" s="166">
        <v>12</v>
      </c>
      <c r="M80" s="162">
        <f t="shared" si="11"/>
        <v>38.70967741935484</v>
      </c>
      <c r="N80" s="2"/>
    </row>
    <row r="81" spans="1:14" s="2" customFormat="1">
      <c r="A81" s="116" t="s">
        <v>4</v>
      </c>
      <c r="B81" s="168">
        <v>134</v>
      </c>
      <c r="C81" s="168">
        <v>54</v>
      </c>
      <c r="D81" s="161">
        <f t="shared" si="12"/>
        <v>40.298507462686565</v>
      </c>
      <c r="E81" s="168">
        <v>129</v>
      </c>
      <c r="F81" s="168">
        <v>35</v>
      </c>
      <c r="G81" s="161">
        <f t="shared" si="10"/>
        <v>27.131782945736433</v>
      </c>
      <c r="H81" s="168">
        <v>53</v>
      </c>
      <c r="I81" s="156">
        <v>3240.0050000000001</v>
      </c>
      <c r="J81" s="150" t="s">
        <v>98</v>
      </c>
      <c r="K81" s="168">
        <v>13</v>
      </c>
      <c r="L81" s="168">
        <v>1</v>
      </c>
      <c r="M81" s="161">
        <f t="shared" si="11"/>
        <v>7.6923076923076925</v>
      </c>
    </row>
    <row r="82" spans="1:14" s="2" customFormat="1">
      <c r="A82" s="3" t="s">
        <v>5</v>
      </c>
      <c r="B82" s="166">
        <v>157</v>
      </c>
      <c r="C82" s="166">
        <v>63</v>
      </c>
      <c r="D82" s="162">
        <f t="shared" si="12"/>
        <v>40.127388535031848</v>
      </c>
      <c r="E82" s="166">
        <v>155</v>
      </c>
      <c r="F82" s="166">
        <v>44</v>
      </c>
      <c r="G82" s="162">
        <f t="shared" si="10"/>
        <v>28.387096774193548</v>
      </c>
      <c r="H82" s="166">
        <v>62</v>
      </c>
      <c r="I82" s="157">
        <v>7922.72</v>
      </c>
      <c r="J82" s="151" t="s">
        <v>98</v>
      </c>
      <c r="K82" s="166">
        <v>10</v>
      </c>
      <c r="L82" s="166">
        <v>0</v>
      </c>
      <c r="M82" s="162">
        <f t="shared" si="11"/>
        <v>0</v>
      </c>
    </row>
    <row r="83" spans="1:14" s="2" customFormat="1">
      <c r="A83" s="116" t="s">
        <v>6</v>
      </c>
      <c r="B83" s="168">
        <v>443</v>
      </c>
      <c r="C83" s="168">
        <v>217</v>
      </c>
      <c r="D83" s="161">
        <f t="shared" si="12"/>
        <v>48.984198645598191</v>
      </c>
      <c r="E83" s="168">
        <v>405</v>
      </c>
      <c r="F83" s="168">
        <v>157</v>
      </c>
      <c r="G83" s="161">
        <f t="shared" si="10"/>
        <v>38.765432098765437</v>
      </c>
      <c r="H83" s="168">
        <v>216</v>
      </c>
      <c r="I83" s="156">
        <v>6570.71</v>
      </c>
      <c r="J83" s="150" t="s">
        <v>98</v>
      </c>
      <c r="K83" s="168">
        <v>71</v>
      </c>
      <c r="L83" s="168">
        <v>15</v>
      </c>
      <c r="M83" s="161">
        <f t="shared" si="11"/>
        <v>21.12676056338028</v>
      </c>
    </row>
    <row r="84" spans="1:14">
      <c r="A84" s="3" t="s">
        <v>7</v>
      </c>
      <c r="B84" s="166">
        <v>362</v>
      </c>
      <c r="C84" s="166">
        <v>158</v>
      </c>
      <c r="D84" s="162">
        <f t="shared" si="12"/>
        <v>43.646408839779006</v>
      </c>
      <c r="E84" s="166">
        <v>264</v>
      </c>
      <c r="F84" s="166">
        <v>89</v>
      </c>
      <c r="G84" s="162">
        <f t="shared" si="10"/>
        <v>33.712121212121211</v>
      </c>
      <c r="H84" s="166">
        <v>157</v>
      </c>
      <c r="I84" s="157">
        <v>6685.42</v>
      </c>
      <c r="J84" s="151" t="s">
        <v>98</v>
      </c>
      <c r="K84" s="166">
        <v>32</v>
      </c>
      <c r="L84" s="166">
        <v>8</v>
      </c>
      <c r="M84" s="162">
        <f t="shared" si="11"/>
        <v>25</v>
      </c>
      <c r="N84" s="2"/>
    </row>
    <row r="85" spans="1:14" s="2" customFormat="1">
      <c r="A85" s="116" t="s">
        <v>8</v>
      </c>
      <c r="B85" s="168">
        <v>443</v>
      </c>
      <c r="C85" s="168">
        <v>284</v>
      </c>
      <c r="D85" s="161">
        <f t="shared" si="12"/>
        <v>64.108352144469521</v>
      </c>
      <c r="E85" s="168">
        <v>455</v>
      </c>
      <c r="F85" s="168">
        <v>235</v>
      </c>
      <c r="G85" s="161">
        <f t="shared" si="10"/>
        <v>51.648351648351657</v>
      </c>
      <c r="H85" s="168">
        <v>281</v>
      </c>
      <c r="I85" s="156">
        <v>7743.12</v>
      </c>
      <c r="J85" s="150" t="s">
        <v>98</v>
      </c>
      <c r="K85" s="168">
        <v>67</v>
      </c>
      <c r="L85" s="168">
        <v>7</v>
      </c>
      <c r="M85" s="161">
        <f t="shared" si="11"/>
        <v>10.44776119402985</v>
      </c>
    </row>
    <row r="86" spans="1:14" s="2" customFormat="1">
      <c r="A86" s="3" t="s">
        <v>9</v>
      </c>
      <c r="B86" s="166">
        <v>788</v>
      </c>
      <c r="C86" s="166">
        <v>381</v>
      </c>
      <c r="D86" s="162">
        <f t="shared" si="12"/>
        <v>48.350253807106597</v>
      </c>
      <c r="E86" s="166">
        <v>656</v>
      </c>
      <c r="F86" s="166">
        <v>276</v>
      </c>
      <c r="G86" s="162">
        <f t="shared" si="10"/>
        <v>42.073170731707314</v>
      </c>
      <c r="H86" s="166">
        <v>369</v>
      </c>
      <c r="I86" s="157">
        <v>4113.09</v>
      </c>
      <c r="J86" s="151" t="s">
        <v>98</v>
      </c>
      <c r="K86" s="166">
        <v>124</v>
      </c>
      <c r="L86" s="166">
        <v>31</v>
      </c>
      <c r="M86" s="162">
        <f t="shared" si="11"/>
        <v>25</v>
      </c>
    </row>
    <row r="87" spans="1:14" s="2" customFormat="1">
      <c r="A87" s="116" t="s">
        <v>10</v>
      </c>
      <c r="B87" s="168">
        <v>1100</v>
      </c>
      <c r="C87" s="168">
        <v>597</v>
      </c>
      <c r="D87" s="161">
        <f t="shared" si="12"/>
        <v>54.272727272727273</v>
      </c>
      <c r="E87" s="168">
        <v>1063</v>
      </c>
      <c r="F87" s="168">
        <v>497</v>
      </c>
      <c r="G87" s="161">
        <f t="shared" si="10"/>
        <v>46.754468485418627</v>
      </c>
      <c r="H87" s="168">
        <v>575</v>
      </c>
      <c r="I87" s="156">
        <v>4971.76</v>
      </c>
      <c r="J87" s="150" t="s">
        <v>98</v>
      </c>
      <c r="K87" s="168">
        <v>174</v>
      </c>
      <c r="L87" s="168">
        <v>38</v>
      </c>
      <c r="M87" s="161">
        <f t="shared" si="11"/>
        <v>21.839080459770116</v>
      </c>
    </row>
    <row r="88" spans="1:14" s="2" customFormat="1">
      <c r="A88" s="3" t="s">
        <v>11</v>
      </c>
      <c r="B88" s="166">
        <v>2158</v>
      </c>
      <c r="C88" s="166">
        <v>1080</v>
      </c>
      <c r="D88" s="162">
        <f t="shared" si="12"/>
        <v>50.046339202965704</v>
      </c>
      <c r="E88" s="166">
        <v>2369</v>
      </c>
      <c r="F88" s="166">
        <v>1011</v>
      </c>
      <c r="G88" s="162">
        <f t="shared" si="10"/>
        <v>42.676234698184892</v>
      </c>
      <c r="H88" s="166">
        <v>1050</v>
      </c>
      <c r="I88" s="157">
        <v>6036.2049999999999</v>
      </c>
      <c r="J88" s="151" t="s">
        <v>98</v>
      </c>
      <c r="K88" s="166">
        <v>151</v>
      </c>
      <c r="L88" s="166">
        <v>38</v>
      </c>
      <c r="M88" s="162">
        <f t="shared" si="11"/>
        <v>25.165562913907287</v>
      </c>
    </row>
    <row r="89" spans="1:14">
      <c r="A89" s="116" t="s">
        <v>12</v>
      </c>
      <c r="B89" s="168">
        <v>739</v>
      </c>
      <c r="C89" s="168">
        <v>279</v>
      </c>
      <c r="D89" s="161">
        <f t="shared" si="12"/>
        <v>37.753721244925572</v>
      </c>
      <c r="E89" s="168">
        <v>598</v>
      </c>
      <c r="F89" s="168">
        <v>207</v>
      </c>
      <c r="G89" s="161">
        <f t="shared" si="10"/>
        <v>34.615384615384613</v>
      </c>
      <c r="H89" s="168">
        <v>278</v>
      </c>
      <c r="I89" s="156">
        <v>6883</v>
      </c>
      <c r="J89" s="150" t="s">
        <v>98</v>
      </c>
      <c r="K89" s="168">
        <v>58</v>
      </c>
      <c r="L89" s="168">
        <v>18</v>
      </c>
      <c r="M89" s="161">
        <f t="shared" si="11"/>
        <v>31.03448275862069</v>
      </c>
      <c r="N89" s="2"/>
    </row>
    <row r="90" spans="1:14" ht="15" customHeight="1">
      <c r="A90" s="3" t="s">
        <v>13</v>
      </c>
      <c r="B90" s="166">
        <v>277</v>
      </c>
      <c r="C90" s="166">
        <v>104</v>
      </c>
      <c r="D90" s="162">
        <f t="shared" si="12"/>
        <v>37.545126353790614</v>
      </c>
      <c r="E90" s="166">
        <v>314</v>
      </c>
      <c r="F90" s="166">
        <v>90</v>
      </c>
      <c r="G90" s="162">
        <f t="shared" si="10"/>
        <v>28.662420382165603</v>
      </c>
      <c r="H90" s="166">
        <v>102</v>
      </c>
      <c r="I90" s="157">
        <v>4832.5</v>
      </c>
      <c r="J90" s="151" t="s">
        <v>98</v>
      </c>
      <c r="K90" s="166">
        <v>64</v>
      </c>
      <c r="L90" s="166">
        <v>21</v>
      </c>
      <c r="M90" s="162">
        <f t="shared" si="11"/>
        <v>32.8125</v>
      </c>
      <c r="N90" s="2"/>
    </row>
    <row r="91" spans="1:14">
      <c r="A91" s="116" t="s">
        <v>14</v>
      </c>
      <c r="B91" s="168">
        <v>145</v>
      </c>
      <c r="C91" s="168">
        <v>78</v>
      </c>
      <c r="D91" s="161">
        <f t="shared" si="12"/>
        <v>53.793103448275858</v>
      </c>
      <c r="E91" s="168">
        <v>121</v>
      </c>
      <c r="F91" s="168">
        <v>41</v>
      </c>
      <c r="G91" s="161">
        <f t="shared" si="10"/>
        <v>33.884297520661157</v>
      </c>
      <c r="H91" s="168">
        <v>78</v>
      </c>
      <c r="I91" s="156">
        <v>4922.2349999999997</v>
      </c>
      <c r="J91" s="150" t="s">
        <v>98</v>
      </c>
      <c r="K91" s="168">
        <v>24</v>
      </c>
      <c r="L91" s="168">
        <v>4</v>
      </c>
      <c r="M91" s="161">
        <f t="shared" si="11"/>
        <v>16.666666666666664</v>
      </c>
      <c r="N91" s="2"/>
    </row>
    <row r="92" spans="1:14">
      <c r="A92" s="3" t="s">
        <v>15</v>
      </c>
      <c r="B92" s="166">
        <v>320</v>
      </c>
      <c r="C92" s="166">
        <v>162</v>
      </c>
      <c r="D92" s="162">
        <f t="shared" si="12"/>
        <v>50.625</v>
      </c>
      <c r="E92" s="166">
        <v>378</v>
      </c>
      <c r="F92" s="166">
        <v>156</v>
      </c>
      <c r="G92" s="162">
        <f t="shared" si="10"/>
        <v>41.269841269841265</v>
      </c>
      <c r="H92" s="166">
        <v>157</v>
      </c>
      <c r="I92" s="157">
        <v>5762.31</v>
      </c>
      <c r="J92" s="151" t="s">
        <v>98</v>
      </c>
      <c r="K92" s="166">
        <v>47</v>
      </c>
      <c r="L92" s="166">
        <v>15</v>
      </c>
      <c r="M92" s="162">
        <f t="shared" si="11"/>
        <v>31.914893617021278</v>
      </c>
      <c r="N92" s="2"/>
    </row>
    <row r="93" spans="1:14">
      <c r="A93" s="116" t="s">
        <v>16</v>
      </c>
      <c r="B93" s="168">
        <v>262</v>
      </c>
      <c r="C93" s="168">
        <v>140</v>
      </c>
      <c r="D93" s="161">
        <f t="shared" si="12"/>
        <v>53.435114503816791</v>
      </c>
      <c r="E93" s="168">
        <v>240</v>
      </c>
      <c r="F93" s="168">
        <v>116</v>
      </c>
      <c r="G93" s="161">
        <f t="shared" si="10"/>
        <v>48.333333333333336</v>
      </c>
      <c r="H93" s="168">
        <v>138</v>
      </c>
      <c r="I93" s="156">
        <v>3597.6950000000002</v>
      </c>
      <c r="J93" s="150" t="s">
        <v>98</v>
      </c>
      <c r="K93" s="168">
        <v>30</v>
      </c>
      <c r="L93" s="168">
        <v>7</v>
      </c>
      <c r="M93" s="161">
        <f t="shared" si="11"/>
        <v>23.333333333333332</v>
      </c>
      <c r="N93" s="2"/>
    </row>
    <row r="94" spans="1:14">
      <c r="A94" s="4" t="s">
        <v>17</v>
      </c>
      <c r="B94" s="5">
        <f>SUM(B79:B93)</f>
        <v>7848</v>
      </c>
      <c r="C94" s="5">
        <f>SUM(C79:C93)</f>
        <v>3862</v>
      </c>
      <c r="D94" s="163">
        <f t="shared" si="12"/>
        <v>49.209989806320081</v>
      </c>
      <c r="E94" s="5">
        <f>SUM(E79:E93)</f>
        <v>7557</v>
      </c>
      <c r="F94" s="5">
        <f>SUM(F79:F93)</f>
        <v>3120</v>
      </c>
      <c r="G94" s="163">
        <f t="shared" si="10"/>
        <v>41.28622469233823</v>
      </c>
      <c r="H94" s="155">
        <f>SUM(H79:H93)</f>
        <v>3773</v>
      </c>
      <c r="I94" s="158">
        <v>5472.02</v>
      </c>
      <c r="J94" s="152" t="s">
        <v>98</v>
      </c>
      <c r="K94" s="159">
        <f>SUM(K79:K93)</f>
        <v>922</v>
      </c>
      <c r="L94" s="159">
        <f>SUM(L79:L93)</f>
        <v>230</v>
      </c>
      <c r="M94" s="164">
        <f t="shared" si="11"/>
        <v>24.945770065075923</v>
      </c>
      <c r="N94" s="2"/>
    </row>
    <row r="95" spans="1:14">
      <c r="A95" s="99" t="s">
        <v>134</v>
      </c>
      <c r="B95" s="87"/>
      <c r="C95" s="87"/>
      <c r="D95" s="87"/>
      <c r="E95" s="87"/>
      <c r="F95" s="87"/>
      <c r="G95" s="99" t="s">
        <v>129</v>
      </c>
      <c r="H95" s="32"/>
      <c r="I95" s="32"/>
      <c r="J95" s="32"/>
      <c r="K95" s="32"/>
      <c r="L95" s="32"/>
      <c r="M95" s="32"/>
      <c r="N95" s="2"/>
    </row>
    <row r="96" spans="1:14">
      <c r="A96" s="99" t="s">
        <v>135</v>
      </c>
      <c r="B96" s="32"/>
      <c r="C96" s="32"/>
      <c r="D96" s="32"/>
      <c r="E96" s="32"/>
      <c r="F96" s="32"/>
      <c r="G96" s="32"/>
      <c r="H96" s="32"/>
      <c r="I96" s="32"/>
      <c r="J96" s="2"/>
      <c r="K96" s="32"/>
      <c r="L96" s="32"/>
      <c r="M96" s="32"/>
      <c r="N96" s="2"/>
    </row>
    <row r="97" spans="1:14">
      <c r="A97" s="179" t="s">
        <v>216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4" ht="48.6">
      <c r="A98" s="165" t="s">
        <v>0</v>
      </c>
      <c r="B98" s="212" t="s">
        <v>118</v>
      </c>
      <c r="C98" s="213"/>
      <c r="D98" s="213"/>
      <c r="E98" s="212" t="s">
        <v>119</v>
      </c>
      <c r="F98" s="213"/>
      <c r="G98" s="213"/>
      <c r="H98" s="212" t="s">
        <v>120</v>
      </c>
      <c r="I98" s="213"/>
      <c r="J98" s="213"/>
      <c r="K98" s="212" t="s">
        <v>130</v>
      </c>
      <c r="L98" s="213"/>
      <c r="M98" s="213"/>
    </row>
    <row r="99" spans="1:14" ht="24.6">
      <c r="A99" s="165"/>
      <c r="B99" s="212" t="s">
        <v>121</v>
      </c>
      <c r="C99" s="212" t="s">
        <v>123</v>
      </c>
      <c r="D99" s="218" t="s">
        <v>122</v>
      </c>
      <c r="E99" s="212" t="s">
        <v>121</v>
      </c>
      <c r="F99" s="212" t="s">
        <v>123</v>
      </c>
      <c r="G99" s="218" t="s">
        <v>122</v>
      </c>
      <c r="H99" s="212" t="s">
        <v>121</v>
      </c>
      <c r="I99" s="212" t="s">
        <v>123</v>
      </c>
      <c r="J99" s="218" t="s">
        <v>122</v>
      </c>
      <c r="K99" s="212" t="s">
        <v>121</v>
      </c>
      <c r="L99" s="212" t="s">
        <v>123</v>
      </c>
      <c r="M99" s="218" t="s">
        <v>122</v>
      </c>
    </row>
    <row r="100" spans="1:14">
      <c r="A100" s="116" t="s">
        <v>2</v>
      </c>
      <c r="B100" s="168">
        <v>215</v>
      </c>
      <c r="C100" s="168">
        <v>100</v>
      </c>
      <c r="D100" s="161">
        <f>(+C100/B100)*100</f>
        <v>46.511627906976742</v>
      </c>
      <c r="E100" s="168">
        <v>88</v>
      </c>
      <c r="F100" s="168">
        <v>45</v>
      </c>
      <c r="G100" s="161">
        <f t="shared" ref="G100:G115" si="13">(+F100/E100)*100</f>
        <v>51.136363636363633</v>
      </c>
      <c r="H100" s="168">
        <v>100</v>
      </c>
      <c r="I100" s="156">
        <v>3099.46</v>
      </c>
      <c r="J100" s="153" t="s">
        <v>98</v>
      </c>
      <c r="K100" s="168">
        <v>15</v>
      </c>
      <c r="L100" s="168">
        <v>13</v>
      </c>
      <c r="M100" s="161">
        <f t="shared" ref="M100:M115" si="14">(+L100/K100)*100</f>
        <v>86.666666666666671</v>
      </c>
    </row>
    <row r="101" spans="1:14">
      <c r="A101" s="3" t="s">
        <v>3</v>
      </c>
      <c r="B101" s="166">
        <v>203</v>
      </c>
      <c r="C101" s="166">
        <v>103</v>
      </c>
      <c r="D101" s="162">
        <f t="shared" ref="D101:D115" si="15">(+C101/B101)*100</f>
        <v>50.738916256157637</v>
      </c>
      <c r="E101" s="166">
        <v>109</v>
      </c>
      <c r="F101" s="166">
        <v>51</v>
      </c>
      <c r="G101" s="162">
        <f t="shared" si="13"/>
        <v>46.788990825688074</v>
      </c>
      <c r="H101" s="166">
        <v>103</v>
      </c>
      <c r="I101" s="157">
        <v>3618.15</v>
      </c>
      <c r="J101" s="154" t="s">
        <v>98</v>
      </c>
      <c r="K101" s="166">
        <v>17</v>
      </c>
      <c r="L101" s="166">
        <v>10</v>
      </c>
      <c r="M101" s="162">
        <f t="shared" si="14"/>
        <v>58.82352941176471</v>
      </c>
    </row>
    <row r="102" spans="1:14">
      <c r="A102" s="116" t="s">
        <v>4</v>
      </c>
      <c r="B102" s="168">
        <v>140</v>
      </c>
      <c r="C102" s="168">
        <v>52</v>
      </c>
      <c r="D102" s="161">
        <f t="shared" si="15"/>
        <v>37.142857142857146</v>
      </c>
      <c r="E102" s="168">
        <v>58</v>
      </c>
      <c r="F102" s="168">
        <v>22</v>
      </c>
      <c r="G102" s="161">
        <f t="shared" si="13"/>
        <v>37.931034482758619</v>
      </c>
      <c r="H102" s="168">
        <v>52</v>
      </c>
      <c r="I102" s="156">
        <v>3980.54</v>
      </c>
      <c r="J102" s="150" t="s">
        <v>98</v>
      </c>
      <c r="K102" s="168">
        <v>8</v>
      </c>
      <c r="L102" s="168">
        <v>6</v>
      </c>
      <c r="M102" s="161">
        <f t="shared" si="14"/>
        <v>75</v>
      </c>
    </row>
    <row r="103" spans="1:14">
      <c r="A103" s="3" t="s">
        <v>5</v>
      </c>
      <c r="B103" s="166">
        <v>155</v>
      </c>
      <c r="C103" s="166">
        <v>44</v>
      </c>
      <c r="D103" s="162">
        <f t="shared" si="15"/>
        <v>28.387096774193548</v>
      </c>
      <c r="E103" s="166">
        <v>72</v>
      </c>
      <c r="F103" s="166">
        <v>16</v>
      </c>
      <c r="G103" s="162">
        <f t="shared" si="13"/>
        <v>22.222222222222221</v>
      </c>
      <c r="H103" s="166">
        <v>44</v>
      </c>
      <c r="I103" s="157">
        <v>6741.28</v>
      </c>
      <c r="J103" s="151" t="s">
        <v>98</v>
      </c>
      <c r="K103" s="166">
        <v>5</v>
      </c>
      <c r="L103" s="166">
        <v>3</v>
      </c>
      <c r="M103" s="162">
        <f t="shared" si="14"/>
        <v>60</v>
      </c>
    </row>
    <row r="104" spans="1:14">
      <c r="A104" s="116" t="s">
        <v>6</v>
      </c>
      <c r="B104" s="168">
        <v>518</v>
      </c>
      <c r="C104" s="168">
        <v>253</v>
      </c>
      <c r="D104" s="161">
        <f t="shared" si="15"/>
        <v>48.841698841698843</v>
      </c>
      <c r="E104" s="168">
        <v>250</v>
      </c>
      <c r="F104" s="168">
        <v>121</v>
      </c>
      <c r="G104" s="161">
        <f t="shared" si="13"/>
        <v>48.4</v>
      </c>
      <c r="H104" s="168">
        <v>253</v>
      </c>
      <c r="I104" s="156">
        <v>7149.65</v>
      </c>
      <c r="J104" s="150" t="s">
        <v>98</v>
      </c>
      <c r="K104" s="168">
        <v>41</v>
      </c>
      <c r="L104" s="168">
        <v>32</v>
      </c>
      <c r="M104" s="161">
        <f t="shared" si="14"/>
        <v>78.048780487804876</v>
      </c>
    </row>
    <row r="105" spans="1:14">
      <c r="A105" s="3" t="s">
        <v>7</v>
      </c>
      <c r="B105" s="166">
        <v>339</v>
      </c>
      <c r="C105" s="166">
        <v>148</v>
      </c>
      <c r="D105" s="162">
        <f t="shared" si="15"/>
        <v>43.657817109144545</v>
      </c>
      <c r="E105" s="166">
        <v>232</v>
      </c>
      <c r="F105" s="166">
        <v>100</v>
      </c>
      <c r="G105" s="162">
        <f t="shared" si="13"/>
        <v>43.103448275862064</v>
      </c>
      <c r="H105" s="166">
        <v>148</v>
      </c>
      <c r="I105" s="157">
        <v>7456.77</v>
      </c>
      <c r="J105" s="151" t="s">
        <v>98</v>
      </c>
      <c r="K105" s="166">
        <v>28</v>
      </c>
      <c r="L105" s="166">
        <v>16</v>
      </c>
      <c r="M105" s="162">
        <f t="shared" si="14"/>
        <v>57.142857142857139</v>
      </c>
    </row>
    <row r="106" spans="1:14">
      <c r="A106" s="116" t="s">
        <v>8</v>
      </c>
      <c r="B106" s="168">
        <v>451</v>
      </c>
      <c r="C106" s="168">
        <v>270</v>
      </c>
      <c r="D106" s="161">
        <f t="shared" si="15"/>
        <v>59.866962305986689</v>
      </c>
      <c r="E106" s="168">
        <v>225</v>
      </c>
      <c r="F106" s="168">
        <v>133</v>
      </c>
      <c r="G106" s="161">
        <f t="shared" si="13"/>
        <v>59.111111111111114</v>
      </c>
      <c r="H106" s="168">
        <v>270</v>
      </c>
      <c r="I106" s="156">
        <v>6736.03</v>
      </c>
      <c r="J106" s="150" t="s">
        <v>98</v>
      </c>
      <c r="K106" s="168">
        <v>32</v>
      </c>
      <c r="L106" s="168">
        <v>15</v>
      </c>
      <c r="M106" s="161">
        <f t="shared" si="14"/>
        <v>46.875</v>
      </c>
      <c r="N106" s="2"/>
    </row>
    <row r="107" spans="1:14">
      <c r="A107" s="3" t="s">
        <v>9</v>
      </c>
      <c r="B107" s="166">
        <v>643</v>
      </c>
      <c r="C107" s="166">
        <v>316</v>
      </c>
      <c r="D107" s="162">
        <f t="shared" si="15"/>
        <v>49.144634525660962</v>
      </c>
      <c r="E107" s="166">
        <v>321</v>
      </c>
      <c r="F107" s="166">
        <v>141</v>
      </c>
      <c r="G107" s="162">
        <f t="shared" si="13"/>
        <v>43.925233644859816</v>
      </c>
      <c r="H107" s="166">
        <v>316</v>
      </c>
      <c r="I107" s="157">
        <v>3484.7849999999999</v>
      </c>
      <c r="J107" s="151" t="s">
        <v>98</v>
      </c>
      <c r="K107" s="166">
        <v>46</v>
      </c>
      <c r="L107" s="166">
        <v>31</v>
      </c>
      <c r="M107" s="162">
        <f t="shared" si="14"/>
        <v>67.391304347826093</v>
      </c>
    </row>
    <row r="108" spans="1:14" ht="14.4" customHeight="1">
      <c r="A108" s="116" t="s">
        <v>10</v>
      </c>
      <c r="B108" s="168">
        <v>897</v>
      </c>
      <c r="C108" s="168">
        <v>492</v>
      </c>
      <c r="D108" s="161">
        <f t="shared" si="15"/>
        <v>54.849498327759193</v>
      </c>
      <c r="E108" s="168">
        <v>338</v>
      </c>
      <c r="F108" s="168">
        <v>184</v>
      </c>
      <c r="G108" s="161">
        <f t="shared" si="13"/>
        <v>54.437869822485204</v>
      </c>
      <c r="H108" s="168">
        <v>492</v>
      </c>
      <c r="I108" s="156">
        <v>4636</v>
      </c>
      <c r="J108" s="150" t="s">
        <v>98</v>
      </c>
      <c r="K108" s="168">
        <v>48</v>
      </c>
      <c r="L108" s="168">
        <v>26</v>
      </c>
      <c r="M108" s="161">
        <f t="shared" si="14"/>
        <v>54.166666666666664</v>
      </c>
    </row>
    <row r="109" spans="1:14">
      <c r="A109" s="3" t="s">
        <v>11</v>
      </c>
      <c r="B109" s="166">
        <v>2325</v>
      </c>
      <c r="C109" s="166">
        <v>1193</v>
      </c>
      <c r="D109" s="162">
        <f t="shared" si="15"/>
        <v>51.311827956989241</v>
      </c>
      <c r="E109" s="166">
        <v>844</v>
      </c>
      <c r="F109" s="166">
        <v>407</v>
      </c>
      <c r="G109" s="162">
        <f t="shared" si="13"/>
        <v>48.222748815165879</v>
      </c>
      <c r="H109" s="166">
        <v>1193</v>
      </c>
      <c r="I109" s="157">
        <v>5520.9</v>
      </c>
      <c r="J109" s="151" t="s">
        <v>98</v>
      </c>
      <c r="K109" s="166">
        <v>55</v>
      </c>
      <c r="L109" s="166">
        <v>32</v>
      </c>
      <c r="M109" s="162">
        <f t="shared" si="14"/>
        <v>58.18181818181818</v>
      </c>
    </row>
    <row r="110" spans="1:14">
      <c r="A110" s="116" t="s">
        <v>12</v>
      </c>
      <c r="B110" s="168">
        <v>700</v>
      </c>
      <c r="C110" s="168">
        <v>258</v>
      </c>
      <c r="D110" s="161">
        <f t="shared" si="15"/>
        <v>36.857142857142854</v>
      </c>
      <c r="E110" s="168">
        <v>385</v>
      </c>
      <c r="F110" s="168">
        <v>126</v>
      </c>
      <c r="G110" s="161">
        <f t="shared" si="13"/>
        <v>32.727272727272727</v>
      </c>
      <c r="H110" s="168">
        <v>258</v>
      </c>
      <c r="I110" s="156">
        <v>6028.52</v>
      </c>
      <c r="J110" s="150" t="s">
        <v>98</v>
      </c>
      <c r="K110" s="168">
        <v>27</v>
      </c>
      <c r="L110" s="168">
        <v>16</v>
      </c>
      <c r="M110" s="161">
        <f t="shared" si="14"/>
        <v>59.259259259259252</v>
      </c>
    </row>
    <row r="111" spans="1:14">
      <c r="A111" s="3" t="s">
        <v>13</v>
      </c>
      <c r="B111" s="166">
        <v>362</v>
      </c>
      <c r="C111" s="166">
        <v>114</v>
      </c>
      <c r="D111" s="162">
        <f t="shared" si="15"/>
        <v>31.491712707182316</v>
      </c>
      <c r="E111" s="166">
        <v>171</v>
      </c>
      <c r="F111" s="166">
        <v>55</v>
      </c>
      <c r="G111" s="162">
        <f t="shared" si="13"/>
        <v>32.163742690058477</v>
      </c>
      <c r="H111" s="166">
        <v>114</v>
      </c>
      <c r="I111" s="157">
        <v>3946.79</v>
      </c>
      <c r="J111" s="151" t="s">
        <v>98</v>
      </c>
      <c r="K111" s="166">
        <v>22</v>
      </c>
      <c r="L111" s="166">
        <v>14</v>
      </c>
      <c r="M111" s="162">
        <f t="shared" si="14"/>
        <v>63.636363636363633</v>
      </c>
    </row>
    <row r="112" spans="1:14">
      <c r="A112" s="116" t="s">
        <v>14</v>
      </c>
      <c r="B112" s="168">
        <v>141</v>
      </c>
      <c r="C112" s="168">
        <v>66</v>
      </c>
      <c r="D112" s="161">
        <f t="shared" si="15"/>
        <v>46.808510638297875</v>
      </c>
      <c r="E112" s="168">
        <v>68</v>
      </c>
      <c r="F112" s="168">
        <v>33</v>
      </c>
      <c r="G112" s="161">
        <f t="shared" si="13"/>
        <v>48.529411764705884</v>
      </c>
      <c r="H112" s="168">
        <v>66</v>
      </c>
      <c r="I112" s="156">
        <v>3842.33</v>
      </c>
      <c r="J112" s="150" t="s">
        <v>98</v>
      </c>
      <c r="K112" s="168">
        <v>9</v>
      </c>
      <c r="L112" s="168">
        <v>9</v>
      </c>
      <c r="M112" s="161">
        <f t="shared" si="14"/>
        <v>100</v>
      </c>
    </row>
    <row r="113" spans="1:14">
      <c r="A113" s="3" t="s">
        <v>15</v>
      </c>
      <c r="B113" s="166">
        <v>396</v>
      </c>
      <c r="C113" s="166">
        <v>196</v>
      </c>
      <c r="D113" s="162">
        <f t="shared" si="15"/>
        <v>49.494949494949495</v>
      </c>
      <c r="E113" s="166">
        <v>170</v>
      </c>
      <c r="F113" s="166">
        <v>78</v>
      </c>
      <c r="G113" s="162">
        <f t="shared" si="13"/>
        <v>45.882352941176471</v>
      </c>
      <c r="H113" s="166">
        <v>196</v>
      </c>
      <c r="I113" s="157">
        <v>4037.64</v>
      </c>
      <c r="J113" s="151" t="s">
        <v>98</v>
      </c>
      <c r="K113" s="166">
        <v>29</v>
      </c>
      <c r="L113" s="166">
        <v>19</v>
      </c>
      <c r="M113" s="162">
        <f t="shared" si="14"/>
        <v>65.517241379310349</v>
      </c>
    </row>
    <row r="114" spans="1:14">
      <c r="A114" s="116" t="s">
        <v>16</v>
      </c>
      <c r="B114" s="168">
        <v>217</v>
      </c>
      <c r="C114" s="168">
        <v>106</v>
      </c>
      <c r="D114" s="161">
        <f t="shared" si="15"/>
        <v>48.847926267281103</v>
      </c>
      <c r="E114" s="168">
        <v>84</v>
      </c>
      <c r="F114" s="168">
        <v>43</v>
      </c>
      <c r="G114" s="161">
        <f t="shared" si="13"/>
        <v>51.19047619047619</v>
      </c>
      <c r="H114" s="168">
        <v>106</v>
      </c>
      <c r="I114" s="156">
        <v>3337.895</v>
      </c>
      <c r="J114" s="150" t="s">
        <v>98</v>
      </c>
      <c r="K114" s="168">
        <v>17</v>
      </c>
      <c r="L114" s="168">
        <v>14</v>
      </c>
      <c r="M114" s="161">
        <f t="shared" si="14"/>
        <v>82.35294117647058</v>
      </c>
      <c r="N114" s="2"/>
    </row>
    <row r="115" spans="1:14">
      <c r="A115" s="4" t="s">
        <v>17</v>
      </c>
      <c r="B115" s="5">
        <f>SUM(B100:B114)</f>
        <v>7702</v>
      </c>
      <c r="C115" s="5">
        <f>SUM(C100:C114)</f>
        <v>3711</v>
      </c>
      <c r="D115" s="163">
        <f t="shared" si="15"/>
        <v>48.182290314204103</v>
      </c>
      <c r="E115" s="5">
        <f>SUM(E100:E114)</f>
        <v>3415</v>
      </c>
      <c r="F115" s="5">
        <f>SUM(F100:F114)</f>
        <v>1555</v>
      </c>
      <c r="G115" s="163">
        <f t="shared" si="13"/>
        <v>45.534407027818446</v>
      </c>
      <c r="H115" s="155">
        <f>SUM(H100:H114)</f>
        <v>3711</v>
      </c>
      <c r="I115" s="158">
        <v>5019.25</v>
      </c>
      <c r="J115" s="152" t="s">
        <v>98</v>
      </c>
      <c r="K115" s="159">
        <f>SUM(K100:K114)</f>
        <v>399</v>
      </c>
      <c r="L115" s="159">
        <f>SUM(L100:L114)</f>
        <v>256</v>
      </c>
      <c r="M115" s="164">
        <f t="shared" si="14"/>
        <v>64.160401002506262</v>
      </c>
      <c r="N115" s="2"/>
    </row>
    <row r="116" spans="1:14">
      <c r="A116" s="99" t="s">
        <v>124</v>
      </c>
      <c r="B116" s="87"/>
      <c r="C116" s="87"/>
      <c r="D116" s="87"/>
      <c r="E116" s="87"/>
      <c r="F116" s="87"/>
      <c r="G116" s="99" t="s">
        <v>129</v>
      </c>
      <c r="H116" s="32"/>
      <c r="I116" s="32"/>
      <c r="J116" s="32"/>
      <c r="K116" s="32"/>
      <c r="L116" s="32"/>
      <c r="M116" s="32"/>
      <c r="N116" s="2"/>
    </row>
    <row r="117" spans="1:14">
      <c r="A117" s="99" t="s">
        <v>125</v>
      </c>
      <c r="B117" s="32"/>
      <c r="C117" s="32"/>
      <c r="D117" s="32"/>
      <c r="E117" s="32"/>
      <c r="F117" s="32"/>
      <c r="G117" s="32"/>
      <c r="H117" s="32"/>
      <c r="I117" s="32"/>
      <c r="J117" s="2"/>
      <c r="K117" s="32"/>
      <c r="L117" s="32"/>
      <c r="M117" s="32"/>
      <c r="N117" s="2"/>
    </row>
    <row r="118" spans="1:14">
      <c r="N118" s="2"/>
    </row>
    <row r="119" spans="1:14">
      <c r="N119" s="2"/>
    </row>
    <row r="120" spans="1:14">
      <c r="N120" s="2"/>
    </row>
    <row r="127" spans="1:14">
      <c r="A127" s="99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2"/>
    </row>
    <row r="128" spans="1:14">
      <c r="I128" s="2"/>
      <c r="J128" s="2"/>
      <c r="K128" s="2"/>
      <c r="L128" s="2"/>
      <c r="M128" s="2"/>
    </row>
    <row r="129" spans="9:13">
      <c r="I129" s="2"/>
      <c r="J129" s="2"/>
      <c r="K129" s="2"/>
      <c r="L129" s="2"/>
      <c r="M129" s="2"/>
    </row>
    <row r="130" spans="9:13">
      <c r="I130" s="2"/>
      <c r="J130" s="2"/>
      <c r="K130" s="2"/>
      <c r="L130" s="2"/>
      <c r="M130" s="2"/>
    </row>
    <row r="131" spans="9:13">
      <c r="I131" s="2"/>
      <c r="J131" s="2"/>
      <c r="K131" s="2"/>
      <c r="L131" s="2"/>
      <c r="M131" s="2"/>
    </row>
    <row r="132" spans="9:13">
      <c r="I132" s="2"/>
      <c r="J132" s="2"/>
      <c r="K132" s="2"/>
      <c r="L132" s="2"/>
      <c r="M132" s="2"/>
    </row>
    <row r="133" spans="9:13">
      <c r="I133" s="2"/>
      <c r="J133" s="2"/>
      <c r="K133" s="2"/>
      <c r="L133" s="2"/>
      <c r="M133" s="2"/>
    </row>
    <row r="134" spans="9:13">
      <c r="I134" s="2"/>
      <c r="J134" s="2"/>
      <c r="K134" s="2"/>
      <c r="L134" s="2"/>
      <c r="M134" s="2"/>
    </row>
    <row r="135" spans="9:13">
      <c r="I135" s="2"/>
      <c r="J135" s="2"/>
      <c r="K135" s="2"/>
      <c r="L135" s="2"/>
      <c r="M135" s="2"/>
    </row>
    <row r="136" spans="9:13">
      <c r="I136" s="2"/>
      <c r="J136" s="2"/>
      <c r="K136" s="2"/>
      <c r="L136" s="2"/>
      <c r="M136" s="2"/>
    </row>
    <row r="137" spans="9:13">
      <c r="I137" s="2"/>
      <c r="J137" s="2"/>
      <c r="K137" s="2"/>
      <c r="L137" s="2"/>
      <c r="M137" s="2"/>
    </row>
    <row r="138" spans="9:13">
      <c r="I138" s="2"/>
      <c r="J138" s="2"/>
      <c r="K138" s="2"/>
      <c r="L138" s="2"/>
      <c r="M138" s="2"/>
    </row>
    <row r="139" spans="9:13">
      <c r="I139" s="2"/>
      <c r="J139" s="2"/>
      <c r="K139" s="2"/>
      <c r="L139" s="2"/>
      <c r="M139" s="2"/>
    </row>
    <row r="140" spans="9:13">
      <c r="I140" s="2"/>
      <c r="J140" s="2"/>
      <c r="K140" s="2"/>
      <c r="L140" s="2"/>
      <c r="M140" s="2"/>
    </row>
    <row r="141" spans="9:13">
      <c r="I141" s="2"/>
      <c r="J141" s="2"/>
      <c r="K141" s="2"/>
      <c r="L141" s="2"/>
      <c r="M141" s="2"/>
    </row>
    <row r="143" spans="9:13">
      <c r="I143" s="2"/>
      <c r="J143" s="2"/>
      <c r="K143" s="2"/>
      <c r="L143" s="2"/>
      <c r="M143" s="2"/>
    </row>
  </sheetData>
  <mergeCells count="12">
    <mergeCell ref="B44:D44"/>
    <mergeCell ref="E44:G44"/>
    <mergeCell ref="H44:J44"/>
    <mergeCell ref="K44:M44"/>
    <mergeCell ref="B2:D2"/>
    <mergeCell ref="E2:G2"/>
    <mergeCell ref="H2:J2"/>
    <mergeCell ref="K2:M2"/>
    <mergeCell ref="B23:D23"/>
    <mergeCell ref="E23:G23"/>
    <mergeCell ref="H23:J23"/>
    <mergeCell ref="K23:M23"/>
  </mergeCells>
  <pageMargins left="0.7" right="0.7" top="0.75" bottom="0.75" header="0.3" footer="0.3"/>
  <pageSetup fitToHeight="0" orientation="landscape" r:id="rId1"/>
  <rowBreaks count="3" manualBreakCount="3">
    <brk id="42" max="12" man="1"/>
    <brk id="42" max="16383" man="1"/>
    <brk id="96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1153-D1CB-42EC-8ED7-9668A48005D4}">
  <sheetPr codeName="Sheet9"/>
  <dimension ref="A1:M20"/>
  <sheetViews>
    <sheetView topLeftCell="A10" workbookViewId="0">
      <selection activeCell="H23" sqref="H22:H23"/>
    </sheetView>
  </sheetViews>
  <sheetFormatPr defaultRowHeight="14.4"/>
  <cols>
    <col min="1" max="1" width="11.33203125" customWidth="1"/>
    <col min="2" max="2" width="19.109375" customWidth="1"/>
    <col min="3" max="3" width="10.5546875" customWidth="1"/>
    <col min="4" max="4" width="7.6640625" style="2" bestFit="1" customWidth="1"/>
    <col min="5" max="8" width="7.88671875" bestFit="1" customWidth="1"/>
  </cols>
  <sheetData>
    <row r="1" spans="1:13">
      <c r="A1" s="190" t="s">
        <v>217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48.6">
      <c r="A2" s="257"/>
      <c r="B2" s="259"/>
      <c r="C2" s="260"/>
      <c r="D2" s="261">
        <v>2018</v>
      </c>
      <c r="E2" s="261">
        <v>2019</v>
      </c>
      <c r="F2" s="261">
        <v>2020</v>
      </c>
      <c r="G2" s="261">
        <v>2021</v>
      </c>
      <c r="H2" s="261">
        <v>2022</v>
      </c>
      <c r="I2" s="262" t="s">
        <v>1</v>
      </c>
    </row>
    <row r="3" spans="1:13">
      <c r="A3" s="246" t="s">
        <v>76</v>
      </c>
      <c r="B3" s="227"/>
      <c r="C3" s="250" t="s">
        <v>165</v>
      </c>
      <c r="D3" s="170">
        <v>56</v>
      </c>
      <c r="E3" s="170">
        <v>223</v>
      </c>
      <c r="F3" s="170">
        <v>404</v>
      </c>
      <c r="G3" s="170">
        <v>745</v>
      </c>
      <c r="H3" s="170">
        <v>366</v>
      </c>
      <c r="I3" s="266">
        <f t="shared" ref="I3:I19" si="0">(((H3/D3)^(1/4))-1)*100</f>
        <v>59.890722361838122</v>
      </c>
    </row>
    <row r="4" spans="1:13">
      <c r="B4" s="242"/>
      <c r="C4" s="251" t="s">
        <v>166</v>
      </c>
      <c r="D4" s="230">
        <v>98</v>
      </c>
      <c r="E4" s="230">
        <v>484</v>
      </c>
      <c r="F4" s="230">
        <v>766</v>
      </c>
      <c r="G4" s="230">
        <v>1545</v>
      </c>
      <c r="H4" s="230">
        <v>828</v>
      </c>
      <c r="I4" s="267">
        <f t="shared" si="0"/>
        <v>70.490845792694373</v>
      </c>
    </row>
    <row r="5" spans="1:13">
      <c r="B5" s="242"/>
      <c r="C5" s="250" t="s">
        <v>17</v>
      </c>
      <c r="D5" s="170">
        <f>+D3+D4</f>
        <v>154</v>
      </c>
      <c r="E5" s="170">
        <f>+E3+E4</f>
        <v>707</v>
      </c>
      <c r="F5" s="170">
        <f>+F3+F4</f>
        <v>1170</v>
      </c>
      <c r="G5" s="170">
        <f>+G3+G4</f>
        <v>2290</v>
      </c>
      <c r="H5" s="170">
        <f>+H3+H4</f>
        <v>1194</v>
      </c>
      <c r="I5" s="268">
        <f t="shared" si="0"/>
        <v>66.867170361678333</v>
      </c>
    </row>
    <row r="6" spans="1:13" ht="24.6">
      <c r="B6" s="242"/>
      <c r="C6" s="245" t="s">
        <v>128</v>
      </c>
      <c r="D6" s="230">
        <v>12641</v>
      </c>
      <c r="E6" s="230">
        <v>70450</v>
      </c>
      <c r="F6" s="230">
        <v>164099</v>
      </c>
      <c r="G6" s="230">
        <v>241203</v>
      </c>
      <c r="H6" s="230">
        <v>142580</v>
      </c>
      <c r="I6" s="267">
        <f t="shared" si="0"/>
        <v>83.26068044473422</v>
      </c>
    </row>
    <row r="7" spans="1:13" ht="24.6">
      <c r="B7" s="242"/>
      <c r="C7" s="248" t="s">
        <v>127</v>
      </c>
      <c r="D7" s="111">
        <v>56</v>
      </c>
      <c r="E7" s="111">
        <v>326</v>
      </c>
      <c r="F7" s="111">
        <v>512</v>
      </c>
      <c r="G7" s="111">
        <v>911</v>
      </c>
      <c r="H7" s="111">
        <v>416</v>
      </c>
      <c r="I7" s="268">
        <f t="shared" si="0"/>
        <v>65.092112939322064</v>
      </c>
    </row>
    <row r="8" spans="1:13" s="2" customFormat="1" ht="36.6">
      <c r="B8" s="242"/>
      <c r="C8" s="258" t="s">
        <v>179</v>
      </c>
      <c r="D8" s="256">
        <f t="shared" ref="D8:G8" si="1">(+D7/D5) *100</f>
        <v>36.363636363636367</v>
      </c>
      <c r="E8" s="256">
        <f t="shared" si="1"/>
        <v>46.110325318246112</v>
      </c>
      <c r="F8" s="256">
        <f t="shared" si="1"/>
        <v>43.760683760683762</v>
      </c>
      <c r="G8" s="256">
        <f t="shared" si="1"/>
        <v>39.78165938864629</v>
      </c>
      <c r="H8" s="256">
        <f t="shared" ref="H8" si="2">(+H7/H5) *100</f>
        <v>34.840871021775541</v>
      </c>
      <c r="I8" s="286">
        <f t="shared" si="0"/>
        <v>-1.0637547328865793</v>
      </c>
    </row>
    <row r="9" spans="1:13" s="2" customFormat="1">
      <c r="B9" s="242"/>
      <c r="C9" s="243"/>
      <c r="D9" s="231"/>
      <c r="E9" s="231"/>
      <c r="F9" s="231"/>
      <c r="G9" s="231"/>
      <c r="H9" s="231"/>
      <c r="I9" s="269"/>
    </row>
    <row r="10" spans="1:13" ht="28.8">
      <c r="A10" s="274" t="s">
        <v>126</v>
      </c>
      <c r="B10" s="275" t="s">
        <v>177</v>
      </c>
      <c r="C10" s="276" t="s">
        <v>121</v>
      </c>
      <c r="D10" s="278">
        <v>187</v>
      </c>
      <c r="E10" s="278">
        <v>127</v>
      </c>
      <c r="F10" s="278">
        <v>623</v>
      </c>
      <c r="G10" s="278">
        <v>925</v>
      </c>
      <c r="H10" s="278">
        <v>1856</v>
      </c>
      <c r="I10" s="300">
        <f t="shared" si="0"/>
        <v>77.494169432967254</v>
      </c>
    </row>
    <row r="11" spans="1:13">
      <c r="B11" s="244"/>
      <c r="C11" s="245" t="s">
        <v>123</v>
      </c>
      <c r="D11" s="232">
        <v>98</v>
      </c>
      <c r="E11" s="232">
        <v>68</v>
      </c>
      <c r="F11" s="232">
        <v>420</v>
      </c>
      <c r="G11" s="232">
        <v>523</v>
      </c>
      <c r="H11" s="232">
        <v>953</v>
      </c>
      <c r="I11" s="301">
        <f t="shared" si="0"/>
        <v>76.590243837223653</v>
      </c>
    </row>
    <row r="12" spans="1:13" ht="24.6">
      <c r="B12" s="244"/>
      <c r="C12" s="252" t="s">
        <v>122</v>
      </c>
      <c r="D12" s="254">
        <f>(+D11/D10) *100</f>
        <v>52.406417112299465</v>
      </c>
      <c r="E12" s="254">
        <f>(+E11/E10) *100</f>
        <v>53.543307086614178</v>
      </c>
      <c r="F12" s="254">
        <f>(+F11/F10) *100</f>
        <v>67.415730337078656</v>
      </c>
      <c r="G12" s="254">
        <f>(+G11/G10) *100</f>
        <v>56.54054054054054</v>
      </c>
      <c r="H12" s="254">
        <f>(+H11/H10) *100</f>
        <v>51.346982758620683</v>
      </c>
      <c r="I12" s="302">
        <f t="shared" si="0"/>
        <v>-0.50927058541209158</v>
      </c>
    </row>
    <row r="13" spans="1:13" s="2" customFormat="1">
      <c r="B13" s="244"/>
      <c r="C13" s="243"/>
      <c r="D13" s="236"/>
      <c r="E13" s="235"/>
      <c r="F13" s="235"/>
      <c r="G13" s="235"/>
      <c r="H13" s="235"/>
      <c r="I13" s="240"/>
    </row>
    <row r="14" spans="1:13" ht="24.6">
      <c r="A14" s="227"/>
      <c r="B14" s="247" t="s">
        <v>176</v>
      </c>
      <c r="C14" s="248" t="s">
        <v>121</v>
      </c>
      <c r="D14" s="115">
        <v>56</v>
      </c>
      <c r="E14" s="115">
        <v>186</v>
      </c>
      <c r="F14" s="115">
        <v>312</v>
      </c>
      <c r="G14" s="115">
        <v>715</v>
      </c>
      <c r="H14" s="115">
        <v>1248</v>
      </c>
      <c r="I14" s="303">
        <f t="shared" si="0"/>
        <v>117.27343958285972</v>
      </c>
    </row>
    <row r="15" spans="1:13">
      <c r="B15" s="244"/>
      <c r="C15" s="245" t="s">
        <v>123</v>
      </c>
      <c r="D15" s="232">
        <v>28</v>
      </c>
      <c r="E15" s="232">
        <v>87</v>
      </c>
      <c r="F15" s="232">
        <v>210</v>
      </c>
      <c r="G15" s="232">
        <v>435</v>
      </c>
      <c r="H15" s="232">
        <v>710</v>
      </c>
      <c r="I15" s="301">
        <f t="shared" si="0"/>
        <v>124.40115057009953</v>
      </c>
    </row>
    <row r="16" spans="1:13" ht="24.6">
      <c r="B16" s="244"/>
      <c r="C16" s="252" t="s">
        <v>122</v>
      </c>
      <c r="D16" s="254">
        <f>(+D15/D14) *100</f>
        <v>50</v>
      </c>
      <c r="E16" s="254">
        <f>(+E15/E14) *100</f>
        <v>46.774193548387096</v>
      </c>
      <c r="F16" s="254">
        <f>(+F15/F14) *100</f>
        <v>67.307692307692307</v>
      </c>
      <c r="G16" s="254">
        <f>(+G15/G14) *100</f>
        <v>60.839160839160847</v>
      </c>
      <c r="H16" s="254">
        <f>(+H15/H14) *100</f>
        <v>56.891025641025635</v>
      </c>
      <c r="I16" s="302">
        <f t="shared" si="0"/>
        <v>3.2805256827176832</v>
      </c>
    </row>
    <row r="17" spans="1:9" s="2" customFormat="1">
      <c r="B17" s="244"/>
      <c r="C17" s="243"/>
      <c r="D17" s="236"/>
      <c r="E17" s="235"/>
      <c r="F17" s="235"/>
      <c r="G17" s="235"/>
      <c r="H17" s="235"/>
      <c r="I17" s="240"/>
    </row>
    <row r="18" spans="1:9" ht="24.6">
      <c r="A18" s="227"/>
      <c r="B18" s="247" t="s">
        <v>174</v>
      </c>
      <c r="C18" s="248" t="s">
        <v>121</v>
      </c>
      <c r="D18" s="115">
        <v>98</v>
      </c>
      <c r="E18" s="115">
        <v>68</v>
      </c>
      <c r="F18" s="115">
        <v>623</v>
      </c>
      <c r="G18" s="115">
        <v>925</v>
      </c>
      <c r="H18" s="115">
        <v>1856</v>
      </c>
      <c r="I18" s="303">
        <f t="shared" si="0"/>
        <v>108.61136944586569</v>
      </c>
    </row>
    <row r="19" spans="1:9">
      <c r="A19" s="257"/>
      <c r="B19" s="258"/>
      <c r="C19" s="255" t="s">
        <v>123</v>
      </c>
      <c r="D19" s="299">
        <v>4532.51</v>
      </c>
      <c r="E19" s="299">
        <v>5187.7</v>
      </c>
      <c r="F19" s="299">
        <v>4334.37</v>
      </c>
      <c r="G19" s="299">
        <v>5508.42</v>
      </c>
      <c r="H19" s="299">
        <v>5345.18</v>
      </c>
      <c r="I19" s="304">
        <f t="shared" si="0"/>
        <v>4.2091589829887699</v>
      </c>
    </row>
    <row r="20" spans="1:9">
      <c r="A20" s="233" t="s">
        <v>167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78D80BA-C8B4-4B32-BF16-380F80B87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E05EE-3E51-4E3C-8B69-DF883D8F289D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7E6F4D7-B234-41F7-8C83-9CBE326D0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Adult Education Enroll - MIS</vt:lpstr>
      <vt:lpstr>Adult Education Enroll - NRS</vt:lpstr>
      <vt:lpstr>Enroll by ProgType-College</vt:lpstr>
      <vt:lpstr>Particip by Level, Ethnic, Sex</vt:lpstr>
      <vt:lpstr>NRS-Ethnic, Race</vt:lpstr>
      <vt:lpstr>NRS-Age&amp;Gender</vt:lpstr>
      <vt:lpstr>Adult Education Credentials</vt:lpstr>
      <vt:lpstr>Core Measure Outcome by College</vt:lpstr>
      <vt:lpstr>Distance Ed</vt:lpstr>
      <vt:lpstr>Corrections</vt:lpstr>
      <vt:lpstr>IET</vt:lpstr>
      <vt:lpstr>IET Training</vt:lpstr>
      <vt:lpstr>IELCE</vt:lpstr>
      <vt:lpstr>Participant Status</vt:lpstr>
      <vt:lpstr>'Core Measure Outcome by College'!Print_Area</vt:lpstr>
      <vt:lpstr>IET!Print_Area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9</dc:title>
  <dc:creator>Jeremy Varner</dc:creator>
  <cp:lastModifiedBy>Bassis, Vladimir [IDOE]</cp:lastModifiedBy>
  <cp:lastPrinted>2022-12-29T15:30:36Z</cp:lastPrinted>
  <dcterms:created xsi:type="dcterms:W3CDTF">2009-01-08T18:45:46Z</dcterms:created>
  <dcterms:modified xsi:type="dcterms:W3CDTF">2022-12-29T15:34:18Z</dcterms:modified>
</cp:coreProperties>
</file>