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22\Tables\Updated\"/>
    </mc:Choice>
  </mc:AlternateContent>
  <xr:revisionPtr revIDLastSave="0" documentId="13_ncr:1_{C3642C3B-4FCA-49D8-93DC-29C11DB3432F}" xr6:coauthVersionLast="36" xr6:coauthVersionMax="36" xr10:uidLastSave="{00000000-0000-0000-0000-000000000000}"/>
  <bookViews>
    <workbookView xWindow="0" yWindow="0" windowWidth="21576" windowHeight="9372" tabRatio="678" firstSheet="9" activeTab="15" xr2:uid="{00000000-000D-0000-FFFF-FFFF00000000}"/>
  </bookViews>
  <sheets>
    <sheet name="Enrollment and Hours by college" sheetId="1" r:id="rId1"/>
    <sheet name="Non-Credit Courses and Programs" sheetId="14" r:id="rId2"/>
    <sheet name="Enroll ProgType-College 5 years" sheetId="19" r:id="rId3"/>
    <sheet name="DUI and DIP" sheetId="10" r:id="rId4"/>
    <sheet name="Sheltered Workshop and MSHA" sheetId="12" r:id="rId5"/>
    <sheet name="Used AutoDealers and Correction" sheetId="21" r:id="rId6"/>
    <sheet name="Online and Public Policy" sheetId="23" r:id="rId7"/>
    <sheet name="TotalFedClust" sheetId="46" r:id="rId8"/>
    <sheet name="Total Enrollment by Gender" sheetId="30" r:id="rId9"/>
    <sheet name="Total Enrollment RaceEthnicity" sheetId="31" r:id="rId10"/>
    <sheet name="SkEnh Recert FedClust" sheetId="29" r:id="rId11"/>
    <sheet name="SkEnh FedClust" sheetId="48" r:id="rId12"/>
    <sheet name="SkEnhFedClustContHrs" sheetId="42" r:id="rId13"/>
    <sheet name="State or Federal Mandated" sheetId="45" r:id="rId14"/>
    <sheet name="NC_Awards" sheetId="47" r:id="rId15"/>
    <sheet name="NC_Awards_FedClust" sheetId="49" r:id="rId16"/>
  </sheets>
  <calcPr calcId="191029"/>
</workbook>
</file>

<file path=xl/calcChain.xml><?xml version="1.0" encoding="utf-8"?>
<calcChain xmlns="http://schemas.openxmlformats.org/spreadsheetml/2006/main">
  <c r="B108" i="48" l="1"/>
  <c r="C108" i="48"/>
  <c r="D108" i="48"/>
  <c r="E108" i="48"/>
  <c r="F108" i="48"/>
  <c r="G108" i="48"/>
  <c r="H108" i="48"/>
  <c r="I108" i="48"/>
  <c r="J108" i="48"/>
  <c r="K108" i="48"/>
  <c r="L108" i="48"/>
  <c r="M108" i="48"/>
  <c r="N108" i="48"/>
  <c r="O108" i="48"/>
  <c r="P108" i="48"/>
  <c r="Q108" i="48"/>
  <c r="M38" i="21"/>
  <c r="M35" i="21"/>
  <c r="M32" i="21"/>
  <c r="M28" i="21"/>
  <c r="L38" i="21"/>
  <c r="L35" i="21"/>
  <c r="L28" i="21"/>
  <c r="L32" i="21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Q41" i="29" l="1"/>
  <c r="Q40" i="29"/>
  <c r="Q39" i="29"/>
  <c r="Q38" i="29"/>
  <c r="Q37" i="29"/>
  <c r="Q36" i="29"/>
  <c r="Q35" i="29"/>
  <c r="Q34" i="29"/>
  <c r="Q33" i="29"/>
  <c r="Q32" i="29"/>
  <c r="Q31" i="29"/>
  <c r="Q30" i="29"/>
  <c r="Q29" i="29"/>
  <c r="Q28" i="29"/>
  <c r="Q27" i="29"/>
  <c r="Q26" i="29"/>
  <c r="Q19" i="29"/>
  <c r="Q18" i="29"/>
  <c r="Q17" i="29"/>
  <c r="Q16" i="29"/>
  <c r="Q15" i="29"/>
  <c r="Q14" i="29"/>
  <c r="Q13" i="29"/>
  <c r="Q12" i="29"/>
  <c r="Q11" i="29"/>
  <c r="Q10" i="29"/>
  <c r="Q9" i="29"/>
  <c r="Q8" i="29"/>
  <c r="Q7" i="29"/>
  <c r="Q6" i="29"/>
  <c r="Q5" i="29"/>
  <c r="Q4" i="29"/>
  <c r="Q3" i="29"/>
  <c r="P138" i="48"/>
  <c r="O138" i="48"/>
  <c r="N138" i="48"/>
  <c r="M138" i="48"/>
  <c r="L138" i="48"/>
  <c r="K138" i="48"/>
  <c r="J138" i="48"/>
  <c r="I138" i="48"/>
  <c r="H138" i="48"/>
  <c r="G138" i="48"/>
  <c r="F138" i="48"/>
  <c r="E138" i="48"/>
  <c r="D138" i="48"/>
  <c r="C138" i="48"/>
  <c r="B138" i="48"/>
  <c r="Q138" i="48"/>
  <c r="P79" i="48"/>
  <c r="O79" i="48"/>
  <c r="N79" i="48"/>
  <c r="M79" i="48"/>
  <c r="L79" i="48"/>
  <c r="K79" i="48"/>
  <c r="J79" i="48"/>
  <c r="I79" i="48"/>
  <c r="H79" i="48"/>
  <c r="G79" i="48"/>
  <c r="F79" i="48"/>
  <c r="E79" i="48"/>
  <c r="D79" i="48"/>
  <c r="C79" i="48"/>
  <c r="B79" i="48"/>
  <c r="Q78" i="48"/>
  <c r="Q77" i="48"/>
  <c r="Q76" i="48"/>
  <c r="Q75" i="48"/>
  <c r="Q74" i="48"/>
  <c r="Q73" i="48"/>
  <c r="Q72" i="48"/>
  <c r="Q71" i="48"/>
  <c r="Q70" i="48"/>
  <c r="Q69" i="48"/>
  <c r="Q68" i="48"/>
  <c r="Q67" i="48"/>
  <c r="Q66" i="48"/>
  <c r="Q65" i="48"/>
  <c r="Q64" i="48"/>
  <c r="Q63" i="48"/>
  <c r="Q62" i="48"/>
  <c r="P50" i="48"/>
  <c r="O50" i="48"/>
  <c r="N50" i="48"/>
  <c r="M50" i="48"/>
  <c r="L50" i="48"/>
  <c r="K50" i="48"/>
  <c r="J50" i="48"/>
  <c r="I50" i="48"/>
  <c r="H50" i="48"/>
  <c r="G50" i="48"/>
  <c r="F50" i="48"/>
  <c r="E50" i="48"/>
  <c r="D50" i="48"/>
  <c r="C50" i="48"/>
  <c r="B50" i="48"/>
  <c r="Q49" i="48"/>
  <c r="Q48" i="48"/>
  <c r="Q47" i="48"/>
  <c r="Q46" i="48"/>
  <c r="Q45" i="48"/>
  <c r="Q44" i="48"/>
  <c r="Q43" i="48"/>
  <c r="Q42" i="48"/>
  <c r="Q41" i="48"/>
  <c r="Q40" i="48"/>
  <c r="Q39" i="48"/>
  <c r="Q38" i="48"/>
  <c r="Q37" i="48"/>
  <c r="Q36" i="48"/>
  <c r="Q35" i="48"/>
  <c r="Q34" i="48"/>
  <c r="Q33" i="48"/>
  <c r="P20" i="48"/>
  <c r="O20" i="48"/>
  <c r="N20" i="48"/>
  <c r="M20" i="48"/>
  <c r="L20" i="48"/>
  <c r="K20" i="48"/>
  <c r="J20" i="48"/>
  <c r="I20" i="48"/>
  <c r="H20" i="48"/>
  <c r="G20" i="48"/>
  <c r="F20" i="48"/>
  <c r="E20" i="48"/>
  <c r="D20" i="48"/>
  <c r="C20" i="48"/>
  <c r="B20" i="48"/>
  <c r="Q19" i="48"/>
  <c r="Q18" i="48"/>
  <c r="Q17" i="48"/>
  <c r="Q16" i="48"/>
  <c r="Q15" i="48"/>
  <c r="Q14" i="48"/>
  <c r="Q13" i="48"/>
  <c r="Q12" i="48"/>
  <c r="Q11" i="48"/>
  <c r="Q10" i="48"/>
  <c r="Q9" i="48"/>
  <c r="Q8" i="48"/>
  <c r="Q7" i="48"/>
  <c r="Q6" i="48"/>
  <c r="Q5" i="48"/>
  <c r="Q4" i="48"/>
  <c r="Q3" i="48"/>
  <c r="Q50" i="48" l="1"/>
  <c r="Q20" i="48"/>
  <c r="Q79" i="48"/>
  <c r="G18" i="47"/>
  <c r="F18" i="47"/>
  <c r="E18" i="47"/>
  <c r="D18" i="47"/>
  <c r="C18" i="47"/>
  <c r="B18" i="47"/>
  <c r="G125" i="47"/>
  <c r="F125" i="47"/>
  <c r="E125" i="47"/>
  <c r="D125" i="47"/>
  <c r="C125" i="47"/>
  <c r="B125" i="47"/>
  <c r="B38" i="47"/>
  <c r="C38" i="47"/>
  <c r="D38" i="47"/>
  <c r="E38" i="47"/>
  <c r="F38" i="47"/>
  <c r="G38" i="47"/>
  <c r="B62" i="47"/>
  <c r="C62" i="47"/>
  <c r="D62" i="47"/>
  <c r="E62" i="47"/>
  <c r="F62" i="47"/>
  <c r="G62" i="47"/>
  <c r="B82" i="47"/>
  <c r="C82" i="47"/>
  <c r="D82" i="47"/>
  <c r="E82" i="47"/>
  <c r="F82" i="47"/>
  <c r="G82" i="47"/>
  <c r="B105" i="47"/>
  <c r="C105" i="47"/>
  <c r="D105" i="47"/>
  <c r="E105" i="47"/>
  <c r="F105" i="47"/>
  <c r="B148" i="47"/>
  <c r="C148" i="47"/>
  <c r="D148" i="47"/>
  <c r="E148" i="47"/>
  <c r="F148" i="47"/>
  <c r="G148" i="47"/>
  <c r="B168" i="47"/>
  <c r="C168" i="47"/>
  <c r="D168" i="47"/>
  <c r="E168" i="47"/>
  <c r="F168" i="47"/>
  <c r="G168" i="47"/>
  <c r="B191" i="47"/>
  <c r="C191" i="47"/>
  <c r="D191" i="47"/>
  <c r="E191" i="47"/>
  <c r="F191" i="47"/>
  <c r="G191" i="47"/>
  <c r="B211" i="47"/>
  <c r="C211" i="47"/>
  <c r="D211" i="47"/>
  <c r="E211" i="47"/>
  <c r="F211" i="47"/>
  <c r="B2" i="45"/>
  <c r="Q25" i="42"/>
  <c r="Q26" i="42"/>
  <c r="Q27" i="42"/>
  <c r="Q28" i="42"/>
  <c r="Q29" i="42"/>
  <c r="Q42" i="42" s="1"/>
  <c r="Q30" i="42"/>
  <c r="Q31" i="42"/>
  <c r="Q32" i="42"/>
  <c r="Q33" i="42"/>
  <c r="Q34" i="42"/>
  <c r="Q35" i="42"/>
  <c r="Q36" i="42"/>
  <c r="Q37" i="42"/>
  <c r="Q38" i="42"/>
  <c r="Q39" i="42"/>
  <c r="Q40" i="42"/>
  <c r="Q41" i="42"/>
  <c r="B42" i="42"/>
  <c r="C42" i="42"/>
  <c r="D42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7" i="42"/>
  <c r="Q48" i="42"/>
  <c r="Q49" i="42"/>
  <c r="Q50" i="42"/>
  <c r="Q64" i="42" s="1"/>
  <c r="Q51" i="42"/>
  <c r="Q52" i="42"/>
  <c r="Q53" i="42"/>
  <c r="Q54" i="42"/>
  <c r="Q55" i="42"/>
  <c r="Q56" i="42"/>
  <c r="Q57" i="42"/>
  <c r="Q58" i="42"/>
  <c r="Q59" i="42"/>
  <c r="Q60" i="42"/>
  <c r="Q61" i="42"/>
  <c r="Q62" i="42"/>
  <c r="Q63" i="42"/>
  <c r="B64" i="42"/>
  <c r="C64" i="42"/>
  <c r="D64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9" i="42"/>
  <c r="Q70" i="42"/>
  <c r="Q71" i="42"/>
  <c r="Q86" i="42" s="1"/>
  <c r="Q72" i="42"/>
  <c r="Q73" i="42"/>
  <c r="Q74" i="42"/>
  <c r="Q75" i="42"/>
  <c r="Q76" i="42"/>
  <c r="Q77" i="42"/>
  <c r="Q78" i="42"/>
  <c r="Q79" i="42"/>
  <c r="Q80" i="42"/>
  <c r="Q81" i="42"/>
  <c r="Q82" i="42"/>
  <c r="Q83" i="42"/>
  <c r="Q84" i="42"/>
  <c r="Q85" i="42"/>
  <c r="B86" i="42"/>
  <c r="C86" i="42"/>
  <c r="D86" i="42"/>
  <c r="E86" i="42"/>
  <c r="F86" i="42"/>
  <c r="G86" i="42"/>
  <c r="H86" i="42"/>
  <c r="I86" i="42"/>
  <c r="J86" i="42"/>
  <c r="K86" i="42"/>
  <c r="L86" i="42"/>
  <c r="M86" i="42"/>
  <c r="N86" i="42"/>
  <c r="O86" i="42"/>
  <c r="P86" i="42"/>
  <c r="Q91" i="42"/>
  <c r="Q92" i="42"/>
  <c r="Q108" i="42" s="1"/>
  <c r="Q93" i="42"/>
  <c r="Q94" i="42"/>
  <c r="Q95" i="42"/>
  <c r="Q96" i="42"/>
  <c r="Q97" i="42"/>
  <c r="Q98" i="42"/>
  <c r="Q99" i="42"/>
  <c r="Q100" i="42"/>
  <c r="Q101" i="42"/>
  <c r="Q102" i="42"/>
  <c r="Q103" i="42"/>
  <c r="Q104" i="42"/>
  <c r="Q105" i="42"/>
  <c r="Q106" i="42"/>
  <c r="Q107" i="42"/>
  <c r="B108" i="42"/>
  <c r="C108" i="42"/>
  <c r="D108" i="42"/>
  <c r="E108" i="42"/>
  <c r="F108" i="42"/>
  <c r="G108" i="42"/>
  <c r="H108" i="42"/>
  <c r="I108" i="42"/>
  <c r="J108" i="42"/>
  <c r="K108" i="42"/>
  <c r="L108" i="42"/>
  <c r="M108" i="42"/>
  <c r="N108" i="42"/>
  <c r="O108" i="42"/>
  <c r="P108" i="42"/>
  <c r="Q25" i="29"/>
  <c r="B42" i="29"/>
  <c r="C42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B86" i="29"/>
  <c r="C86" i="29"/>
  <c r="D86" i="29"/>
  <c r="E86" i="29"/>
  <c r="F86" i="29"/>
  <c r="G86" i="29"/>
  <c r="H86" i="29"/>
  <c r="I86" i="29"/>
  <c r="J86" i="29"/>
  <c r="K86" i="29"/>
  <c r="L86" i="29"/>
  <c r="M86" i="29"/>
  <c r="N86" i="29"/>
  <c r="O86" i="29"/>
  <c r="P86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B108" i="29"/>
  <c r="C108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B38" i="31"/>
  <c r="C38" i="31"/>
  <c r="D38" i="31"/>
  <c r="E38" i="31"/>
  <c r="F38" i="31"/>
  <c r="G38" i="31"/>
  <c r="H38" i="31"/>
  <c r="I38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B57" i="31"/>
  <c r="C57" i="31"/>
  <c r="D57" i="31"/>
  <c r="E57" i="31"/>
  <c r="F57" i="31"/>
  <c r="G57" i="31"/>
  <c r="H57" i="31"/>
  <c r="I57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6" i="31"/>
  <c r="H77" i="31" s="1"/>
  <c r="J81" i="31"/>
  <c r="J82" i="31"/>
  <c r="J83" i="31"/>
  <c r="J84" i="31"/>
  <c r="J85" i="31"/>
  <c r="J86" i="31"/>
  <c r="J87" i="31"/>
  <c r="J88" i="31"/>
  <c r="J89" i="31"/>
  <c r="J90" i="31"/>
  <c r="J91" i="31"/>
  <c r="J92" i="31"/>
  <c r="J93" i="31"/>
  <c r="J94" i="31"/>
  <c r="J95" i="31"/>
  <c r="B96" i="31"/>
  <c r="C96" i="31"/>
  <c r="D96" i="31"/>
  <c r="E96" i="31"/>
  <c r="F96" i="31"/>
  <c r="G96" i="31"/>
  <c r="H96" i="31"/>
  <c r="I96" i="31"/>
  <c r="C22" i="30"/>
  <c r="E22" i="30"/>
  <c r="H22" i="30"/>
  <c r="G22" i="30" s="1"/>
  <c r="H23" i="30"/>
  <c r="H37" i="30" s="1"/>
  <c r="E37" i="30" s="1"/>
  <c r="C24" i="30"/>
  <c r="E24" i="30"/>
  <c r="H24" i="30"/>
  <c r="G24" i="30" s="1"/>
  <c r="H25" i="30"/>
  <c r="C25" i="30" s="1"/>
  <c r="C26" i="30"/>
  <c r="E26" i="30"/>
  <c r="H26" i="30"/>
  <c r="G26" i="30" s="1"/>
  <c r="H27" i="30"/>
  <c r="C27" i="30" s="1"/>
  <c r="C28" i="30"/>
  <c r="E28" i="30"/>
  <c r="H28" i="30"/>
  <c r="G28" i="30" s="1"/>
  <c r="H29" i="30"/>
  <c r="C29" i="30" s="1"/>
  <c r="C30" i="30"/>
  <c r="E30" i="30"/>
  <c r="H30" i="30"/>
  <c r="G30" i="30" s="1"/>
  <c r="H31" i="30"/>
  <c r="C31" i="30" s="1"/>
  <c r="C32" i="30"/>
  <c r="E32" i="30"/>
  <c r="H32" i="30"/>
  <c r="G32" i="30" s="1"/>
  <c r="H33" i="30"/>
  <c r="C33" i="30" s="1"/>
  <c r="C34" i="30"/>
  <c r="E34" i="30"/>
  <c r="H34" i="30"/>
  <c r="G34" i="30" s="1"/>
  <c r="H35" i="30"/>
  <c r="C35" i="30" s="1"/>
  <c r="C36" i="30"/>
  <c r="E36" i="30"/>
  <c r="H36" i="30"/>
  <c r="G36" i="30" s="1"/>
  <c r="B37" i="30"/>
  <c r="C37" i="30" s="1"/>
  <c r="D37" i="30"/>
  <c r="F37" i="30"/>
  <c r="G37" i="30" s="1"/>
  <c r="H41" i="30"/>
  <c r="H56" i="30" s="1"/>
  <c r="C42" i="30"/>
  <c r="E42" i="30"/>
  <c r="G42" i="30"/>
  <c r="H42" i="30"/>
  <c r="H43" i="30"/>
  <c r="C43" i="30" s="1"/>
  <c r="C44" i="30"/>
  <c r="E44" i="30"/>
  <c r="G44" i="30"/>
  <c r="H44" i="30"/>
  <c r="H45" i="30"/>
  <c r="C45" i="30" s="1"/>
  <c r="C46" i="30"/>
  <c r="E46" i="30"/>
  <c r="G46" i="30"/>
  <c r="H46" i="30"/>
  <c r="H47" i="30"/>
  <c r="E47" i="30" s="1"/>
  <c r="C48" i="30"/>
  <c r="E48" i="30"/>
  <c r="G48" i="30"/>
  <c r="H48" i="30"/>
  <c r="H49" i="30"/>
  <c r="C49" i="30" s="1"/>
  <c r="C50" i="30"/>
  <c r="E50" i="30"/>
  <c r="G50" i="30"/>
  <c r="H50" i="30"/>
  <c r="H51" i="30"/>
  <c r="E51" i="30" s="1"/>
  <c r="C52" i="30"/>
  <c r="E52" i="30"/>
  <c r="G52" i="30"/>
  <c r="H52" i="30"/>
  <c r="H53" i="30"/>
  <c r="C53" i="30" s="1"/>
  <c r="C54" i="30"/>
  <c r="E54" i="30"/>
  <c r="G54" i="30"/>
  <c r="H54" i="30"/>
  <c r="H55" i="30"/>
  <c r="E55" i="30" s="1"/>
  <c r="H60" i="30"/>
  <c r="H75" i="30" s="1"/>
  <c r="C61" i="30"/>
  <c r="E61" i="30"/>
  <c r="G61" i="30"/>
  <c r="H61" i="30"/>
  <c r="H62" i="30"/>
  <c r="E62" i="30" s="1"/>
  <c r="C63" i="30"/>
  <c r="E63" i="30"/>
  <c r="G63" i="30"/>
  <c r="H63" i="30"/>
  <c r="H64" i="30"/>
  <c r="C64" i="30" s="1"/>
  <c r="C65" i="30"/>
  <c r="E65" i="30"/>
  <c r="G65" i="30"/>
  <c r="H65" i="30"/>
  <c r="H66" i="30"/>
  <c r="E66" i="30" s="1"/>
  <c r="C67" i="30"/>
  <c r="E67" i="30"/>
  <c r="G67" i="30"/>
  <c r="H67" i="30"/>
  <c r="H68" i="30"/>
  <c r="C68" i="30" s="1"/>
  <c r="C69" i="30"/>
  <c r="E69" i="30"/>
  <c r="G69" i="30"/>
  <c r="H69" i="30"/>
  <c r="H70" i="30"/>
  <c r="E70" i="30" s="1"/>
  <c r="C71" i="30"/>
  <c r="E71" i="30"/>
  <c r="G71" i="30"/>
  <c r="H71" i="30"/>
  <c r="H72" i="30"/>
  <c r="C72" i="30" s="1"/>
  <c r="C73" i="30"/>
  <c r="E73" i="30"/>
  <c r="G73" i="30"/>
  <c r="H73" i="30"/>
  <c r="H74" i="30"/>
  <c r="E74" i="30" s="1"/>
  <c r="H79" i="30"/>
  <c r="C79" i="30" s="1"/>
  <c r="C80" i="30"/>
  <c r="E80" i="30"/>
  <c r="G80" i="30"/>
  <c r="H80" i="30"/>
  <c r="H81" i="30"/>
  <c r="E81" i="30" s="1"/>
  <c r="C82" i="30"/>
  <c r="E82" i="30"/>
  <c r="G82" i="30"/>
  <c r="H82" i="30"/>
  <c r="H83" i="30"/>
  <c r="C83" i="30" s="1"/>
  <c r="C84" i="30"/>
  <c r="E84" i="30"/>
  <c r="G84" i="30"/>
  <c r="H84" i="30"/>
  <c r="H85" i="30"/>
  <c r="E85" i="30" s="1"/>
  <c r="C86" i="30"/>
  <c r="E86" i="30"/>
  <c r="G86" i="30"/>
  <c r="H86" i="30"/>
  <c r="H87" i="30"/>
  <c r="C87" i="30" s="1"/>
  <c r="C88" i="30"/>
  <c r="E88" i="30"/>
  <c r="G88" i="30"/>
  <c r="H88" i="30"/>
  <c r="H89" i="30"/>
  <c r="E89" i="30" s="1"/>
  <c r="C90" i="30"/>
  <c r="E90" i="30"/>
  <c r="G90" i="30"/>
  <c r="H90" i="30"/>
  <c r="H91" i="30"/>
  <c r="C91" i="30" s="1"/>
  <c r="C92" i="30"/>
  <c r="E92" i="30"/>
  <c r="G92" i="30"/>
  <c r="H92" i="30"/>
  <c r="H93" i="30"/>
  <c r="E93" i="30" s="1"/>
  <c r="B94" i="30"/>
  <c r="D94" i="30"/>
  <c r="F94" i="30"/>
  <c r="Q25" i="46"/>
  <c r="Q26" i="46"/>
  <c r="Q27" i="46"/>
  <c r="Q28" i="46"/>
  <c r="Q29" i="46"/>
  <c r="Q30" i="46"/>
  <c r="Q31" i="46"/>
  <c r="Q32" i="46"/>
  <c r="Q33" i="46"/>
  <c r="Q34" i="46"/>
  <c r="Q35" i="46"/>
  <c r="Q36" i="46"/>
  <c r="Q37" i="46"/>
  <c r="Q38" i="46"/>
  <c r="Q39" i="46"/>
  <c r="Q40" i="46"/>
  <c r="Q41" i="46"/>
  <c r="B42" i="46"/>
  <c r="C42" i="46"/>
  <c r="D42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7" i="46"/>
  <c r="Q48" i="46"/>
  <c r="Q49" i="46"/>
  <c r="Q50" i="46"/>
  <c r="Q51" i="46"/>
  <c r="Q52" i="46"/>
  <c r="Q64" i="46" s="1"/>
  <c r="Q53" i="46"/>
  <c r="Q54" i="46"/>
  <c r="Q55" i="46"/>
  <c r="Q56" i="46"/>
  <c r="Q57" i="46"/>
  <c r="Q58" i="46"/>
  <c r="Q59" i="46"/>
  <c r="Q60" i="46"/>
  <c r="Q61" i="46"/>
  <c r="Q62" i="46"/>
  <c r="Q63" i="46"/>
  <c r="B64" i="46"/>
  <c r="C64" i="46"/>
  <c r="D64" i="46"/>
  <c r="E64" i="46"/>
  <c r="F64" i="46"/>
  <c r="G64" i="46"/>
  <c r="H64" i="46"/>
  <c r="I64" i="46"/>
  <c r="J64" i="46"/>
  <c r="K64" i="46"/>
  <c r="L64" i="46"/>
  <c r="M64" i="46"/>
  <c r="N64" i="46"/>
  <c r="O64" i="46"/>
  <c r="P64" i="46"/>
  <c r="Q69" i="46"/>
  <c r="Q70" i="46"/>
  <c r="Q71" i="46"/>
  <c r="Q72" i="46"/>
  <c r="Q73" i="46"/>
  <c r="Q86" i="46" s="1"/>
  <c r="Q74" i="46"/>
  <c r="Q75" i="46"/>
  <c r="Q76" i="46"/>
  <c r="Q77" i="46"/>
  <c r="Q78" i="46"/>
  <c r="Q79" i="46"/>
  <c r="Q80" i="46"/>
  <c r="Q81" i="46"/>
  <c r="Q82" i="46"/>
  <c r="Q83" i="46"/>
  <c r="Q84" i="46"/>
  <c r="Q85" i="46"/>
  <c r="B86" i="46"/>
  <c r="C86" i="46"/>
  <c r="D86" i="46"/>
  <c r="E86" i="46"/>
  <c r="F86" i="46"/>
  <c r="G86" i="46"/>
  <c r="H86" i="46"/>
  <c r="I86" i="46"/>
  <c r="J86" i="46"/>
  <c r="K86" i="46"/>
  <c r="L86" i="46"/>
  <c r="M86" i="46"/>
  <c r="N86" i="46"/>
  <c r="O86" i="46"/>
  <c r="P86" i="46"/>
  <c r="Q91" i="46"/>
  <c r="Q92" i="46"/>
  <c r="Q93" i="46"/>
  <c r="Q94" i="46"/>
  <c r="Q108" i="46" s="1"/>
  <c r="Q95" i="46"/>
  <c r="Q96" i="46"/>
  <c r="Q97" i="46"/>
  <c r="Q98" i="46"/>
  <c r="Q99" i="46"/>
  <c r="Q100" i="46"/>
  <c r="Q101" i="46"/>
  <c r="Q102" i="46"/>
  <c r="Q103" i="46"/>
  <c r="Q104" i="46"/>
  <c r="Q105" i="46"/>
  <c r="Q106" i="46"/>
  <c r="Q107" i="46"/>
  <c r="B108" i="46"/>
  <c r="C108" i="46"/>
  <c r="D108" i="46"/>
  <c r="E108" i="46"/>
  <c r="F108" i="46"/>
  <c r="G108" i="46"/>
  <c r="H108" i="46"/>
  <c r="I108" i="46"/>
  <c r="J108" i="46"/>
  <c r="K108" i="46"/>
  <c r="L108" i="46"/>
  <c r="M108" i="46"/>
  <c r="N108" i="46"/>
  <c r="O108" i="46"/>
  <c r="P108" i="46"/>
  <c r="G77" i="31" l="1"/>
  <c r="J38" i="31"/>
  <c r="G39" i="31" s="1"/>
  <c r="F77" i="31"/>
  <c r="D77" i="31"/>
  <c r="E77" i="31"/>
  <c r="J96" i="31"/>
  <c r="B97" i="31" s="1"/>
  <c r="C77" i="31"/>
  <c r="J57" i="31"/>
  <c r="B58" i="31" s="1"/>
  <c r="B77" i="31"/>
  <c r="J77" i="31"/>
  <c r="I77" i="31"/>
  <c r="I58" i="31"/>
  <c r="Q42" i="29"/>
  <c r="Q42" i="46"/>
  <c r="G105" i="47"/>
  <c r="Q108" i="29"/>
  <c r="Q86" i="29"/>
  <c r="G211" i="47"/>
  <c r="C39" i="31"/>
  <c r="D39" i="31"/>
  <c r="H39" i="31"/>
  <c r="F39" i="31"/>
  <c r="B39" i="31"/>
  <c r="E75" i="30"/>
  <c r="G75" i="30"/>
  <c r="C75" i="30"/>
  <c r="E56" i="30"/>
  <c r="G56" i="30"/>
  <c r="C56" i="30"/>
  <c r="G23" i="30"/>
  <c r="G35" i="30"/>
  <c r="G33" i="30"/>
  <c r="G31" i="30"/>
  <c r="G29" i="30"/>
  <c r="G27" i="30"/>
  <c r="G25" i="30"/>
  <c r="H94" i="30"/>
  <c r="G94" i="30" s="1"/>
  <c r="G93" i="30"/>
  <c r="G91" i="30"/>
  <c r="G89" i="30"/>
  <c r="G87" i="30"/>
  <c r="G85" i="30"/>
  <c r="G83" i="30"/>
  <c r="G81" i="30"/>
  <c r="G79" i="30"/>
  <c r="G74" i="30"/>
  <c r="G72" i="30"/>
  <c r="G70" i="30"/>
  <c r="G68" i="30"/>
  <c r="G66" i="30"/>
  <c r="G64" i="30"/>
  <c r="G62" i="30"/>
  <c r="G60" i="30"/>
  <c r="G55" i="30"/>
  <c r="G53" i="30"/>
  <c r="G51" i="30"/>
  <c r="G49" i="30"/>
  <c r="G47" i="30"/>
  <c r="G45" i="30"/>
  <c r="G43" i="30"/>
  <c r="G41" i="30"/>
  <c r="E35" i="30"/>
  <c r="E33" i="30"/>
  <c r="E31" i="30"/>
  <c r="E29" i="30"/>
  <c r="E27" i="30"/>
  <c r="E25" i="30"/>
  <c r="E23" i="30"/>
  <c r="C23" i="30"/>
  <c r="E91" i="30"/>
  <c r="E87" i="30"/>
  <c r="E83" i="30"/>
  <c r="E79" i="30"/>
  <c r="E72" i="30"/>
  <c r="E68" i="30"/>
  <c r="E64" i="30"/>
  <c r="E60" i="30"/>
  <c r="E53" i="30"/>
  <c r="E49" i="30"/>
  <c r="E45" i="30"/>
  <c r="E43" i="30"/>
  <c r="E41" i="30"/>
  <c r="C93" i="30"/>
  <c r="C89" i="30"/>
  <c r="C85" i="30"/>
  <c r="C81" i="30"/>
  <c r="C74" i="30"/>
  <c r="C70" i="30"/>
  <c r="C66" i="30"/>
  <c r="C62" i="30"/>
  <c r="C60" i="30"/>
  <c r="C55" i="30"/>
  <c r="C51" i="30"/>
  <c r="C47" i="30"/>
  <c r="C41" i="30"/>
  <c r="B36" i="23"/>
  <c r="K24" i="19"/>
  <c r="K25" i="19"/>
  <c r="K26" i="19"/>
  <c r="K27" i="19"/>
  <c r="K28" i="19"/>
  <c r="K29" i="19"/>
  <c r="K30" i="19"/>
  <c r="K31" i="19"/>
  <c r="K39" i="19" s="1"/>
  <c r="K32" i="19"/>
  <c r="K33" i="19"/>
  <c r="K34" i="19"/>
  <c r="K35" i="19"/>
  <c r="K36" i="19"/>
  <c r="K37" i="19"/>
  <c r="K38" i="19"/>
  <c r="B39" i="19"/>
  <c r="B40" i="19" s="1"/>
  <c r="C39" i="19"/>
  <c r="C40" i="19" s="1"/>
  <c r="D39" i="19"/>
  <c r="E39" i="19"/>
  <c r="F39" i="19"/>
  <c r="G39" i="19"/>
  <c r="H39" i="19"/>
  <c r="I39" i="19"/>
  <c r="J39" i="19"/>
  <c r="K45" i="19"/>
  <c r="K46" i="19"/>
  <c r="K47" i="19"/>
  <c r="K60" i="19" s="1"/>
  <c r="K48" i="19"/>
  <c r="K49" i="19"/>
  <c r="K50" i="19"/>
  <c r="K51" i="19"/>
  <c r="K52" i="19"/>
  <c r="K53" i="19"/>
  <c r="K54" i="19"/>
  <c r="K55" i="19"/>
  <c r="K56" i="19"/>
  <c r="K57" i="19"/>
  <c r="K58" i="19"/>
  <c r="K59" i="19"/>
  <c r="B60" i="19"/>
  <c r="C60" i="19"/>
  <c r="D60" i="19"/>
  <c r="E60" i="19"/>
  <c r="F60" i="19"/>
  <c r="G60" i="19"/>
  <c r="G61" i="19" s="1"/>
  <c r="H60" i="19"/>
  <c r="H61" i="19" s="1"/>
  <c r="I60" i="19"/>
  <c r="J60" i="19"/>
  <c r="K66" i="19"/>
  <c r="K67" i="19"/>
  <c r="K81" i="19" s="1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B81" i="19"/>
  <c r="C81" i="19"/>
  <c r="D81" i="19"/>
  <c r="D82" i="19" s="1"/>
  <c r="E81" i="19"/>
  <c r="E82" i="19" s="1"/>
  <c r="F81" i="19"/>
  <c r="G81" i="19"/>
  <c r="G82" i="19" s="1"/>
  <c r="H81" i="19"/>
  <c r="I81" i="19"/>
  <c r="J81" i="19"/>
  <c r="K87" i="19"/>
  <c r="K88" i="19"/>
  <c r="K89" i="19"/>
  <c r="K90" i="19"/>
  <c r="K91" i="19"/>
  <c r="K102" i="19" s="1"/>
  <c r="K92" i="19"/>
  <c r="K93" i="19"/>
  <c r="K94" i="19"/>
  <c r="K95" i="19"/>
  <c r="K96" i="19"/>
  <c r="K97" i="19"/>
  <c r="K98" i="19"/>
  <c r="K99" i="19"/>
  <c r="K100" i="19"/>
  <c r="K101" i="19"/>
  <c r="B102" i="19"/>
  <c r="B103" i="19" s="1"/>
  <c r="C102" i="19"/>
  <c r="C103" i="19" s="1"/>
  <c r="D102" i="19"/>
  <c r="E102" i="19"/>
  <c r="F102" i="19"/>
  <c r="G102" i="19"/>
  <c r="H102" i="19"/>
  <c r="I102" i="19"/>
  <c r="I103" i="19" s="1"/>
  <c r="J102" i="19"/>
  <c r="J103" i="19" s="1"/>
  <c r="F22" i="14"/>
  <c r="E22" i="14"/>
  <c r="D22" i="14"/>
  <c r="C22" i="14"/>
  <c r="B22" i="14"/>
  <c r="E2" i="14"/>
  <c r="D2" i="14"/>
  <c r="C2" i="14"/>
  <c r="B2" i="14"/>
  <c r="F22" i="1"/>
  <c r="E22" i="1"/>
  <c r="D22" i="1"/>
  <c r="C22" i="1"/>
  <c r="B22" i="1"/>
  <c r="B2" i="1"/>
  <c r="C2" i="1"/>
  <c r="D2" i="1"/>
  <c r="E2" i="1"/>
  <c r="I39" i="31" l="1"/>
  <c r="J39" i="31"/>
  <c r="E39" i="31"/>
  <c r="F97" i="31"/>
  <c r="E97" i="31"/>
  <c r="D97" i="31"/>
  <c r="H97" i="31"/>
  <c r="D58" i="31"/>
  <c r="C58" i="31"/>
  <c r="G58" i="31"/>
  <c r="F58" i="31"/>
  <c r="H58" i="31"/>
  <c r="E58" i="31"/>
  <c r="J58" i="31"/>
  <c r="G97" i="31"/>
  <c r="I97" i="31"/>
  <c r="C97" i="31"/>
  <c r="J97" i="31"/>
  <c r="C94" i="30"/>
  <c r="E94" i="30"/>
  <c r="I40" i="19"/>
  <c r="D40" i="19"/>
  <c r="K40" i="19" s="1"/>
  <c r="F40" i="19"/>
  <c r="G40" i="19"/>
  <c r="H40" i="19"/>
  <c r="E40" i="19"/>
  <c r="H103" i="19"/>
  <c r="G103" i="19"/>
  <c r="F103" i="19"/>
  <c r="E103" i="19"/>
  <c r="F61" i="19"/>
  <c r="C61" i="19"/>
  <c r="D61" i="19"/>
  <c r="I61" i="19"/>
  <c r="B61" i="19"/>
  <c r="K61" i="19" s="1"/>
  <c r="J61" i="19"/>
  <c r="E61" i="19"/>
  <c r="J40" i="19"/>
  <c r="D103" i="19"/>
  <c r="K103" i="19" s="1"/>
  <c r="C82" i="19"/>
  <c r="I82" i="19"/>
  <c r="F82" i="19"/>
  <c r="B82" i="19"/>
  <c r="H82" i="19"/>
  <c r="J82" i="19"/>
  <c r="K82" i="19" l="1"/>
  <c r="M5" i="21"/>
  <c r="L5" i="21"/>
  <c r="M18" i="12"/>
  <c r="L18" i="12"/>
  <c r="M17" i="12"/>
  <c r="L17" i="12"/>
  <c r="L14" i="12"/>
  <c r="M14" i="12"/>
  <c r="L11" i="12"/>
  <c r="F18" i="30"/>
  <c r="D18" i="30"/>
  <c r="B18" i="30"/>
  <c r="K19" i="23"/>
  <c r="J19" i="23"/>
  <c r="F38" i="1" l="1"/>
  <c r="F18" i="14" l="1"/>
  <c r="I18" i="31" l="1"/>
  <c r="H18" i="31"/>
  <c r="G18" i="31"/>
  <c r="F18" i="31"/>
  <c r="E18" i="31"/>
  <c r="D18" i="31"/>
  <c r="C18" i="31"/>
  <c r="B18" i="31"/>
  <c r="L10" i="21"/>
  <c r="M10" i="21"/>
  <c r="M12" i="21"/>
  <c r="L12" i="21"/>
  <c r="M11" i="21"/>
  <c r="L11" i="21"/>
  <c r="L12" i="12"/>
  <c r="M12" i="12"/>
  <c r="P20" i="42" l="1"/>
  <c r="O20" i="42"/>
  <c r="N20" i="42"/>
  <c r="M20" i="42"/>
  <c r="L20" i="42"/>
  <c r="K20" i="42"/>
  <c r="J20" i="42"/>
  <c r="I20" i="42"/>
  <c r="H20" i="42"/>
  <c r="G20" i="42"/>
  <c r="F20" i="42"/>
  <c r="E20" i="42"/>
  <c r="D20" i="42"/>
  <c r="C20" i="42"/>
  <c r="B20" i="42"/>
  <c r="Q19" i="42"/>
  <c r="Q18" i="42"/>
  <c r="Q17" i="42"/>
  <c r="Q16" i="42"/>
  <c r="Q15" i="42"/>
  <c r="Q14" i="42"/>
  <c r="Q13" i="42"/>
  <c r="Q12" i="42"/>
  <c r="Q11" i="42"/>
  <c r="Q10" i="42"/>
  <c r="Q9" i="42"/>
  <c r="Q8" i="42"/>
  <c r="Q7" i="42"/>
  <c r="Q6" i="42"/>
  <c r="Q5" i="42"/>
  <c r="Q4" i="42"/>
  <c r="Q3" i="42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B20" i="29"/>
  <c r="J17" i="31"/>
  <c r="J16" i="31"/>
  <c r="J15" i="31"/>
  <c r="J14" i="31"/>
  <c r="J13" i="31"/>
  <c r="J12" i="31"/>
  <c r="J11" i="31"/>
  <c r="J10" i="31"/>
  <c r="J9" i="31"/>
  <c r="J8" i="31"/>
  <c r="J7" i="31"/>
  <c r="J6" i="31"/>
  <c r="J5" i="31"/>
  <c r="J4" i="31"/>
  <c r="J3" i="31"/>
  <c r="H17" i="30"/>
  <c r="C17" i="30" s="1"/>
  <c r="H16" i="30"/>
  <c r="C16" i="30" s="1"/>
  <c r="H15" i="30"/>
  <c r="C15" i="30" s="1"/>
  <c r="H14" i="30"/>
  <c r="C14" i="30" s="1"/>
  <c r="H13" i="30"/>
  <c r="C13" i="30" s="1"/>
  <c r="H12" i="30"/>
  <c r="C12" i="30" s="1"/>
  <c r="H11" i="30"/>
  <c r="C11" i="30" s="1"/>
  <c r="H10" i="30"/>
  <c r="C10" i="30" s="1"/>
  <c r="H9" i="30"/>
  <c r="C9" i="30" s="1"/>
  <c r="H8" i="30"/>
  <c r="C8" i="30" s="1"/>
  <c r="H7" i="30"/>
  <c r="C7" i="30" s="1"/>
  <c r="H6" i="30"/>
  <c r="C6" i="30" s="1"/>
  <c r="H5" i="30"/>
  <c r="C5" i="30" s="1"/>
  <c r="H4" i="30"/>
  <c r="C4" i="30" s="1"/>
  <c r="H3" i="30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B20" i="46"/>
  <c r="Q19" i="46"/>
  <c r="Q18" i="46"/>
  <c r="Q17" i="46"/>
  <c r="Q16" i="46"/>
  <c r="Q15" i="46"/>
  <c r="Q14" i="46"/>
  <c r="Q13" i="46"/>
  <c r="Q12" i="46"/>
  <c r="Q11" i="46"/>
  <c r="Q10" i="46"/>
  <c r="Q9" i="46"/>
  <c r="Q8" i="46"/>
  <c r="Q7" i="46"/>
  <c r="Q6" i="46"/>
  <c r="Q5" i="46"/>
  <c r="Q4" i="46"/>
  <c r="Q3" i="46"/>
  <c r="J18" i="19"/>
  <c r="I18" i="19"/>
  <c r="H18" i="19"/>
  <c r="G18" i="19"/>
  <c r="F18" i="19"/>
  <c r="E18" i="19"/>
  <c r="D18" i="19"/>
  <c r="C18" i="19"/>
  <c r="B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Q20" i="29" l="1"/>
  <c r="E13" i="30"/>
  <c r="C3" i="30"/>
  <c r="H18" i="30"/>
  <c r="J18" i="31"/>
  <c r="G4" i="30"/>
  <c r="E8" i="30"/>
  <c r="Q20" i="46"/>
  <c r="Q20" i="42"/>
  <c r="E4" i="30"/>
  <c r="G14" i="30"/>
  <c r="G5" i="30"/>
  <c r="G12" i="30"/>
  <c r="E17" i="30"/>
  <c r="E9" i="30"/>
  <c r="E5" i="30"/>
  <c r="G9" i="30"/>
  <c r="E12" i="30"/>
  <c r="E16" i="30"/>
  <c r="G13" i="30"/>
  <c r="G17" i="30"/>
  <c r="G6" i="30"/>
  <c r="G10" i="30"/>
  <c r="E7" i="30"/>
  <c r="G7" i="30"/>
  <c r="E10" i="30"/>
  <c r="G15" i="30"/>
  <c r="E3" i="30"/>
  <c r="G8" i="30"/>
  <c r="E11" i="30"/>
  <c r="G16" i="30"/>
  <c r="G3" i="30"/>
  <c r="E6" i="30"/>
  <c r="G11" i="30"/>
  <c r="E14" i="30"/>
  <c r="E15" i="30"/>
  <c r="K18" i="19"/>
  <c r="J19" i="19" s="1"/>
  <c r="G19" i="19" l="1"/>
  <c r="G18" i="30"/>
  <c r="E18" i="30"/>
  <c r="C18" i="30"/>
  <c r="E19" i="19"/>
  <c r="B19" i="19"/>
  <c r="D19" i="19"/>
  <c r="C19" i="19"/>
  <c r="F19" i="19"/>
  <c r="I19" i="19"/>
  <c r="H19" i="19"/>
  <c r="K19" i="19" l="1"/>
  <c r="M39" i="12" l="1"/>
  <c r="L39" i="12"/>
  <c r="M37" i="12"/>
  <c r="L37" i="12"/>
  <c r="M36" i="12"/>
  <c r="L36" i="12"/>
  <c r="M35" i="12"/>
  <c r="L35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13" i="12"/>
  <c r="L13" i="12"/>
  <c r="M11" i="12"/>
  <c r="M10" i="12"/>
  <c r="L10" i="12"/>
  <c r="M9" i="12"/>
  <c r="L9" i="12"/>
  <c r="M8" i="12"/>
  <c r="L8" i="12"/>
  <c r="M7" i="12"/>
  <c r="L7" i="12"/>
  <c r="M6" i="12"/>
  <c r="L6" i="12"/>
  <c r="M5" i="12"/>
  <c r="L5" i="12"/>
  <c r="M4" i="12"/>
  <c r="L4" i="12"/>
  <c r="G3" i="1" l="1"/>
  <c r="E38" i="1"/>
  <c r="D38" i="1"/>
  <c r="C38" i="1"/>
  <c r="B38" i="1"/>
  <c r="E18" i="1"/>
  <c r="D18" i="1"/>
  <c r="C18" i="1"/>
  <c r="B18" i="1"/>
  <c r="M31" i="21"/>
  <c r="M13" i="21"/>
  <c r="L13" i="21"/>
  <c r="M17" i="45"/>
  <c r="L17" i="45"/>
  <c r="M15" i="45"/>
  <c r="L15" i="45"/>
  <c r="M13" i="45"/>
  <c r="L13" i="45"/>
  <c r="M11" i="45"/>
  <c r="L11" i="45"/>
  <c r="M9" i="45"/>
  <c r="L9" i="45"/>
  <c r="M7" i="45"/>
  <c r="L7" i="45"/>
  <c r="M5" i="45"/>
  <c r="L5" i="45"/>
  <c r="M18" i="45"/>
  <c r="L18" i="45"/>
  <c r="M16" i="45"/>
  <c r="L16" i="45"/>
  <c r="M14" i="45"/>
  <c r="L14" i="45"/>
  <c r="M12" i="45"/>
  <c r="L12" i="45"/>
  <c r="M10" i="45"/>
  <c r="L10" i="45"/>
  <c r="M8" i="45"/>
  <c r="L8" i="45"/>
  <c r="M6" i="45"/>
  <c r="L6" i="45"/>
  <c r="M4" i="45"/>
  <c r="L4" i="45"/>
  <c r="M17" i="23"/>
  <c r="L17" i="23"/>
  <c r="M15" i="23"/>
  <c r="L15" i="23"/>
  <c r="M13" i="23"/>
  <c r="L13" i="23"/>
  <c r="M11" i="23"/>
  <c r="L11" i="23"/>
  <c r="M9" i="23"/>
  <c r="L9" i="23"/>
  <c r="M7" i="23"/>
  <c r="L7" i="23"/>
  <c r="M5" i="23"/>
  <c r="L5" i="23"/>
  <c r="M18" i="23"/>
  <c r="L18" i="23"/>
  <c r="M16" i="23"/>
  <c r="L16" i="23"/>
  <c r="M14" i="23"/>
  <c r="L14" i="23"/>
  <c r="M12" i="23"/>
  <c r="L12" i="23"/>
  <c r="M10" i="23"/>
  <c r="L10" i="23"/>
  <c r="M6" i="23"/>
  <c r="L6" i="23"/>
  <c r="M4" i="23"/>
  <c r="L4" i="23"/>
  <c r="M38" i="10"/>
  <c r="M36" i="10"/>
  <c r="M34" i="10"/>
  <c r="M32" i="10"/>
  <c r="M28" i="10"/>
  <c r="M37" i="10"/>
  <c r="M35" i="10"/>
  <c r="M33" i="10"/>
  <c r="M31" i="10"/>
  <c r="M29" i="10"/>
  <c r="M27" i="10"/>
  <c r="L29" i="10"/>
  <c r="M24" i="10"/>
  <c r="M25" i="10"/>
  <c r="M26" i="10"/>
  <c r="L38" i="10"/>
  <c r="L37" i="10"/>
  <c r="L36" i="10"/>
  <c r="L35" i="10"/>
  <c r="L34" i="10"/>
  <c r="L33" i="10"/>
  <c r="L32" i="10"/>
  <c r="L31" i="10"/>
  <c r="L28" i="10"/>
  <c r="L27" i="10"/>
  <c r="L26" i="10"/>
  <c r="L25" i="10"/>
  <c r="L24" i="10"/>
  <c r="K19" i="45"/>
  <c r="M19" i="45" s="1"/>
  <c r="J19" i="45"/>
  <c r="I19" i="45"/>
  <c r="H19" i="45"/>
  <c r="G19" i="45"/>
  <c r="F19" i="45"/>
  <c r="E19" i="45"/>
  <c r="D19" i="45"/>
  <c r="C19" i="45"/>
  <c r="B19" i="45"/>
  <c r="K53" i="23"/>
  <c r="J53" i="23"/>
  <c r="I53" i="23"/>
  <c r="H53" i="23"/>
  <c r="G53" i="23"/>
  <c r="F53" i="23"/>
  <c r="E53" i="23"/>
  <c r="D53" i="23"/>
  <c r="C53" i="23"/>
  <c r="B53" i="23"/>
  <c r="I19" i="23"/>
  <c r="H19" i="23"/>
  <c r="G19" i="23"/>
  <c r="F19" i="23"/>
  <c r="E19" i="23"/>
  <c r="D19" i="23"/>
  <c r="C19" i="23"/>
  <c r="B19" i="23"/>
  <c r="K39" i="21"/>
  <c r="J39" i="21"/>
  <c r="I39" i="21"/>
  <c r="H39" i="21"/>
  <c r="G39" i="21"/>
  <c r="F39" i="21"/>
  <c r="E39" i="21"/>
  <c r="D39" i="21"/>
  <c r="C39" i="21"/>
  <c r="B39" i="21"/>
  <c r="K19" i="21"/>
  <c r="J19" i="21"/>
  <c r="I19" i="21"/>
  <c r="H19" i="21"/>
  <c r="G19" i="21"/>
  <c r="F19" i="21"/>
  <c r="E19" i="21"/>
  <c r="D19" i="21"/>
  <c r="C19" i="21"/>
  <c r="B19" i="21"/>
  <c r="M30" i="10"/>
  <c r="L30" i="10"/>
  <c r="L4" i="10"/>
  <c r="K40" i="12"/>
  <c r="J40" i="12"/>
  <c r="I40" i="12"/>
  <c r="H40" i="12"/>
  <c r="G40" i="12"/>
  <c r="F40" i="12"/>
  <c r="E40" i="12"/>
  <c r="D40" i="12"/>
  <c r="C40" i="12"/>
  <c r="B40" i="12"/>
  <c r="K19" i="12"/>
  <c r="J19" i="12"/>
  <c r="I19" i="12"/>
  <c r="H19" i="12"/>
  <c r="G19" i="12"/>
  <c r="F19" i="12"/>
  <c r="E19" i="12"/>
  <c r="D19" i="12"/>
  <c r="C19" i="12"/>
  <c r="B19" i="12"/>
  <c r="K39" i="10"/>
  <c r="J39" i="10"/>
  <c r="I39" i="10"/>
  <c r="H39" i="10"/>
  <c r="G39" i="10"/>
  <c r="F39" i="10"/>
  <c r="E39" i="10"/>
  <c r="D39" i="10"/>
  <c r="C39" i="10"/>
  <c r="B39" i="10"/>
  <c r="K19" i="10"/>
  <c r="J19" i="10"/>
  <c r="I19" i="10"/>
  <c r="H19" i="10"/>
  <c r="G19" i="10"/>
  <c r="F19" i="10"/>
  <c r="E19" i="10"/>
  <c r="D19" i="10"/>
  <c r="C19" i="10"/>
  <c r="B19" i="10"/>
  <c r="G31" i="14"/>
  <c r="G30" i="14"/>
  <c r="G29" i="14"/>
  <c r="G28" i="14"/>
  <c r="G27" i="14"/>
  <c r="G26" i="14"/>
  <c r="G25" i="14"/>
  <c r="G24" i="14"/>
  <c r="G23" i="14"/>
  <c r="F32" i="14"/>
  <c r="E32" i="14"/>
  <c r="D32" i="14"/>
  <c r="C32" i="14"/>
  <c r="B3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E18" i="14"/>
  <c r="D18" i="14"/>
  <c r="C18" i="14"/>
  <c r="B18" i="14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18" i="1"/>
  <c r="M40" i="12" l="1"/>
  <c r="L40" i="12"/>
  <c r="L19" i="12"/>
  <c r="M19" i="12"/>
  <c r="L39" i="10"/>
  <c r="L19" i="21"/>
  <c r="G32" i="14"/>
  <c r="L19" i="45"/>
  <c r="M19" i="23"/>
  <c r="M19" i="21"/>
  <c r="M39" i="10"/>
  <c r="G18" i="14"/>
  <c r="L53" i="23"/>
  <c r="M53" i="23"/>
  <c r="L19" i="23"/>
  <c r="M39" i="21"/>
  <c r="L39" i="21"/>
  <c r="G38" i="1"/>
  <c r="G18" i="1"/>
  <c r="F19" i="31" l="1"/>
  <c r="B19" i="31"/>
  <c r="D19" i="31"/>
  <c r="H19" i="31"/>
  <c r="C19" i="31"/>
  <c r="J19" i="31"/>
  <c r="E19" i="31"/>
  <c r="I19" i="31"/>
  <c r="G19" i="31"/>
</calcChain>
</file>

<file path=xl/sharedStrings.xml><?xml version="1.0" encoding="utf-8"?>
<sst xmlns="http://schemas.openxmlformats.org/spreadsheetml/2006/main" count="1886" uniqueCount="156">
  <si>
    <t>College</t>
  </si>
  <si>
    <t>% Average 5 Year Change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</si>
  <si>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</si>
  <si>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</si>
  <si>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</si>
  <si>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</si>
  <si>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</si>
  <si>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</si>
  <si>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</si>
  <si>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</si>
  <si>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</si>
  <si>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</si>
  <si>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</si>
  <si>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</si>
  <si>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</si>
  <si>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</si>
  <si>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</si>
  <si>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</si>
  <si>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Program Type</t>
  </si>
  <si>
    <t>Adult Basic Education*</t>
  </si>
  <si>
    <t>Secondary Education*</t>
  </si>
  <si>
    <t>State/Federal Mandated,Recognized, Court Ordered/Referred*</t>
  </si>
  <si>
    <t>Enhance Employability/Academic Success*</t>
  </si>
  <si>
    <t>Recertification/Relicensure*</t>
  </si>
  <si>
    <t>Community and Public Policy</t>
  </si>
  <si>
    <t>Family/Individual Development and Health*</t>
  </si>
  <si>
    <t>Adult Learning*</t>
  </si>
  <si>
    <t>Leisure/Recreational*</t>
  </si>
  <si>
    <t>*Adult Basic Education</t>
  </si>
  <si>
    <t>State/Federal Mandated, Recognized, Court Ordered/Referred</t>
  </si>
  <si>
    <t>Enhance Employability / Academic Success</t>
  </si>
  <si>
    <t>Recertification / Relicensure</t>
  </si>
  <si>
    <t>Family/Individual Development and Health</t>
  </si>
  <si>
    <t>Adult Learning</t>
  </si>
  <si>
    <t>Leisure / Recreational</t>
  </si>
  <si>
    <t>% of Total</t>
  </si>
  <si>
    <t>Students</t>
  </si>
  <si>
    <t>Contact Hours</t>
  </si>
  <si>
    <t>% Average 5 Year Change*</t>
  </si>
  <si>
    <t>N/A</t>
  </si>
  <si>
    <t xml:space="preserve"> "N/A" is used when at least one year has zero enrollment, thus making five-year average changes misleading. </t>
  </si>
  <si>
    <t>Northeast Iowa*</t>
  </si>
  <si>
    <t>*Includes enrollment in Economic Development, individual headcount might be duplicated.</t>
  </si>
  <si>
    <t>N/A is used when at least one year has zero enrollment, thus making five-year average changes misleading.</t>
  </si>
  <si>
    <t>*"N/A" is used when at least one year has zero enrollment, thus making five-year average changes misleading.</t>
  </si>
  <si>
    <t>Northeast</t>
  </si>
  <si>
    <t>Agriculture, Food and Natural Resources</t>
  </si>
  <si>
    <t>Architecture and Construction</t>
  </si>
  <si>
    <t>Arts, A/V Technology and Communications</t>
  </si>
  <si>
    <t>Business, Management and Administration</t>
  </si>
  <si>
    <t>Education and Training</t>
  </si>
  <si>
    <t>Finance</t>
  </si>
  <si>
    <t>Government and Public Administration</t>
  </si>
  <si>
    <t>Health Science</t>
  </si>
  <si>
    <t>Hospitality and Tourism</t>
  </si>
  <si>
    <t>Human Services</t>
  </si>
  <si>
    <t>Information Technology</t>
  </si>
  <si>
    <t>Law, Public Safety and Security</t>
  </si>
  <si>
    <t>Manufacturing</t>
  </si>
  <si>
    <t>Marketing, Sales and Service</t>
  </si>
  <si>
    <t>Science, Technology, Engineering and Mathematics</t>
  </si>
  <si>
    <t>Transportation, Distribution and Logistics</t>
  </si>
  <si>
    <t>Not a Clustered CIP</t>
  </si>
  <si>
    <t xml:space="preserve">Note: Totals may be greater than enrollment since students may be in one or more clusters. Definitions of Career Clusters can be obtained from http://www.careerclusters.org/. </t>
  </si>
  <si>
    <t>Male, N</t>
  </si>
  <si>
    <t>Male, %</t>
  </si>
  <si>
    <t>Female, N</t>
  </si>
  <si>
    <t>Female, %</t>
  </si>
  <si>
    <t>Unknown, N</t>
  </si>
  <si>
    <t>Unknown, %</t>
  </si>
  <si>
    <t>American Indian</t>
  </si>
  <si>
    <t>Asian</t>
  </si>
  <si>
    <t>Black</t>
  </si>
  <si>
    <t>Hawaiian/Pacific Islander</t>
  </si>
  <si>
    <t>Hispanic</t>
  </si>
  <si>
    <t>White</t>
  </si>
  <si>
    <t>Two or more races</t>
  </si>
  <si>
    <t>No Response</t>
  </si>
  <si>
    <t xml:space="preserve">Note: Definitions of Career Clusters can be obtained from http://www.careerclusters.org/. </t>
  </si>
  <si>
    <t>Adult HS Diploma</t>
  </si>
  <si>
    <t>Alternative HS Diploma</t>
  </si>
  <si>
    <t>GAP</t>
  </si>
  <si>
    <t>Industry Credential</t>
  </si>
  <si>
    <t>Local Credential</t>
  </si>
  <si>
    <t>*indicates multiple CIPS and could represent duplicate enrollment.  As of 2017, unduplicated by program type.</t>
  </si>
  <si>
    <t>*As of 2017, unduplicated by program type.</t>
  </si>
  <si>
    <t>Note: Subset of MIS total enrollment. "N/A" is used when at least one year has zero enrollment, thus making five-year average changes misleading. * indicates multiple CIPS and could represent duplicate enrollment. As of 2017, unduplicated headcount.</t>
  </si>
  <si>
    <t>* As of 2017, unduplicated headcount.</t>
  </si>
  <si>
    <t>*Unduplicated within category</t>
  </si>
  <si>
    <t>2-1. NON-CREDIT ENROLLMENT BY COLLEGE</t>
  </si>
  <si>
    <t>2-2. NON-CREDIT CONTACT HOURS BY COLLEGE</t>
  </si>
  <si>
    <t>2-3. NON-CREDIT COURSES DELIVERED BY COLLEGE</t>
  </si>
  <si>
    <t>2-4. NON-CREDIT ENROLLMENT BY PROGRAM TYPE</t>
  </si>
  <si>
    <t>2-5. NON-CREDIT ENROLLMENT BY PROGRAM TYPE</t>
  </si>
  <si>
    <t>2-6. NON-CREDIT ENROLLMENT BY PROGRAM TYPE</t>
  </si>
  <si>
    <t>2-7. NON-CREDIT ENROLLMENT BY PROGRAM TYPE</t>
  </si>
  <si>
    <t>2-8. NON-CREDIT ENROLLMENT BY PROGRAM TYPE</t>
  </si>
  <si>
    <t>2-9. NON-CREDIT ENROLLMENT BY PROGRAM TYPE</t>
  </si>
  <si>
    <t>2-10. IOWA COURSE FOR DRINKING DRIVING</t>
  </si>
  <si>
    <t>2-11. IOWA COURSE FOR DRIVER IMPROVEMENT</t>
  </si>
  <si>
    <t>2-12. COMMUNITY REHABILITATION PROGRAM (SHELTERED WORKSHOP)</t>
  </si>
  <si>
    <t>2-13. MINE SAFETY AND HEALTH ADMINISTRATION (MSHA)</t>
  </si>
  <si>
    <t>2-14. USED MOTOR VEHICLE DEALER EDUCATION*</t>
  </si>
  <si>
    <t>2-15. CORRECTIONS NON-CREDIT ENROLLMENT AND CONTACT HOURS</t>
  </si>
  <si>
    <t>2-16. ONLINE NON-CREDIT ENROLLMENT AND CONTACT HOURS</t>
  </si>
  <si>
    <t>2-17. COMMUNITY AND PUBLIC SAFETY POLICY</t>
  </si>
  <si>
    <t>2-18. NON-CREDIT TOTAL ENROLLMENT BY FEDERAL CAREER CLUSTER BY COLLEGE</t>
  </si>
  <si>
    <t>2-19. NON-CREDIT TOTAL ENROLLMENT BY FEDERAL CAREER CLUSTER BY COLLEGE</t>
  </si>
  <si>
    <t>2-20. NON-CREDIT TOTAL ENROLLMENT BY FEDERAL CAREER CLUSTER BY COLLEGE</t>
  </si>
  <si>
    <t>2-21. NON-CREDIT TOTAL ENROLLMENT BY FEDERAL CAREER CLUSTER BY COLLEGE</t>
  </si>
  <si>
    <t>2-23. NON-CREDIT TOTAL ENROLLMENT BY GENDER BY COLLEGE</t>
  </si>
  <si>
    <t>2-24. NON-CREDIT TOTAL ENROLLMENT BY GENDER BY COLLEGE</t>
  </si>
  <si>
    <t>2-25. NON-CREDIT TOTAL ENROLLMENT BY GENDER BY COLLEGE</t>
  </si>
  <si>
    <t>2-28. NON-CREDIT TOTAL ENROLLMENT BY RACE/ETHNICITY BY COLLEGE</t>
  </si>
  <si>
    <t>2-22. NON-CREDIT TOTAL ENROLLMENT BY FEDERAL CAREER CLUSTER BY COLLEGE</t>
  </si>
  <si>
    <t>2-26. NON-CREDIT TOTAL ENROLLMENT BY GENDER BY COLLEGE</t>
  </si>
  <si>
    <t>2-27. NON-CREDIT TOTAL ENROLLMENT BY GENDER BY COLLEGE</t>
  </si>
  <si>
    <t>2-29. NON-CREDIT TOTAL ENROLLMENT BY RACE/ETHNICITY BY COLLEGE</t>
  </si>
  <si>
    <t>2-30. NON-CREDIT TOTAL ENROLLMENT BY RACE/ETHNICITY BY COLLEGE</t>
  </si>
  <si>
    <t>2-31. NON-CREDIT TOTAL ENROLLMENT BY RACE/ETHNICITY BY COLLEGE</t>
  </si>
  <si>
    <t>2-32. NON-CREDIT TOTAL ENROLLMENT BY RACE/ETHNICITY BY COLLEGE</t>
  </si>
  <si>
    <t>2-33. NON-CREDIT RECERTIFICATION AND LICENSURE ENROLLMENT BY FEDERAL CAREER CLUSTER BY COLLEGE</t>
  </si>
  <si>
    <t>2-34. NON-CREDIT RECERTIFICATION AND LICENSURE ENROLLMENT BY FEDERAL CAREER CLUSTER BY COLLEGE</t>
  </si>
  <si>
    <t>2-35. NON-CREDIT RECERTIFICATION AND LICENSURE ENROLLMENT BY FEDERAL CAREER CLUSTER BY COLLEGE</t>
  </si>
  <si>
    <t>2-36. NON-CREDIT RECERTIFICATION AND LICENSURE ENROLLMENT BY FEDERAL CAREER CLUSTER BY COLLEGE</t>
  </si>
  <si>
    <t>GAP Industry</t>
  </si>
  <si>
    <t>** GAP Industry added in 2019.</t>
  </si>
  <si>
    <t>*** HS Diplomas not reported in MIS in 2019.</t>
  </si>
  <si>
    <t>*Duplicated within category.</t>
  </si>
  <si>
    <t>* Beginning in 2020 using all types of programs.  Previously Community Service removed.</t>
  </si>
  <si>
    <t>2-37. NON-CREDIT RECERTIFICATION AND LICENSURE ENROLLMENT BY FEDERAL CAREER CLUSTER BY COLLEGE</t>
  </si>
  <si>
    <t>2-38. NON-CREDIT  SKILLED ENHANCEMENT ENROLLMENT BY FEDERAL CAREER CLUSTER BY COLLEGE</t>
  </si>
  <si>
    <t>2-39. NON-CREDIT SKILLED ENHANCEMENT  ENROLLMENT BY FEDERAL CAREER CLUSTER BY COLLEGE</t>
  </si>
  <si>
    <t>2-40. NON-CREDIT SKILLED ENHANCEMENT  ENROLLMENT BY FEDERAL CAREER CLUSTER BY COLLEGE</t>
  </si>
  <si>
    <t>2-41. NON-CREDIT SKILLED ENHANCEMENT  ENROLLMENT BY FEDERAL CAREER CLUSTER BY COLLEGE</t>
  </si>
  <si>
    <t>2-42. NON-CREDIT SKILLED ENHANCEMENT  ENROLLMENT BY FEDERAL CAREER CLUSTER BY COLLEGE</t>
  </si>
  <si>
    <t>2-43. NON-CREDIT SKILL ENHANCEMENT CONTACT HOURS BY FEDERAL CAREER CLUSTER BY COLLEGE</t>
  </si>
  <si>
    <t>2-44. NON-CREDIT SKILL ENHANCEMENT CONTACT HOURS BY FEDERAL CAREER CLUSTER BY COLLEGE</t>
  </si>
  <si>
    <t>2-45. NON-CREDIT SKILL ENHANCEMENT CONTACT HOURS BY FEDERAL CAREER CLUSTER BY COLLEGE</t>
  </si>
  <si>
    <t>2-46. NON-CREDIT SKILL ENHANCEMENT CONTACT HOURS BY FEDERAL CAREER CLUSTER BY COLLEGE</t>
  </si>
  <si>
    <t>2-47. NON-CREDIT SKILL ENHANCEMENT CONTACT HOURS BY FEDERAL CAREER CLUSTER BY COLLEGE</t>
  </si>
  <si>
    <t>2-48. STATE/FEDERAL MANDATED, RECOGNIZED, COURT ORDERED NON-CREDIT ENROLLMENT AND CONTACT HOURS</t>
  </si>
  <si>
    <t>Grand Total</t>
  </si>
  <si>
    <t>*Unduplicated within category.</t>
  </si>
  <si>
    <t>2-59. NON-CREDIT AWARDS BY CAREER CLUSTER 2022*</t>
  </si>
  <si>
    <t>2-49. NON-CREDIT AWARDS BY COLLEGE 2022*</t>
  </si>
  <si>
    <t>2-50. NON-CREDIT AWARDS BY COLLEGE 2021*</t>
  </si>
  <si>
    <t>2-51. NON-CREDIT AWARDS BY COLLEGE 2020*</t>
  </si>
  <si>
    <t>2-52. NON-CREDIT AWARDS BY COLLEGE 2019*</t>
  </si>
  <si>
    <t>2-53. NON-CREDIT AWARDS BY COLLEGE 2018*</t>
  </si>
  <si>
    <t>2-54. STUDENTS WITH NON-CREDIT AWARDS BY COLLEGE 2022*</t>
  </si>
  <si>
    <t>2-55. STUDENTS WITH NON-CREDIT AWARDS BY COLLEGE 2021*</t>
  </si>
  <si>
    <t>2-56. STUDENTS WITH NON-CREDIT AWARDS BY COLLEGE 2020*</t>
  </si>
  <si>
    <t>2-57. STUDENTS WITH NON-CREDIT AWARDS BY COLLEGE 2019*</t>
  </si>
  <si>
    <t>2-58. STUDENTS WITH NON-CREDIT AWARDS BY COLLEGE 2018*</t>
  </si>
  <si>
    <t>2-60. NON-CREDIT AWARDS BY CAREER CLUSTER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</si>
</sst>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  <numFmt numFmtId="167" formatCode="#,##0.000"/>
    <numFmt numFmtId="168" formatCode="#,##0.0000000000"/>
    <numFmt numFmtId="169" formatCode="#,##0.0"/>
  </numFmts>
  <fonts count="33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0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9"/>
      <name val="Myriad Pro"/>
      <family val="2"/>
    </font>
    <font>
      <b/>
      <sz val="9"/>
      <name val="Myriad Pro"/>
      <family val="2"/>
    </font>
    <font>
      <b/>
      <sz val="10"/>
      <color theme="1"/>
      <name val="Century Gothic"/>
      <family val="2"/>
    </font>
    <font>
      <sz val="9"/>
      <color theme="1"/>
      <name val="Myriad Pro"/>
    </font>
    <font>
      <sz val="9"/>
      <name val="Myriad Pro"/>
    </font>
    <font>
      <b/>
      <sz val="9"/>
      <name val="Myriad Pro"/>
    </font>
    <font>
      <b/>
      <sz val="9"/>
      <color theme="1"/>
      <name val="Myriad Pro"/>
    </font>
    <font>
      <sz val="9"/>
      <color theme="1"/>
      <name val="Calibri"/>
      <family val="2"/>
      <scheme val="minor"/>
    </font>
    <font>
      <sz val="8"/>
      <color theme="1"/>
      <name val="Myriad Pro"/>
    </font>
    <font>
      <b/>
      <sz val="8"/>
      <color theme="1"/>
      <name val="Myriad Pro"/>
    </font>
    <font>
      <sz val="8"/>
      <name val="Myriad Pro"/>
    </font>
    <font>
      <b/>
      <sz val="8"/>
      <name val="Myriad Pr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8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224">
    <xf numFmtId="0" fontId="0" fillId="0" borderId="0" xfId="0"/>
    <xf numFmtId="0" fontId="2" fillId="0" borderId="0" xfId="0" applyFont="1"/>
    <xf numFmtId="0" fontId="1" fillId="0" borderId="0" xfId="0" applyFont="1"/>
    <xf numFmtId="10" fontId="1" fillId="0" borderId="0" xfId="0" applyNumberFormat="1" applyFont="1"/>
    <xf numFmtId="3" fontId="6" fillId="0" borderId="0" xfId="0" applyNumberFormat="1" applyFont="1" applyFill="1"/>
    <xf numFmtId="0" fontId="12" fillId="0" borderId="0" xfId="0" applyFont="1"/>
    <xf numFmtId="165" fontId="4" fillId="0" borderId="0" xfId="3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NumberFormat="1" applyFont="1" applyAlignment="1"/>
    <xf numFmtId="3" fontId="5" fillId="0" borderId="0" xfId="0" applyNumberFormat="1" applyFont="1" applyAlignment="1"/>
    <xf numFmtId="3" fontId="6" fillId="2" borderId="0" xfId="0" applyNumberFormat="1" applyFont="1" applyFill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5" fillId="0" borderId="0" xfId="0" applyFont="1" applyAlignment="1">
      <alignment wrapText="1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Alignment="1">
      <alignment horizontal="center"/>
    </xf>
    <xf numFmtId="3" fontId="5" fillId="0" borderId="0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center"/>
    </xf>
    <xf numFmtId="3" fontId="4" fillId="0" borderId="0" xfId="0" applyNumberFormat="1" applyFont="1" applyBorder="1"/>
    <xf numFmtId="3" fontId="5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5" fillId="0" borderId="0" xfId="0" applyNumberFormat="1" applyFont="1"/>
    <xf numFmtId="3" fontId="4" fillId="0" borderId="0" xfId="8" applyNumberFormat="1" applyFont="1" applyBorder="1"/>
    <xf numFmtId="0" fontId="4" fillId="0" borderId="0" xfId="8" applyFont="1" applyBorder="1" applyAlignment="1">
      <alignment horizontal="right"/>
    </xf>
    <xf numFmtId="3" fontId="4" fillId="0" borderId="0" xfId="8" applyNumberFormat="1" applyFont="1" applyFill="1" applyBorder="1"/>
    <xf numFmtId="0" fontId="0" fillId="0" borderId="0" xfId="0"/>
    <xf numFmtId="0" fontId="4" fillId="0" borderId="0" xfId="0" quotePrefix="1" applyFont="1" applyFill="1" applyBorder="1" applyAlignment="1">
      <alignment horizontal="center" textRotation="180"/>
    </xf>
    <xf numFmtId="0" fontId="5" fillId="0" borderId="0" xfId="0" applyFont="1" applyFill="1" applyBorder="1" applyAlignment="1">
      <alignment horizontal="center" textRotation="180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166" fontId="4" fillId="0" borderId="0" xfId="3" applyNumberFormat="1" applyFont="1" applyBorder="1"/>
    <xf numFmtId="166" fontId="5" fillId="0" borderId="0" xfId="0" quotePrefix="1" applyNumberFormat="1" applyFont="1" applyFill="1" applyBorder="1" applyAlignment="1"/>
    <xf numFmtId="165" fontId="5" fillId="0" borderId="0" xfId="3" applyNumberFormat="1" applyFont="1" applyBorder="1"/>
    <xf numFmtId="0" fontId="7" fillId="0" borderId="0" xfId="0" applyFont="1" applyBorder="1" applyAlignment="1">
      <alignment horizontal="center"/>
    </xf>
    <xf numFmtId="1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4" fillId="0" borderId="0" xfId="0" quotePrefix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0" xfId="0" quotePrefix="1" applyNumberFormat="1" applyFont="1" applyFill="1" applyBorder="1" applyAlignment="1"/>
    <xf numFmtId="0" fontId="7" fillId="0" borderId="0" xfId="0" applyFont="1" applyAlignment="1">
      <alignment horizontal="center" wrapText="1"/>
    </xf>
    <xf numFmtId="166" fontId="5" fillId="0" borderId="0" xfId="22" applyNumberFormat="1" applyFont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3" fontId="5" fillId="0" borderId="0" xfId="0" quotePrefix="1" applyNumberFormat="1" applyFont="1" applyFill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3" fontId="4" fillId="0" borderId="0" xfId="0" quotePrefix="1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166" fontId="6" fillId="0" borderId="0" xfId="0" applyNumberFormat="1" applyFont="1" applyFill="1" applyAlignment="1"/>
    <xf numFmtId="166" fontId="7" fillId="0" borderId="0" xfId="0" applyNumberFormat="1" applyFont="1" applyFill="1" applyAlignment="1"/>
    <xf numFmtId="166" fontId="6" fillId="0" borderId="0" xfId="22" applyNumberFormat="1" applyFont="1" applyFill="1" applyAlignment="1">
      <alignment horizontal="right"/>
    </xf>
    <xf numFmtId="166" fontId="7" fillId="0" borderId="0" xfId="22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166" fontId="6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7" fillId="0" borderId="0" xfId="0" applyNumberFormat="1" applyFont="1" applyFill="1" applyAlignment="1">
      <alignment horizontal="right"/>
    </xf>
    <xf numFmtId="164" fontId="1" fillId="0" borderId="0" xfId="0" applyNumberFormat="1" applyFont="1"/>
    <xf numFmtId="0" fontId="0" fillId="0" borderId="0" xfId="0" applyBorder="1"/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7" fillId="0" borderId="0" xfId="0" applyFont="1" applyBorder="1"/>
    <xf numFmtId="3" fontId="7" fillId="0" borderId="0" xfId="0" applyNumberFormat="1" applyFont="1" applyFill="1" applyBorder="1"/>
    <xf numFmtId="166" fontId="12" fillId="0" borderId="0" xfId="0" applyNumberFormat="1" applyFont="1"/>
    <xf numFmtId="166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5" fillId="0" borderId="0" xfId="0" applyNumberFormat="1" applyFont="1" applyFill="1"/>
    <xf numFmtId="166" fontId="4" fillId="0" borderId="0" xfId="0" applyNumberFormat="1" applyFont="1" applyFill="1" applyAlignment="1">
      <alignment horizontal="right" vertical="center"/>
    </xf>
    <xf numFmtId="3" fontId="4" fillId="0" borderId="0" xfId="8" applyNumberFormat="1" applyFont="1" applyBorder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3" fontId="4" fillId="3" borderId="0" xfId="0" applyNumberFormat="1" applyFont="1" applyFill="1"/>
    <xf numFmtId="166" fontId="6" fillId="3" borderId="0" xfId="22" applyNumberFormat="1" applyFont="1" applyFill="1" applyAlignment="1">
      <alignment horizontal="right"/>
    </xf>
    <xf numFmtId="0" fontId="6" fillId="3" borderId="0" xfId="0" applyFont="1" applyFill="1" applyAlignment="1">
      <alignment wrapText="1"/>
    </xf>
    <xf numFmtId="3" fontId="6" fillId="3" borderId="0" xfId="0" applyNumberFormat="1" applyFont="1" applyFill="1" applyAlignment="1">
      <alignment horizontal="right"/>
    </xf>
    <xf numFmtId="166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 vertical="top" wrapText="1"/>
    </xf>
    <xf numFmtId="166" fontId="6" fillId="3" borderId="0" xfId="0" applyNumberFormat="1" applyFont="1" applyFill="1" applyAlignment="1"/>
    <xf numFmtId="164" fontId="4" fillId="3" borderId="0" xfId="0" applyNumberFormat="1" applyFont="1" applyFill="1"/>
    <xf numFmtId="0" fontId="6" fillId="3" borderId="0" xfId="0" applyFont="1" applyFill="1"/>
    <xf numFmtId="3" fontId="4" fillId="3" borderId="0" xfId="8" applyNumberFormat="1" applyFont="1" applyFill="1" applyBorder="1"/>
    <xf numFmtId="0" fontId="4" fillId="3" borderId="0" xfId="8" applyFont="1" applyFill="1" applyBorder="1" applyAlignment="1">
      <alignment horizontal="right"/>
    </xf>
    <xf numFmtId="3" fontId="4" fillId="3" borderId="0" xfId="8" applyNumberFormat="1" applyFont="1" applyFill="1" applyBorder="1" applyAlignment="1">
      <alignment horizontal="right"/>
    </xf>
    <xf numFmtId="0" fontId="4" fillId="3" borderId="0" xfId="8" applyFont="1" applyFill="1" applyBorder="1"/>
    <xf numFmtId="0" fontId="4" fillId="3" borderId="0" xfId="0" quotePrefix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3" fontId="4" fillId="3" borderId="0" xfId="0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166" fontId="4" fillId="3" borderId="0" xfId="3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wrapText="1"/>
    </xf>
    <xf numFmtId="164" fontId="4" fillId="3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Border="1"/>
    <xf numFmtId="166" fontId="4" fillId="3" borderId="0" xfId="0" applyNumberFormat="1" applyFont="1" applyFill="1" applyBorder="1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21" fillId="0" borderId="0" xfId="0" applyFont="1"/>
    <xf numFmtId="0" fontId="0" fillId="0" borderId="0" xfId="0" applyNumberFormat="1"/>
    <xf numFmtId="4" fontId="14" fillId="0" borderId="0" xfId="0" applyNumberFormat="1" applyFont="1"/>
    <xf numFmtId="3" fontId="12" fillId="0" borderId="0" xfId="0" applyNumberFormat="1" applyFont="1"/>
    <xf numFmtId="3" fontId="1" fillId="0" borderId="0" xfId="0" applyNumberFormat="1" applyFont="1"/>
    <xf numFmtId="167" fontId="0" fillId="0" borderId="0" xfId="0" applyNumberFormat="1"/>
    <xf numFmtId="0" fontId="0" fillId="0" borderId="0" xfId="0" applyAlignment="1"/>
    <xf numFmtId="164" fontId="22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left" vertical="top" wrapText="1"/>
    </xf>
    <xf numFmtId="0" fontId="23" fillId="0" borderId="0" xfId="0" applyFont="1"/>
    <xf numFmtId="0" fontId="23" fillId="0" borderId="0" xfId="0" applyFont="1" applyBorder="1"/>
    <xf numFmtId="0" fontId="2" fillId="0" borderId="0" xfId="0" applyFont="1" applyAlignment="1">
      <alignment horizontal="left" vertical="top" wrapText="1"/>
    </xf>
    <xf numFmtId="165" fontId="5" fillId="0" borderId="0" xfId="19" applyNumberFormat="1" applyFont="1" applyBorder="1"/>
    <xf numFmtId="10" fontId="7" fillId="0" borderId="0" xfId="0" applyNumberFormat="1" applyFont="1"/>
    <xf numFmtId="0" fontId="23" fillId="0" borderId="0" xfId="0" applyFont="1" applyAlignment="1"/>
    <xf numFmtId="0" fontId="0" fillId="0" borderId="0" xfId="0"/>
    <xf numFmtId="3" fontId="6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Border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/>
    <xf numFmtId="0" fontId="7" fillId="0" borderId="0" xfId="0" applyFont="1" applyAlignment="1">
      <alignment horizontal="center" wrapText="1"/>
    </xf>
    <xf numFmtId="0" fontId="5" fillId="0" borderId="0" xfId="0" applyNumberFormat="1" applyFont="1" applyAlignment="1">
      <alignment wrapText="1"/>
    </xf>
    <xf numFmtId="3" fontId="6" fillId="0" borderId="0" xfId="0" applyNumberFormat="1" applyFont="1" applyFill="1" applyAlignment="1"/>
    <xf numFmtId="3" fontId="7" fillId="0" borderId="0" xfId="0" applyNumberFormat="1" applyFont="1" applyFill="1" applyAlignment="1"/>
    <xf numFmtId="0" fontId="14" fillId="0" borderId="0" xfId="0" applyFont="1"/>
    <xf numFmtId="0" fontId="4" fillId="3" borderId="0" xfId="0" applyFont="1" applyFill="1" applyBorder="1"/>
    <xf numFmtId="3" fontId="4" fillId="3" borderId="0" xfId="0" applyNumberFormat="1" applyFont="1" applyFill="1" applyAlignment="1">
      <alignment horizontal="right"/>
    </xf>
    <xf numFmtId="3" fontId="6" fillId="3" borderId="0" xfId="0" applyNumberFormat="1" applyFont="1" applyFill="1"/>
    <xf numFmtId="3" fontId="6" fillId="3" borderId="0" xfId="0" applyNumberFormat="1" applyFont="1" applyFill="1" applyAlignment="1"/>
    <xf numFmtId="0" fontId="19" fillId="0" borderId="0" xfId="0" applyFont="1" applyAlignment="1"/>
    <xf numFmtId="0" fontId="19" fillId="0" borderId="0" xfId="0" applyFont="1" applyAlignment="1"/>
    <xf numFmtId="0" fontId="14" fillId="0" borderId="0" xfId="0" applyFont="1" applyAlignment="1">
      <alignment horizontal="left" vertical="top" wrapText="1"/>
    </xf>
    <xf numFmtId="1" fontId="0" fillId="0" borderId="0" xfId="0" applyNumberFormat="1"/>
    <xf numFmtId="166" fontId="14" fillId="0" borderId="0" xfId="0" applyNumberFormat="1" applyFont="1"/>
    <xf numFmtId="168" fontId="14" fillId="0" borderId="0" xfId="0" applyNumberFormat="1" applyFont="1"/>
    <xf numFmtId="0" fontId="19" fillId="0" borderId="0" xfId="0" applyFont="1" applyAlignment="1"/>
    <xf numFmtId="0" fontId="14" fillId="0" borderId="0" xfId="0" applyFont="1" applyAlignment="1">
      <alignment horizontal="left" vertical="top" wrapText="1"/>
    </xf>
    <xf numFmtId="169" fontId="14" fillId="0" borderId="0" xfId="0" applyNumberFormat="1" applyFont="1"/>
    <xf numFmtId="169" fontId="0" fillId="0" borderId="0" xfId="0" applyNumberFormat="1"/>
    <xf numFmtId="3" fontId="4" fillId="4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4" fillId="0" borderId="0" xfId="0" quotePrefix="1" applyNumberFormat="1" applyFont="1" applyFill="1" applyAlignment="1">
      <alignment horizontal="center"/>
    </xf>
    <xf numFmtId="166" fontId="4" fillId="3" borderId="0" xfId="0" quotePrefix="1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right"/>
    </xf>
    <xf numFmtId="0" fontId="19" fillId="0" borderId="0" xfId="0" applyFont="1" applyAlignment="1"/>
    <xf numFmtId="0" fontId="5" fillId="0" borderId="1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64" fontId="5" fillId="0" borderId="0" xfId="0" applyNumberFormat="1" applyFont="1" applyAlignment="1"/>
    <xf numFmtId="164" fontId="0" fillId="0" borderId="0" xfId="0" applyNumberFormat="1"/>
    <xf numFmtId="0" fontId="14" fillId="0" borderId="0" xfId="0" applyFont="1" applyAlignment="1">
      <alignment horizontal="left" vertical="top" wrapText="1"/>
    </xf>
    <xf numFmtId="0" fontId="2" fillId="3" borderId="0" xfId="0" applyFont="1" applyFill="1"/>
    <xf numFmtId="0" fontId="1" fillId="3" borderId="0" xfId="0" applyFont="1" applyFill="1"/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0" fontId="24" fillId="0" borderId="0" xfId="0" applyFont="1"/>
    <xf numFmtId="0" fontId="25" fillId="0" borderId="0" xfId="0" quotePrefix="1" applyFont="1" applyFill="1" applyBorder="1" applyAlignment="1">
      <alignment horizontal="center" textRotation="180"/>
    </xf>
    <xf numFmtId="0" fontId="26" fillId="0" borderId="0" xfId="0" applyFont="1" applyFill="1" applyBorder="1" applyAlignment="1">
      <alignment horizontal="center" textRotation="180"/>
    </xf>
    <xf numFmtId="0" fontId="24" fillId="3" borderId="0" xfId="0" applyFont="1" applyFill="1"/>
    <xf numFmtId="3" fontId="24" fillId="3" borderId="0" xfId="0" applyNumberFormat="1" applyFont="1" applyFill="1"/>
    <xf numFmtId="3" fontId="24" fillId="0" borderId="0" xfId="0" applyNumberFormat="1" applyFont="1" applyFill="1"/>
    <xf numFmtId="0" fontId="24" fillId="3" borderId="0" xfId="0" applyFont="1" applyFill="1" applyAlignment="1">
      <alignment wrapText="1"/>
    </xf>
    <xf numFmtId="0" fontId="27" fillId="0" borderId="0" xfId="0" applyFont="1"/>
    <xf numFmtId="3" fontId="27" fillId="0" borderId="0" xfId="0" applyNumberFormat="1" applyFont="1"/>
    <xf numFmtId="0" fontId="24" fillId="3" borderId="0" xfId="0" applyNumberFormat="1" applyFont="1" applyFill="1"/>
    <xf numFmtId="0" fontId="24" fillId="0" borderId="0" xfId="0" applyNumberFormat="1" applyFont="1"/>
    <xf numFmtId="3" fontId="4" fillId="3" borderId="0" xfId="10" applyNumberFormat="1" applyFont="1" applyFill="1" applyBorder="1"/>
    <xf numFmtId="0" fontId="4" fillId="3" borderId="0" xfId="10" applyFont="1" applyFill="1" applyBorder="1" applyAlignment="1">
      <alignment horizontal="right"/>
    </xf>
    <xf numFmtId="3" fontId="4" fillId="0" borderId="0" xfId="10" applyNumberFormat="1" applyFont="1" applyBorder="1"/>
    <xf numFmtId="3" fontId="4" fillId="0" borderId="0" xfId="10" applyNumberFormat="1" applyFont="1" applyFill="1" applyBorder="1"/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28" fillId="0" borderId="0" xfId="0" applyFont="1"/>
    <xf numFmtId="0" fontId="29" fillId="3" borderId="0" xfId="0" applyNumberFormat="1" applyFont="1" applyFill="1"/>
    <xf numFmtId="0" fontId="29" fillId="3" borderId="0" xfId="0" applyFont="1" applyFill="1"/>
    <xf numFmtId="3" fontId="29" fillId="3" borderId="0" xfId="0" applyNumberFormat="1" applyFont="1" applyFill="1"/>
    <xf numFmtId="0" fontId="29" fillId="0" borderId="0" xfId="0" applyNumberFormat="1" applyFont="1"/>
    <xf numFmtId="0" fontId="29" fillId="0" borderId="0" xfId="0" applyFont="1"/>
    <xf numFmtId="3" fontId="29" fillId="0" borderId="0" xfId="0" applyNumberFormat="1" applyFont="1" applyFill="1"/>
    <xf numFmtId="3" fontId="30" fillId="0" borderId="0" xfId="0" applyNumberFormat="1" applyFont="1"/>
    <xf numFmtId="0" fontId="31" fillId="0" borderId="0" xfId="0" quotePrefix="1" applyFont="1" applyFill="1" applyBorder="1" applyAlignment="1">
      <alignment horizontal="center" textRotation="180"/>
    </xf>
    <xf numFmtId="0" fontId="32" fillId="0" borderId="0" xfId="0" applyFont="1" applyFill="1" applyBorder="1" applyAlignment="1">
      <alignment horizontal="center" textRotation="180"/>
    </xf>
    <xf numFmtId="0" fontId="30" fillId="0" borderId="0" xfId="0" applyFont="1"/>
    <xf numFmtId="3" fontId="24" fillId="0" borderId="0" xfId="0" applyNumberFormat="1" applyFont="1"/>
    <xf numFmtId="3" fontId="24" fillId="2" borderId="0" xfId="0" applyNumberFormat="1" applyFont="1" applyFill="1"/>
    <xf numFmtId="0" fontId="26" fillId="0" borderId="0" xfId="0" applyNumberFormat="1" applyFont="1" applyAlignment="1">
      <alignment wrapText="1"/>
    </xf>
    <xf numFmtId="3" fontId="24" fillId="0" borderId="0" xfId="0" applyNumberFormat="1" applyFont="1" applyFill="1" applyBorder="1"/>
    <xf numFmtId="3" fontId="28" fillId="0" borderId="0" xfId="0" applyNumberFormat="1" applyFont="1"/>
    <xf numFmtId="0" fontId="1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9" fillId="0" borderId="0" xfId="0" applyFont="1" applyAlignment="1"/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/>
  </cellXfs>
  <cellStyles count="24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omma 4 2" xfId="19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2 3" xfId="6" xr:uid="{00000000-0005-0000-0000-000008000000}"/>
    <cellStyle name="Normal 2 4" xfId="7" xr:uid="{00000000-0005-0000-0000-000009000000}"/>
    <cellStyle name="Normal 2 4 2" xfId="20" xr:uid="{00000000-0005-0000-0000-00000A000000}"/>
    <cellStyle name="Normal 3" xfId="8" xr:uid="{00000000-0005-0000-0000-00000B000000}"/>
    <cellStyle name="Normal 3 2" xfId="9" xr:uid="{00000000-0005-0000-0000-00000C000000}"/>
    <cellStyle name="Normal 3 3" xfId="10" xr:uid="{00000000-0005-0000-0000-00000D000000}"/>
    <cellStyle name="Normal 3 4" xfId="11" xr:uid="{00000000-0005-0000-0000-00000E000000}"/>
    <cellStyle name="Normal 4" xfId="12" xr:uid="{00000000-0005-0000-0000-00000F000000}"/>
    <cellStyle name="Normal 4 2" xfId="13" xr:uid="{00000000-0005-0000-0000-000010000000}"/>
    <cellStyle name="Normal 5" xfId="14" xr:uid="{00000000-0005-0000-0000-000011000000}"/>
    <cellStyle name="Normal 6" xfId="15" xr:uid="{00000000-0005-0000-0000-000012000000}"/>
    <cellStyle name="Normal 7" xfId="18" xr:uid="{00000000-0005-0000-0000-000013000000}"/>
    <cellStyle name="Normal 7 2" xfId="23" xr:uid="{00000000-0005-0000-0000-000014000000}"/>
    <cellStyle name="Percent" xfId="22" builtinId="5"/>
    <cellStyle name="Percent 2" xfId="16" xr:uid="{00000000-0005-0000-0000-000016000000}"/>
    <cellStyle name="Percent 3" xfId="17" xr:uid="{00000000-0005-0000-0000-000017000000}"/>
    <cellStyle name="Percent 3 2" xfId="21" xr:uid="{00000000-0005-0000-0000-000018000000}"/>
  </cellStyles>
  <dxfs count="0"/>
  <tableStyles count="0" defaultTableStyle="TableStyleMedium9" defaultPivotStyle="PivotStyleLight16"/>
  <colors>
    <mruColors>
      <color rgb="FFDCE6F1"/>
      <color rgb="FFCC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"/>
  <sheetViews>
    <sheetView workbookViewId="0">
      <selection activeCell="A29" sqref="A29"/>
    </sheetView>
  </sheetViews>
  <sheetFormatPr defaultColWidth="9.109375" defaultRowHeight="10.8"/>
  <cols>
    <col min="1" max="1" width="14.44140625" style="83" customWidth="1"/>
    <col min="2" max="2" width="10.6640625" style="87" customWidth="1"/>
    <col min="3" max="7" width="10.6640625" style="83" customWidth="1"/>
    <col min="8" max="8" width="17" style="83" bestFit="1" customWidth="1"/>
    <col min="9" max="16384" width="9.109375" style="83"/>
  </cols>
  <sheetData>
    <row r="1" spans="1:7" ht="15">
      <c r="A1" s="130" t="s">
        <v>89</v>
      </c>
      <c r="B1" s="84"/>
      <c r="G1" s="85">
        <v>2013</v>
      </c>
    </row>
    <row r="2" spans="1:7" ht="38.25" customHeight="1">
      <c r="A2" s="7" t="s">
        <v>0</v>
      </c>
      <c r="B2" s="10">
        <f>+$F$2-4</f>
        <v>2018</v>
      </c>
      <c r="C2" s="10">
        <f>+$F$2-3</f>
        <v>2019</v>
      </c>
      <c r="D2" s="10">
        <f>+$F$2-2</f>
        <v>2020</v>
      </c>
      <c r="E2" s="10">
        <f>+$F$2-1</f>
        <v>2021</v>
      </c>
      <c r="F2" s="10">
        <v>2022</v>
      </c>
      <c r="G2" s="46" t="s">
        <v>1</v>
      </c>
    </row>
    <row r="3" spans="1:7" ht="12">
      <c r="A3" s="89" t="s">
        <v>2</v>
      </c>
      <c r="B3" s="150">
        <v>22526</v>
      </c>
      <c r="C3" s="150">
        <v>21192</v>
      </c>
      <c r="D3" s="150">
        <v>17541</v>
      </c>
      <c r="E3" s="150">
        <v>18082</v>
      </c>
      <c r="F3" s="150">
        <v>19186</v>
      </c>
      <c r="G3" s="99">
        <f t="shared" ref="G3:G18" si="0">(((F3/B3)^(1/4))-1)*100</f>
        <v>-3.9328094531518309</v>
      </c>
    </row>
    <row r="4" spans="1:7" ht="12">
      <c r="A4" s="8" t="s">
        <v>3</v>
      </c>
      <c r="B4" s="137">
        <v>12683</v>
      </c>
      <c r="C4" s="137">
        <v>11497</v>
      </c>
      <c r="D4" s="137">
        <v>10091</v>
      </c>
      <c r="E4" s="137">
        <v>9887</v>
      </c>
      <c r="F4" s="137">
        <v>11387</v>
      </c>
      <c r="G4" s="56">
        <f t="shared" si="0"/>
        <v>-2.6587694668038342</v>
      </c>
    </row>
    <row r="5" spans="1:7" ht="12">
      <c r="A5" s="89" t="s">
        <v>4</v>
      </c>
      <c r="B5" s="150">
        <v>5054</v>
      </c>
      <c r="C5" s="150">
        <v>4570</v>
      </c>
      <c r="D5" s="150">
        <v>3233</v>
      </c>
      <c r="E5" s="150">
        <v>3271</v>
      </c>
      <c r="F5" s="150">
        <v>2917</v>
      </c>
      <c r="G5" s="99">
        <f t="shared" si="0"/>
        <v>-12.838379123439781</v>
      </c>
    </row>
    <row r="6" spans="1:7" ht="12">
      <c r="A6" s="8" t="s">
        <v>5</v>
      </c>
      <c r="B6" s="137">
        <v>7555</v>
      </c>
      <c r="C6" s="137">
        <v>7244</v>
      </c>
      <c r="D6" s="137">
        <v>5298</v>
      </c>
      <c r="E6" s="137">
        <v>4940</v>
      </c>
      <c r="F6" s="137">
        <v>4707</v>
      </c>
      <c r="G6" s="56">
        <f t="shared" si="0"/>
        <v>-11.156137274055066</v>
      </c>
    </row>
    <row r="7" spans="1:7" ht="12">
      <c r="A7" s="89" t="s">
        <v>6</v>
      </c>
      <c r="B7" s="150">
        <v>14566</v>
      </c>
      <c r="C7" s="150">
        <v>12086</v>
      </c>
      <c r="D7" s="150">
        <v>8517</v>
      </c>
      <c r="E7" s="150">
        <v>8834</v>
      </c>
      <c r="F7" s="150">
        <v>9719</v>
      </c>
      <c r="G7" s="99">
        <f t="shared" si="0"/>
        <v>-9.6204199328511883</v>
      </c>
    </row>
    <row r="8" spans="1:7" ht="12">
      <c r="A8" s="8" t="s">
        <v>7</v>
      </c>
      <c r="B8" s="137">
        <v>4234</v>
      </c>
      <c r="C8" s="137">
        <v>4073</v>
      </c>
      <c r="D8" s="137">
        <v>2619</v>
      </c>
      <c r="E8" s="137">
        <v>2818</v>
      </c>
      <c r="F8" s="137">
        <v>2481</v>
      </c>
      <c r="G8" s="56">
        <f t="shared" si="0"/>
        <v>-12.507872403757482</v>
      </c>
    </row>
    <row r="9" spans="1:7" ht="12">
      <c r="A9" s="89" t="s">
        <v>8</v>
      </c>
      <c r="B9" s="150">
        <v>9050</v>
      </c>
      <c r="C9" s="150">
        <v>9188</v>
      </c>
      <c r="D9" s="150">
        <v>7909</v>
      </c>
      <c r="E9" s="150">
        <v>7020</v>
      </c>
      <c r="F9" s="150">
        <v>8630</v>
      </c>
      <c r="G9" s="99">
        <f t="shared" si="0"/>
        <v>-1.1809773826415682</v>
      </c>
    </row>
    <row r="10" spans="1:7" ht="12">
      <c r="A10" s="8" t="s">
        <v>9</v>
      </c>
      <c r="B10" s="137">
        <v>30661</v>
      </c>
      <c r="C10" s="137">
        <v>27940</v>
      </c>
      <c r="D10" s="137">
        <v>18988</v>
      </c>
      <c r="E10" s="137">
        <v>16242</v>
      </c>
      <c r="F10" s="137">
        <v>15474</v>
      </c>
      <c r="G10" s="56">
        <f t="shared" si="0"/>
        <v>-15.714266749913675</v>
      </c>
    </row>
    <row r="11" spans="1:7" ht="12">
      <c r="A11" s="89" t="s">
        <v>10</v>
      </c>
      <c r="B11" s="150">
        <v>36843</v>
      </c>
      <c r="C11" s="150">
        <v>33067</v>
      </c>
      <c r="D11" s="150">
        <v>24942</v>
      </c>
      <c r="E11" s="150">
        <v>23809</v>
      </c>
      <c r="F11" s="150">
        <v>27151</v>
      </c>
      <c r="G11" s="99">
        <f t="shared" si="0"/>
        <v>-7.3473786663902141</v>
      </c>
    </row>
    <row r="12" spans="1:7" ht="12">
      <c r="A12" s="8" t="s">
        <v>11</v>
      </c>
      <c r="B12" s="137">
        <v>19683</v>
      </c>
      <c r="C12" s="137">
        <v>20699</v>
      </c>
      <c r="D12" s="137">
        <v>16797</v>
      </c>
      <c r="E12" s="137">
        <v>16172</v>
      </c>
      <c r="F12" s="137">
        <v>17947</v>
      </c>
      <c r="G12" s="56">
        <f t="shared" si="0"/>
        <v>-2.2818710901880479</v>
      </c>
    </row>
    <row r="13" spans="1:7" ht="12">
      <c r="A13" s="89" t="s">
        <v>12</v>
      </c>
      <c r="B13" s="150">
        <v>13879</v>
      </c>
      <c r="C13" s="150">
        <v>13358</v>
      </c>
      <c r="D13" s="150">
        <v>10771</v>
      </c>
      <c r="E13" s="150">
        <v>12063</v>
      </c>
      <c r="F13" s="150">
        <v>14046</v>
      </c>
      <c r="G13" s="99">
        <f t="shared" si="0"/>
        <v>0.29946629117656443</v>
      </c>
    </row>
    <row r="14" spans="1:7" ht="12">
      <c r="A14" s="8" t="s">
        <v>13</v>
      </c>
      <c r="B14" s="137">
        <v>12071</v>
      </c>
      <c r="C14" s="137">
        <v>10922</v>
      </c>
      <c r="D14" s="137">
        <v>7740</v>
      </c>
      <c r="E14" s="137">
        <v>6963</v>
      </c>
      <c r="F14" s="137">
        <v>7100</v>
      </c>
      <c r="G14" s="56">
        <f t="shared" si="0"/>
        <v>-12.425276518798501</v>
      </c>
    </row>
    <row r="15" spans="1:7" ht="12">
      <c r="A15" s="89" t="s">
        <v>14</v>
      </c>
      <c r="B15" s="150">
        <v>5346</v>
      </c>
      <c r="C15" s="150">
        <v>4893</v>
      </c>
      <c r="D15" s="150">
        <v>4424</v>
      </c>
      <c r="E15" s="150">
        <v>4139</v>
      </c>
      <c r="F15" s="150">
        <v>3933</v>
      </c>
      <c r="G15" s="99">
        <f t="shared" si="0"/>
        <v>-7.3866171042929256</v>
      </c>
    </row>
    <row r="16" spans="1:7" ht="12">
      <c r="A16" s="8" t="s">
        <v>15</v>
      </c>
      <c r="B16" s="137">
        <v>5911</v>
      </c>
      <c r="C16" s="137">
        <v>5393</v>
      </c>
      <c r="D16" s="137">
        <v>4155</v>
      </c>
      <c r="E16" s="137">
        <v>3878</v>
      </c>
      <c r="F16" s="137">
        <v>3604</v>
      </c>
      <c r="G16" s="56">
        <f t="shared" si="0"/>
        <v>-11.634862873116436</v>
      </c>
    </row>
    <row r="17" spans="1:10" ht="12">
      <c r="A17" s="89" t="s">
        <v>16</v>
      </c>
      <c r="B17" s="150">
        <v>4171</v>
      </c>
      <c r="C17" s="150">
        <v>3721</v>
      </c>
      <c r="D17" s="150">
        <v>2789</v>
      </c>
      <c r="E17" s="150">
        <v>2874</v>
      </c>
      <c r="F17" s="150">
        <v>3012</v>
      </c>
      <c r="G17" s="99">
        <f t="shared" si="0"/>
        <v>-7.8163936287954154</v>
      </c>
    </row>
    <row r="18" spans="1:10" ht="12">
      <c r="A18" s="9" t="s">
        <v>17</v>
      </c>
      <c r="B18" s="11">
        <f t="shared" ref="B18:E18" si="1">SUM(B3:B17)</f>
        <v>204233</v>
      </c>
      <c r="C18" s="11">
        <f t="shared" si="1"/>
        <v>189843</v>
      </c>
      <c r="D18" s="11">
        <f t="shared" si="1"/>
        <v>145814</v>
      </c>
      <c r="E18" s="11">
        <f t="shared" si="1"/>
        <v>140992</v>
      </c>
      <c r="F18" s="11">
        <f>SUM(F3:F17)</f>
        <v>151294</v>
      </c>
      <c r="G18" s="57">
        <f t="shared" si="0"/>
        <v>-7.2264987466879038</v>
      </c>
      <c r="H18" s="156"/>
      <c r="I18" s="160"/>
      <c r="J18" s="123"/>
    </row>
    <row r="19" spans="1:10" ht="11.25" customHeight="1">
      <c r="A19" s="210" t="s">
        <v>129</v>
      </c>
      <c r="B19" s="211"/>
      <c r="C19" s="211"/>
      <c r="D19" s="211"/>
      <c r="E19" s="211"/>
      <c r="F19" s="211"/>
      <c r="G19" s="211"/>
    </row>
    <row r="20" spans="1:10" ht="11.25" customHeight="1">
      <c r="A20" s="86"/>
      <c r="B20" s="86"/>
      <c r="C20" s="86"/>
      <c r="D20" s="86"/>
      <c r="E20" s="86"/>
      <c r="F20" s="86"/>
      <c r="G20" s="86"/>
    </row>
    <row r="21" spans="1:10" ht="15">
      <c r="A21" s="130" t="s">
        <v>90</v>
      </c>
      <c r="B21" s="84"/>
    </row>
    <row r="22" spans="1:10" ht="38.25" customHeight="1">
      <c r="A22" s="34" t="s">
        <v>0</v>
      </c>
      <c r="B22" s="10">
        <f>+$F$2-4</f>
        <v>2018</v>
      </c>
      <c r="C22" s="10">
        <f>+$F$2-3</f>
        <v>2019</v>
      </c>
      <c r="D22" s="10">
        <f>+$F$2-2</f>
        <v>2020</v>
      </c>
      <c r="E22" s="10">
        <f>+$F$2-1</f>
        <v>2021</v>
      </c>
      <c r="F22" s="10">
        <f>+$F$2</f>
        <v>2022</v>
      </c>
      <c r="G22" s="46" t="s">
        <v>1</v>
      </c>
    </row>
    <row r="23" spans="1:10" ht="12">
      <c r="A23" s="89" t="s">
        <v>2</v>
      </c>
      <c r="B23" s="149">
        <v>395233.1</v>
      </c>
      <c r="C23" s="149">
        <v>371613.76</v>
      </c>
      <c r="D23" s="149">
        <v>300388.53000000003</v>
      </c>
      <c r="E23" s="149">
        <v>307452.59999999998</v>
      </c>
      <c r="F23" s="149">
        <v>320652.79999999999</v>
      </c>
      <c r="G23" s="99">
        <f t="shared" ref="G23:G38" si="2">(((F23/B23)^(1/4))-1)*100</f>
        <v>-5.0936148685785447</v>
      </c>
    </row>
    <row r="24" spans="1:10" ht="12">
      <c r="A24" s="8" t="s">
        <v>3</v>
      </c>
      <c r="B24" s="140">
        <v>216811.7</v>
      </c>
      <c r="C24" s="140">
        <v>207620</v>
      </c>
      <c r="D24" s="140">
        <v>196629.5</v>
      </c>
      <c r="E24" s="140">
        <v>224312.12</v>
      </c>
      <c r="F24" s="140">
        <v>207424.5</v>
      </c>
      <c r="G24" s="56">
        <f t="shared" si="2"/>
        <v>-1.1004457270461621</v>
      </c>
    </row>
    <row r="25" spans="1:10" ht="12">
      <c r="A25" s="89" t="s">
        <v>4</v>
      </c>
      <c r="B25" s="149">
        <v>110456</v>
      </c>
      <c r="C25" s="149">
        <v>124160.5</v>
      </c>
      <c r="D25" s="149">
        <v>60176.04</v>
      </c>
      <c r="E25" s="149">
        <v>104576.2</v>
      </c>
      <c r="F25" s="149">
        <v>100126.39999999999</v>
      </c>
      <c r="G25" s="99">
        <f t="shared" si="2"/>
        <v>-2.4247163518822501</v>
      </c>
    </row>
    <row r="26" spans="1:10" ht="12">
      <c r="A26" s="8" t="s">
        <v>5</v>
      </c>
      <c r="B26" s="140">
        <v>103617.60000000001</v>
      </c>
      <c r="C26" s="140">
        <v>95386.36</v>
      </c>
      <c r="D26" s="140">
        <v>63992.74</v>
      </c>
      <c r="E26" s="140">
        <v>54684.800000000003</v>
      </c>
      <c r="F26" s="140">
        <v>57223.55</v>
      </c>
      <c r="G26" s="56">
        <f t="shared" si="2"/>
        <v>-13.794432148201841</v>
      </c>
    </row>
    <row r="27" spans="1:10" ht="12">
      <c r="A27" s="89" t="s">
        <v>6</v>
      </c>
      <c r="B27" s="149">
        <v>413819.19</v>
      </c>
      <c r="C27" s="149">
        <v>413129.36</v>
      </c>
      <c r="D27" s="149">
        <v>260401.66</v>
      </c>
      <c r="E27" s="149">
        <v>375287.4</v>
      </c>
      <c r="F27" s="149">
        <v>369848.7</v>
      </c>
      <c r="G27" s="99">
        <f t="shared" si="2"/>
        <v>-2.7693100423210493</v>
      </c>
    </row>
    <row r="28" spans="1:10" ht="12">
      <c r="A28" s="8" t="s">
        <v>7</v>
      </c>
      <c r="B28" s="140">
        <v>198891.42</v>
      </c>
      <c r="C28" s="140">
        <v>172195</v>
      </c>
      <c r="D28" s="140">
        <v>119353.74</v>
      </c>
      <c r="E28" s="140">
        <v>110081.92</v>
      </c>
      <c r="F28" s="140">
        <v>111476.2</v>
      </c>
      <c r="G28" s="56">
        <f t="shared" si="2"/>
        <v>-13.475016150036689</v>
      </c>
    </row>
    <row r="29" spans="1:10" ht="12">
      <c r="A29" s="89" t="s">
        <v>8</v>
      </c>
      <c r="B29" s="149">
        <v>394353.48</v>
      </c>
      <c r="C29" s="149">
        <v>789759.8</v>
      </c>
      <c r="D29" s="149">
        <v>548488.1</v>
      </c>
      <c r="E29" s="149">
        <v>526332.94999999995</v>
      </c>
      <c r="F29" s="149">
        <v>933097.5</v>
      </c>
      <c r="G29" s="99">
        <f t="shared" si="2"/>
        <v>24.025314519918428</v>
      </c>
    </row>
    <row r="30" spans="1:10" ht="12">
      <c r="A30" s="8" t="s">
        <v>9</v>
      </c>
      <c r="B30" s="140">
        <v>565771.82999999996</v>
      </c>
      <c r="C30" s="140">
        <v>500966.57</v>
      </c>
      <c r="D30" s="140">
        <v>378677.38</v>
      </c>
      <c r="E30" s="140">
        <v>422507.37</v>
      </c>
      <c r="F30" s="140">
        <v>383570.5</v>
      </c>
      <c r="G30" s="56">
        <f t="shared" si="2"/>
        <v>-9.2595414369893945</v>
      </c>
    </row>
    <row r="31" spans="1:10" ht="12">
      <c r="A31" s="89" t="s">
        <v>10</v>
      </c>
      <c r="B31" s="149">
        <v>1106558.49</v>
      </c>
      <c r="C31" s="149">
        <v>970505.78</v>
      </c>
      <c r="D31" s="149">
        <v>772832.78</v>
      </c>
      <c r="E31" s="149">
        <v>615970.4</v>
      </c>
      <c r="F31" s="149">
        <v>724829.04</v>
      </c>
      <c r="G31" s="99">
        <f t="shared" si="2"/>
        <v>-10.036715561737653</v>
      </c>
    </row>
    <row r="32" spans="1:10" ht="12">
      <c r="A32" s="8" t="s">
        <v>11</v>
      </c>
      <c r="B32" s="140">
        <v>1257507.92</v>
      </c>
      <c r="C32" s="140">
        <v>1111953.68</v>
      </c>
      <c r="D32" s="140">
        <v>939531.3</v>
      </c>
      <c r="E32" s="140">
        <v>812493.28</v>
      </c>
      <c r="F32" s="140">
        <v>1022471.98</v>
      </c>
      <c r="G32" s="56">
        <f t="shared" si="2"/>
        <v>-5.0412100984218551</v>
      </c>
    </row>
    <row r="33" spans="1:10" ht="12">
      <c r="A33" s="89" t="s">
        <v>12</v>
      </c>
      <c r="B33" s="149">
        <v>368459.52000000002</v>
      </c>
      <c r="C33" s="149">
        <v>396967.38</v>
      </c>
      <c r="D33" s="149">
        <v>326293.56</v>
      </c>
      <c r="E33" s="149">
        <v>275525.09999999998</v>
      </c>
      <c r="F33" s="149">
        <v>385011.06</v>
      </c>
      <c r="G33" s="99">
        <f t="shared" si="2"/>
        <v>1.10458615534339</v>
      </c>
    </row>
    <row r="34" spans="1:10" ht="12">
      <c r="A34" s="8" t="s">
        <v>13</v>
      </c>
      <c r="B34" s="140">
        <v>334794.36</v>
      </c>
      <c r="C34" s="140">
        <v>300178.62</v>
      </c>
      <c r="D34" s="140">
        <v>185291.99</v>
      </c>
      <c r="E34" s="140">
        <v>178441.98</v>
      </c>
      <c r="F34" s="140">
        <v>184814.74</v>
      </c>
      <c r="G34" s="56">
        <f t="shared" si="2"/>
        <v>-13.803502695786973</v>
      </c>
    </row>
    <row r="35" spans="1:10" ht="12">
      <c r="A35" s="89" t="s">
        <v>14</v>
      </c>
      <c r="B35" s="149">
        <v>109724.66</v>
      </c>
      <c r="C35" s="149">
        <v>117643.5</v>
      </c>
      <c r="D35" s="149">
        <v>88773.42</v>
      </c>
      <c r="E35" s="149">
        <v>74324.100000000006</v>
      </c>
      <c r="F35" s="149">
        <v>83485.179999999993</v>
      </c>
      <c r="G35" s="99">
        <f t="shared" si="2"/>
        <v>-6.6044280550188521</v>
      </c>
    </row>
    <row r="36" spans="1:10" ht="12">
      <c r="A36" s="8" t="s">
        <v>15</v>
      </c>
      <c r="B36" s="140">
        <v>150319.45000000001</v>
      </c>
      <c r="C36" s="140">
        <v>212262.9</v>
      </c>
      <c r="D36" s="140">
        <v>160318.72</v>
      </c>
      <c r="E36" s="140">
        <v>156806</v>
      </c>
      <c r="F36" s="140">
        <v>140604.54999999999</v>
      </c>
      <c r="G36" s="56">
        <f t="shared" si="2"/>
        <v>-1.656412001087082</v>
      </c>
    </row>
    <row r="37" spans="1:10" ht="12">
      <c r="A37" s="89" t="s">
        <v>16</v>
      </c>
      <c r="B37" s="149">
        <v>176555.7</v>
      </c>
      <c r="C37" s="149">
        <v>171704.15</v>
      </c>
      <c r="D37" s="149">
        <v>132934.25</v>
      </c>
      <c r="E37" s="149">
        <v>109074.7</v>
      </c>
      <c r="F37" s="149">
        <v>141400.29999999999</v>
      </c>
      <c r="G37" s="99">
        <f t="shared" si="2"/>
        <v>-5.3997798774345629</v>
      </c>
    </row>
    <row r="38" spans="1:10" ht="12">
      <c r="A38" s="9" t="s">
        <v>17</v>
      </c>
      <c r="B38" s="11">
        <f t="shared" ref="B38:F38" si="3">SUM(B23:B37)</f>
        <v>5902874.4200000009</v>
      </c>
      <c r="C38" s="11">
        <f t="shared" si="3"/>
        <v>5956047.3600000003</v>
      </c>
      <c r="D38" s="11">
        <f t="shared" si="3"/>
        <v>4534083.709999999</v>
      </c>
      <c r="E38" s="11">
        <f t="shared" si="3"/>
        <v>4347870.9200000009</v>
      </c>
      <c r="F38" s="142">
        <f t="shared" si="3"/>
        <v>5166036.9999999991</v>
      </c>
      <c r="G38" s="57">
        <f t="shared" si="2"/>
        <v>-3.2783955594264724</v>
      </c>
      <c r="H38" s="157"/>
      <c r="J38" s="123"/>
    </row>
    <row r="39" spans="1:10" ht="13.2">
      <c r="A39" s="210" t="s">
        <v>129</v>
      </c>
      <c r="B39" s="211"/>
      <c r="C39" s="211"/>
      <c r="D39" s="211"/>
      <c r="E39" s="211"/>
      <c r="F39" s="211"/>
      <c r="G39" s="211"/>
    </row>
    <row r="40" spans="1:10" ht="12">
      <c r="C40" s="87"/>
      <c r="D40" s="87"/>
      <c r="E40" s="87"/>
      <c r="F40" s="87"/>
      <c r="G40" s="57"/>
    </row>
  </sheetData>
  <mergeCells count="2">
    <mergeCell ref="A19:G19"/>
    <mergeCell ref="A39:G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S97"/>
  <sheetViews>
    <sheetView topLeftCell="A61" workbookViewId="0">
      <selection activeCell="G75" sqref="G75"/>
    </sheetView>
  </sheetViews>
  <sheetFormatPr defaultColWidth="9.109375" defaultRowHeight="13.2"/>
  <cols>
    <col min="1" max="1" width="22.6640625" style="5" customWidth="1"/>
    <col min="2" max="2" width="8.5546875" style="5" customWidth="1"/>
    <col min="3" max="3" width="9.44140625" style="5" customWidth="1"/>
    <col min="4" max="4" width="9.5546875" style="5" customWidth="1"/>
    <col min="5" max="5" width="14.44140625" style="42" customWidth="1"/>
    <col min="6" max="6" width="8.5546875" style="5" customWidth="1"/>
    <col min="7" max="7" width="7.5546875" style="5" customWidth="1"/>
    <col min="8" max="8" width="9.33203125" style="5" customWidth="1"/>
    <col min="9" max="16384" width="9.109375" style="5"/>
  </cols>
  <sheetData>
    <row r="1" spans="1:10" ht="15">
      <c r="A1" s="130" t="s">
        <v>113</v>
      </c>
      <c r="B1" s="42"/>
      <c r="C1" s="42"/>
      <c r="D1" s="42"/>
      <c r="F1" s="42"/>
      <c r="G1" s="42"/>
      <c r="H1" s="42"/>
      <c r="I1" s="84">
        <v>2022</v>
      </c>
      <c r="J1" s="42"/>
    </row>
    <row r="2" spans="1:10" ht="38.25" customHeight="1">
      <c r="A2" s="41" t="s">
        <v>0</v>
      </c>
      <c r="B2" s="143" t="s">
        <v>70</v>
      </c>
      <c r="C2" s="143" t="s">
        <v>71</v>
      </c>
      <c r="D2" s="143" t="s">
        <v>72</v>
      </c>
      <c r="E2" s="143" t="s">
        <v>73</v>
      </c>
      <c r="F2" s="143" t="s">
        <v>74</v>
      </c>
      <c r="G2" s="143" t="s">
        <v>75</v>
      </c>
      <c r="H2" s="143" t="s">
        <v>76</v>
      </c>
      <c r="I2" s="143" t="s">
        <v>77</v>
      </c>
      <c r="J2" s="143" t="s">
        <v>17</v>
      </c>
    </row>
    <row r="3" spans="1:10">
      <c r="A3" s="106" t="s">
        <v>45</v>
      </c>
      <c r="B3" s="107">
        <v>14</v>
      </c>
      <c r="C3" s="107">
        <v>46</v>
      </c>
      <c r="D3" s="107">
        <v>207</v>
      </c>
      <c r="E3" s="107">
        <v>19</v>
      </c>
      <c r="F3" s="107">
        <v>248</v>
      </c>
      <c r="G3" s="107">
        <v>5200</v>
      </c>
      <c r="H3" s="107">
        <v>89</v>
      </c>
      <c r="I3" s="107">
        <v>13363</v>
      </c>
      <c r="J3" s="108">
        <f>SUM(B3:I3)</f>
        <v>19186</v>
      </c>
    </row>
    <row r="4" spans="1:10">
      <c r="A4" s="43" t="s">
        <v>3</v>
      </c>
      <c r="B4" s="52">
        <v>0</v>
      </c>
      <c r="C4" s="52">
        <v>19</v>
      </c>
      <c r="D4" s="52">
        <v>37</v>
      </c>
      <c r="E4" s="52">
        <v>2</v>
      </c>
      <c r="F4" s="52">
        <v>122</v>
      </c>
      <c r="G4" s="52">
        <v>1408</v>
      </c>
      <c r="H4" s="52">
        <v>0</v>
      </c>
      <c r="I4" s="52">
        <v>9799</v>
      </c>
      <c r="J4" s="54">
        <f t="shared" ref="J4:J17" si="0">SUM(B4:I4)</f>
        <v>11387</v>
      </c>
    </row>
    <row r="5" spans="1:10">
      <c r="A5" s="106" t="s">
        <v>4</v>
      </c>
      <c r="B5" s="107">
        <v>3</v>
      </c>
      <c r="C5" s="107">
        <v>3</v>
      </c>
      <c r="D5" s="107">
        <v>11</v>
      </c>
      <c r="E5" s="107">
        <v>1</v>
      </c>
      <c r="F5" s="107">
        <v>39</v>
      </c>
      <c r="G5" s="107">
        <v>734</v>
      </c>
      <c r="H5" s="107">
        <v>1</v>
      </c>
      <c r="I5" s="107">
        <v>2125</v>
      </c>
      <c r="J5" s="108">
        <f t="shared" si="0"/>
        <v>2917</v>
      </c>
    </row>
    <row r="6" spans="1:10">
      <c r="A6" s="43" t="s">
        <v>5</v>
      </c>
      <c r="B6" s="52">
        <v>11</v>
      </c>
      <c r="C6" s="52">
        <v>6</v>
      </c>
      <c r="D6" s="52">
        <v>20</v>
      </c>
      <c r="E6" s="52">
        <v>2</v>
      </c>
      <c r="F6" s="52">
        <v>244</v>
      </c>
      <c r="G6" s="52">
        <v>1926</v>
      </c>
      <c r="H6" s="52">
        <v>22</v>
      </c>
      <c r="I6" s="52">
        <v>2476</v>
      </c>
      <c r="J6" s="54">
        <f t="shared" si="0"/>
        <v>4707</v>
      </c>
    </row>
    <row r="7" spans="1:10">
      <c r="A7" s="106" t="s">
        <v>6</v>
      </c>
      <c r="B7" s="107">
        <v>3</v>
      </c>
      <c r="C7" s="107">
        <v>47</v>
      </c>
      <c r="D7" s="107">
        <v>78</v>
      </c>
      <c r="E7" s="107">
        <v>9</v>
      </c>
      <c r="F7" s="107">
        <v>496</v>
      </c>
      <c r="G7" s="107">
        <v>1247</v>
      </c>
      <c r="H7" s="107">
        <v>10</v>
      </c>
      <c r="I7" s="107">
        <v>7829</v>
      </c>
      <c r="J7" s="108">
        <f t="shared" si="0"/>
        <v>9719</v>
      </c>
    </row>
    <row r="8" spans="1:10">
      <c r="A8" s="43" t="s">
        <v>7</v>
      </c>
      <c r="B8" s="52">
        <v>0</v>
      </c>
      <c r="C8" s="52">
        <v>60</v>
      </c>
      <c r="D8" s="52">
        <v>0</v>
      </c>
      <c r="E8" s="52">
        <v>0</v>
      </c>
      <c r="F8" s="52">
        <v>253</v>
      </c>
      <c r="G8" s="52">
        <v>2113</v>
      </c>
      <c r="H8" s="52">
        <v>53</v>
      </c>
      <c r="I8" s="52">
        <v>2</v>
      </c>
      <c r="J8" s="54">
        <f t="shared" si="0"/>
        <v>2481</v>
      </c>
    </row>
    <row r="9" spans="1:10">
      <c r="A9" s="106" t="s">
        <v>8</v>
      </c>
      <c r="B9" s="107">
        <v>43</v>
      </c>
      <c r="C9" s="107">
        <v>128</v>
      </c>
      <c r="D9" s="107">
        <v>1205</v>
      </c>
      <c r="E9" s="107">
        <v>39</v>
      </c>
      <c r="F9" s="107">
        <v>398</v>
      </c>
      <c r="G9" s="107">
        <v>5627</v>
      </c>
      <c r="H9" s="107">
        <v>0</v>
      </c>
      <c r="I9" s="107">
        <v>1190</v>
      </c>
      <c r="J9" s="108">
        <f t="shared" si="0"/>
        <v>8630</v>
      </c>
    </row>
    <row r="10" spans="1:10">
      <c r="A10" s="43" t="s">
        <v>9</v>
      </c>
      <c r="B10" s="52">
        <v>17</v>
      </c>
      <c r="C10" s="52">
        <v>85</v>
      </c>
      <c r="D10" s="52">
        <v>407</v>
      </c>
      <c r="E10" s="52">
        <v>8</v>
      </c>
      <c r="F10" s="53">
        <v>744</v>
      </c>
      <c r="G10" s="52">
        <v>2473</v>
      </c>
      <c r="H10" s="52">
        <v>87</v>
      </c>
      <c r="I10" s="52">
        <v>11653</v>
      </c>
      <c r="J10" s="54">
        <f t="shared" si="0"/>
        <v>15474</v>
      </c>
    </row>
    <row r="11" spans="1:10">
      <c r="A11" s="106" t="s">
        <v>10</v>
      </c>
      <c r="B11" s="107">
        <v>30</v>
      </c>
      <c r="C11" s="107">
        <v>0</v>
      </c>
      <c r="D11" s="107">
        <v>1001</v>
      </c>
      <c r="E11" s="107">
        <v>0</v>
      </c>
      <c r="F11" s="107">
        <v>493</v>
      </c>
      <c r="G11" s="107">
        <v>5223</v>
      </c>
      <c r="H11" s="107">
        <v>0</v>
      </c>
      <c r="I11" s="107">
        <v>20404</v>
      </c>
      <c r="J11" s="108">
        <f t="shared" si="0"/>
        <v>27151</v>
      </c>
    </row>
    <row r="12" spans="1:10">
      <c r="A12" s="43" t="s">
        <v>11</v>
      </c>
      <c r="B12" s="52">
        <v>72</v>
      </c>
      <c r="C12" s="52">
        <v>402</v>
      </c>
      <c r="D12" s="52">
        <v>1194</v>
      </c>
      <c r="E12" s="52">
        <v>5</v>
      </c>
      <c r="F12" s="52">
        <v>1124</v>
      </c>
      <c r="G12" s="52">
        <v>10617</v>
      </c>
      <c r="H12" s="52">
        <v>248</v>
      </c>
      <c r="I12" s="52">
        <v>4285</v>
      </c>
      <c r="J12" s="54">
        <f t="shared" si="0"/>
        <v>17947</v>
      </c>
    </row>
    <row r="13" spans="1:10">
      <c r="A13" s="106" t="s">
        <v>12</v>
      </c>
      <c r="B13" s="107">
        <v>166</v>
      </c>
      <c r="C13" s="107">
        <v>279</v>
      </c>
      <c r="D13" s="107">
        <v>550</v>
      </c>
      <c r="E13" s="107">
        <v>24</v>
      </c>
      <c r="F13" s="107">
        <v>1822</v>
      </c>
      <c r="G13" s="107">
        <v>6303</v>
      </c>
      <c r="H13" s="107">
        <v>161</v>
      </c>
      <c r="I13" s="107">
        <v>4741</v>
      </c>
      <c r="J13" s="108">
        <f t="shared" si="0"/>
        <v>14046</v>
      </c>
    </row>
    <row r="14" spans="1:10">
      <c r="A14" s="43" t="s">
        <v>13</v>
      </c>
      <c r="B14" s="52">
        <v>27</v>
      </c>
      <c r="C14" s="52">
        <v>36</v>
      </c>
      <c r="D14" s="52">
        <v>106</v>
      </c>
      <c r="E14" s="52">
        <v>0</v>
      </c>
      <c r="F14" s="52">
        <v>197</v>
      </c>
      <c r="G14" s="52">
        <v>2166</v>
      </c>
      <c r="H14" s="52">
        <v>0</v>
      </c>
      <c r="I14" s="52">
        <v>4568</v>
      </c>
      <c r="J14" s="54">
        <f t="shared" si="0"/>
        <v>7100</v>
      </c>
    </row>
    <row r="15" spans="1:10">
      <c r="A15" s="106" t="s">
        <v>14</v>
      </c>
      <c r="B15" s="107">
        <v>15</v>
      </c>
      <c r="C15" s="107">
        <v>22</v>
      </c>
      <c r="D15" s="107">
        <v>70</v>
      </c>
      <c r="E15" s="107">
        <v>7</v>
      </c>
      <c r="F15" s="107">
        <v>60</v>
      </c>
      <c r="G15" s="107">
        <v>3200</v>
      </c>
      <c r="H15" s="107">
        <v>9</v>
      </c>
      <c r="I15" s="107">
        <v>550</v>
      </c>
      <c r="J15" s="108">
        <f t="shared" si="0"/>
        <v>3933</v>
      </c>
    </row>
    <row r="16" spans="1:10">
      <c r="A16" s="43" t="s">
        <v>15</v>
      </c>
      <c r="B16" s="52">
        <v>1</v>
      </c>
      <c r="C16" s="52">
        <v>54</v>
      </c>
      <c r="D16" s="52">
        <v>189</v>
      </c>
      <c r="E16" s="52">
        <v>11</v>
      </c>
      <c r="F16" s="52">
        <v>218</v>
      </c>
      <c r="G16" s="52">
        <v>1171</v>
      </c>
      <c r="H16" s="52">
        <v>29</v>
      </c>
      <c r="I16" s="52">
        <v>1931</v>
      </c>
      <c r="J16" s="54">
        <f t="shared" si="0"/>
        <v>3604</v>
      </c>
    </row>
    <row r="17" spans="1:19">
      <c r="A17" s="106" t="s">
        <v>16</v>
      </c>
      <c r="B17" s="107">
        <v>22</v>
      </c>
      <c r="C17" s="107">
        <v>15</v>
      </c>
      <c r="D17" s="107">
        <v>210</v>
      </c>
      <c r="E17" s="107">
        <v>3</v>
      </c>
      <c r="F17" s="107">
        <v>99</v>
      </c>
      <c r="G17" s="107">
        <v>1355</v>
      </c>
      <c r="H17" s="107">
        <v>29</v>
      </c>
      <c r="I17" s="107">
        <v>1279</v>
      </c>
      <c r="J17" s="108">
        <f t="shared" si="0"/>
        <v>3012</v>
      </c>
      <c r="L17" s="143"/>
      <c r="M17" s="143"/>
      <c r="N17" s="143"/>
      <c r="O17" s="143"/>
      <c r="P17" s="143"/>
      <c r="Q17" s="143"/>
      <c r="R17" s="143"/>
    </row>
    <row r="18" spans="1:19">
      <c r="A18" s="44" t="s">
        <v>17</v>
      </c>
      <c r="B18" s="51">
        <f>SUM(B3:B17)</f>
        <v>424</v>
      </c>
      <c r="C18" s="51">
        <f>SUM(C3:C17)</f>
        <v>1202</v>
      </c>
      <c r="D18" s="51">
        <f>SUM(D3:D17)</f>
        <v>5285</v>
      </c>
      <c r="E18" s="51">
        <f>SUM(E3:E17)</f>
        <v>130</v>
      </c>
      <c r="F18" s="51">
        <f t="shared" ref="F18:I18" si="1">SUM(F3:F17)</f>
        <v>6557</v>
      </c>
      <c r="G18" s="51">
        <f t="shared" si="1"/>
        <v>50763</v>
      </c>
      <c r="H18" s="51">
        <f t="shared" si="1"/>
        <v>738</v>
      </c>
      <c r="I18" s="51">
        <f t="shared" si="1"/>
        <v>86195</v>
      </c>
      <c r="J18" s="51">
        <f>SUM(J3:J17)</f>
        <v>151294</v>
      </c>
      <c r="K18" s="124"/>
      <c r="L18" s="51"/>
      <c r="M18" s="51"/>
      <c r="N18" s="51"/>
      <c r="O18" s="51"/>
      <c r="P18" s="51"/>
      <c r="Q18" s="51"/>
      <c r="R18" s="51"/>
      <c r="S18" s="124"/>
    </row>
    <row r="19" spans="1:19">
      <c r="A19" s="34" t="s">
        <v>35</v>
      </c>
      <c r="B19" s="134">
        <f t="shared" ref="B19:J19" si="2">+B18/$J18</f>
        <v>2.8024905151559218E-3</v>
      </c>
      <c r="C19" s="134">
        <f t="shared" si="2"/>
        <v>7.9447962245693809E-3</v>
      </c>
      <c r="D19" s="134">
        <f t="shared" si="2"/>
        <v>3.4931986727827935E-2</v>
      </c>
      <c r="E19" s="134">
        <f t="shared" si="2"/>
        <v>8.592541673827118E-4</v>
      </c>
      <c r="F19" s="134">
        <f t="shared" si="2"/>
        <v>4.3339458273295703E-2</v>
      </c>
      <c r="G19" s="134">
        <f t="shared" si="2"/>
        <v>0.33552553306806615</v>
      </c>
      <c r="H19" s="134">
        <f t="shared" si="2"/>
        <v>4.8779198117572409E-3</v>
      </c>
      <c r="I19" s="134">
        <f t="shared" si="2"/>
        <v>0.56971856121194497</v>
      </c>
      <c r="J19" s="134">
        <f t="shared" si="2"/>
        <v>1</v>
      </c>
      <c r="M19" s="42"/>
      <c r="N19" s="42"/>
      <c r="O19" s="42"/>
      <c r="P19" s="42"/>
      <c r="Q19" s="42"/>
      <c r="R19" s="42"/>
    </row>
    <row r="20" spans="1:19" s="42" customFormat="1">
      <c r="A20" s="34"/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9" s="42" customFormat="1" ht="15">
      <c r="A21" s="130" t="s">
        <v>117</v>
      </c>
      <c r="I21" s="84">
        <v>2021</v>
      </c>
      <c r="L21" s="51"/>
      <c r="M21" s="51"/>
      <c r="N21" s="51"/>
      <c r="O21" s="51"/>
      <c r="P21" s="51"/>
      <c r="Q21" s="51"/>
      <c r="R21" s="51"/>
      <c r="S21" s="124"/>
    </row>
    <row r="22" spans="1:19" ht="36">
      <c r="A22" s="41" t="s">
        <v>0</v>
      </c>
      <c r="B22" s="143" t="s">
        <v>70</v>
      </c>
      <c r="C22" s="143" t="s">
        <v>71</v>
      </c>
      <c r="D22" s="143" t="s">
        <v>72</v>
      </c>
      <c r="E22" s="143" t="s">
        <v>73</v>
      </c>
      <c r="F22" s="143" t="s">
        <v>74</v>
      </c>
      <c r="G22" s="143" t="s">
        <v>75</v>
      </c>
      <c r="H22" s="143" t="s">
        <v>76</v>
      </c>
      <c r="I22" s="143" t="s">
        <v>77</v>
      </c>
      <c r="J22" s="143" t="s">
        <v>17</v>
      </c>
      <c r="L22" s="42"/>
      <c r="M22" s="42"/>
      <c r="N22" s="42"/>
      <c r="O22" s="42"/>
      <c r="P22" s="42"/>
      <c r="Q22" s="42"/>
      <c r="R22" s="42"/>
      <c r="S22" s="42"/>
    </row>
    <row r="23" spans="1:19" s="42" customFormat="1">
      <c r="A23" s="106" t="s">
        <v>45</v>
      </c>
      <c r="B23" s="107">
        <v>16</v>
      </c>
      <c r="C23" s="107">
        <v>49</v>
      </c>
      <c r="D23" s="107">
        <v>198</v>
      </c>
      <c r="E23" s="107">
        <v>15</v>
      </c>
      <c r="F23" s="107">
        <v>183</v>
      </c>
      <c r="G23" s="107">
        <v>4876</v>
      </c>
      <c r="H23" s="107">
        <v>84</v>
      </c>
      <c r="I23" s="107">
        <v>12661</v>
      </c>
      <c r="J23" s="108">
        <f>SUM(B23:I23)</f>
        <v>18082</v>
      </c>
    </row>
    <row r="24" spans="1:19" s="42" customFormat="1">
      <c r="A24" s="43" t="s">
        <v>3</v>
      </c>
      <c r="B24" s="52">
        <v>0</v>
      </c>
      <c r="C24" s="52">
        <v>13</v>
      </c>
      <c r="D24" s="52">
        <v>26</v>
      </c>
      <c r="E24" s="52">
        <v>0</v>
      </c>
      <c r="F24" s="52">
        <v>72</v>
      </c>
      <c r="G24" s="52">
        <v>1442</v>
      </c>
      <c r="H24" s="52">
        <v>0</v>
      </c>
      <c r="I24" s="52">
        <v>8334</v>
      </c>
      <c r="J24" s="54">
        <f t="shared" ref="J24:J37" si="3">SUM(B24:I24)</f>
        <v>9887</v>
      </c>
    </row>
    <row r="25" spans="1:19" s="42" customFormat="1">
      <c r="A25" s="106" t="s">
        <v>4</v>
      </c>
      <c r="B25" s="107">
        <v>3</v>
      </c>
      <c r="C25" s="107">
        <v>3</v>
      </c>
      <c r="D25" s="107">
        <v>14</v>
      </c>
      <c r="E25" s="107">
        <v>1</v>
      </c>
      <c r="F25" s="107">
        <v>106</v>
      </c>
      <c r="G25" s="107">
        <v>935</v>
      </c>
      <c r="H25" s="107">
        <v>2</v>
      </c>
      <c r="I25" s="107">
        <v>2207</v>
      </c>
      <c r="J25" s="108">
        <f t="shared" si="3"/>
        <v>3271</v>
      </c>
    </row>
    <row r="26" spans="1:19" s="42" customFormat="1">
      <c r="A26" s="43" t="s">
        <v>5</v>
      </c>
      <c r="B26" s="52">
        <v>5</v>
      </c>
      <c r="C26" s="52">
        <v>16</v>
      </c>
      <c r="D26" s="52">
        <v>30</v>
      </c>
      <c r="E26" s="52">
        <v>3</v>
      </c>
      <c r="F26" s="52">
        <v>214</v>
      </c>
      <c r="G26" s="52">
        <v>2002</v>
      </c>
      <c r="H26" s="52">
        <v>23</v>
      </c>
      <c r="I26" s="52">
        <v>2647</v>
      </c>
      <c r="J26" s="54">
        <f t="shared" si="3"/>
        <v>4940</v>
      </c>
    </row>
    <row r="27" spans="1:19" s="42" customFormat="1">
      <c r="A27" s="106" t="s">
        <v>6</v>
      </c>
      <c r="B27" s="107">
        <v>8</v>
      </c>
      <c r="C27" s="107">
        <v>43</v>
      </c>
      <c r="D27" s="107">
        <v>65</v>
      </c>
      <c r="E27" s="107">
        <v>8</v>
      </c>
      <c r="F27" s="107">
        <v>307</v>
      </c>
      <c r="G27" s="107">
        <v>1150</v>
      </c>
      <c r="H27" s="107">
        <v>13</v>
      </c>
      <c r="I27" s="107">
        <v>7240</v>
      </c>
      <c r="J27" s="108">
        <f t="shared" si="3"/>
        <v>8834</v>
      </c>
    </row>
    <row r="28" spans="1:19" s="42" customFormat="1">
      <c r="A28" s="43" t="s">
        <v>7</v>
      </c>
      <c r="B28" s="52">
        <v>0</v>
      </c>
      <c r="C28" s="52">
        <v>36</v>
      </c>
      <c r="D28" s="52">
        <v>0</v>
      </c>
      <c r="E28" s="52">
        <v>0</v>
      </c>
      <c r="F28" s="52">
        <v>228</v>
      </c>
      <c r="G28" s="52">
        <v>2484</v>
      </c>
      <c r="H28" s="52">
        <v>66</v>
      </c>
      <c r="I28" s="52">
        <v>4</v>
      </c>
      <c r="J28" s="54">
        <f t="shared" si="3"/>
        <v>2818</v>
      </c>
    </row>
    <row r="29" spans="1:19" s="42" customFormat="1">
      <c r="A29" s="106" t="s">
        <v>8</v>
      </c>
      <c r="B29" s="107">
        <v>13</v>
      </c>
      <c r="C29" s="107">
        <v>89</v>
      </c>
      <c r="D29" s="107">
        <v>747</v>
      </c>
      <c r="E29" s="107">
        <v>10</v>
      </c>
      <c r="F29" s="107">
        <v>304</v>
      </c>
      <c r="G29" s="107">
        <v>5785</v>
      </c>
      <c r="H29" s="107">
        <v>72</v>
      </c>
      <c r="I29" s="107">
        <v>0</v>
      </c>
      <c r="J29" s="108">
        <f t="shared" si="3"/>
        <v>7020</v>
      </c>
    </row>
    <row r="30" spans="1:19" s="42" customFormat="1">
      <c r="A30" s="43" t="s">
        <v>9</v>
      </c>
      <c r="B30" s="52">
        <v>21</v>
      </c>
      <c r="C30" s="52">
        <v>102</v>
      </c>
      <c r="D30" s="52">
        <v>381</v>
      </c>
      <c r="E30" s="52">
        <v>8</v>
      </c>
      <c r="F30" s="53">
        <v>783</v>
      </c>
      <c r="G30" s="52">
        <v>2970</v>
      </c>
      <c r="H30" s="52">
        <v>94</v>
      </c>
      <c r="I30" s="52">
        <v>11883</v>
      </c>
      <c r="J30" s="54">
        <f t="shared" si="3"/>
        <v>16242</v>
      </c>
    </row>
    <row r="31" spans="1:19" s="42" customFormat="1">
      <c r="A31" s="106" t="s">
        <v>10</v>
      </c>
      <c r="B31" s="107">
        <v>27</v>
      </c>
      <c r="C31" s="107">
        <v>0</v>
      </c>
      <c r="D31" s="107">
        <v>798</v>
      </c>
      <c r="E31" s="107">
        <v>0</v>
      </c>
      <c r="F31" s="107">
        <v>399</v>
      </c>
      <c r="G31" s="107">
        <v>4521</v>
      </c>
      <c r="H31" s="107">
        <v>0</v>
      </c>
      <c r="I31" s="107">
        <v>18064</v>
      </c>
      <c r="J31" s="108">
        <f t="shared" si="3"/>
        <v>23809</v>
      </c>
    </row>
    <row r="32" spans="1:19" s="42" customFormat="1">
      <c r="A32" s="43" t="s">
        <v>11</v>
      </c>
      <c r="B32" s="52">
        <v>66</v>
      </c>
      <c r="C32" s="52">
        <v>400</v>
      </c>
      <c r="D32" s="52">
        <v>1059</v>
      </c>
      <c r="E32" s="52">
        <v>5</v>
      </c>
      <c r="F32" s="52">
        <v>1011</v>
      </c>
      <c r="G32" s="52">
        <v>9823</v>
      </c>
      <c r="H32" s="52">
        <v>241</v>
      </c>
      <c r="I32" s="52">
        <v>3567</v>
      </c>
      <c r="J32" s="54">
        <f t="shared" si="3"/>
        <v>16172</v>
      </c>
    </row>
    <row r="33" spans="1:12" s="42" customFormat="1">
      <c r="A33" s="106" t="s">
        <v>12</v>
      </c>
      <c r="B33" s="107">
        <v>160</v>
      </c>
      <c r="C33" s="107">
        <v>161</v>
      </c>
      <c r="D33" s="107">
        <v>442</v>
      </c>
      <c r="E33" s="107">
        <v>10</v>
      </c>
      <c r="F33" s="107">
        <v>1287</v>
      </c>
      <c r="G33" s="107">
        <v>5307</v>
      </c>
      <c r="H33" s="107">
        <v>111</v>
      </c>
      <c r="I33" s="107">
        <v>4585</v>
      </c>
      <c r="J33" s="108">
        <f t="shared" si="3"/>
        <v>12063</v>
      </c>
    </row>
    <row r="34" spans="1:12" s="42" customFormat="1">
      <c r="A34" s="43" t="s">
        <v>13</v>
      </c>
      <c r="B34" s="52">
        <v>51</v>
      </c>
      <c r="C34" s="52">
        <v>49</v>
      </c>
      <c r="D34" s="52">
        <v>104</v>
      </c>
      <c r="E34" s="52">
        <v>23</v>
      </c>
      <c r="F34" s="52">
        <v>36</v>
      </c>
      <c r="G34" s="52">
        <v>2304</v>
      </c>
      <c r="H34" s="52">
        <v>0</v>
      </c>
      <c r="I34" s="52">
        <v>4396</v>
      </c>
      <c r="J34" s="54">
        <f t="shared" si="3"/>
        <v>6963</v>
      </c>
    </row>
    <row r="35" spans="1:12" s="42" customFormat="1">
      <c r="A35" s="106" t="s">
        <v>14</v>
      </c>
      <c r="B35" s="107">
        <v>6</v>
      </c>
      <c r="C35" s="107">
        <v>22</v>
      </c>
      <c r="D35" s="107">
        <v>94</v>
      </c>
      <c r="E35" s="107">
        <v>5</v>
      </c>
      <c r="F35" s="107">
        <v>32</v>
      </c>
      <c r="G35" s="107">
        <v>3440</v>
      </c>
      <c r="H35" s="107">
        <v>7</v>
      </c>
      <c r="I35" s="107">
        <v>533</v>
      </c>
      <c r="J35" s="108">
        <f t="shared" si="3"/>
        <v>4139</v>
      </c>
    </row>
    <row r="36" spans="1:12" s="42" customFormat="1">
      <c r="A36" s="43" t="s">
        <v>15</v>
      </c>
      <c r="B36" s="52">
        <v>15</v>
      </c>
      <c r="C36" s="52">
        <v>51</v>
      </c>
      <c r="D36" s="52">
        <v>183</v>
      </c>
      <c r="E36" s="52">
        <v>4</v>
      </c>
      <c r="F36" s="52">
        <v>237</v>
      </c>
      <c r="G36" s="52">
        <v>2376</v>
      </c>
      <c r="H36" s="52">
        <v>59</v>
      </c>
      <c r="I36" s="52">
        <v>953</v>
      </c>
      <c r="J36" s="54">
        <f t="shared" si="3"/>
        <v>3878</v>
      </c>
    </row>
    <row r="37" spans="1:12" s="42" customFormat="1">
      <c r="A37" s="106" t="s">
        <v>16</v>
      </c>
      <c r="B37" s="107">
        <v>18</v>
      </c>
      <c r="C37" s="107">
        <v>12</v>
      </c>
      <c r="D37" s="107">
        <v>162</v>
      </c>
      <c r="E37" s="107">
        <v>6</v>
      </c>
      <c r="F37" s="107">
        <v>77</v>
      </c>
      <c r="G37" s="107">
        <v>1261</v>
      </c>
      <c r="H37" s="107">
        <v>28</v>
      </c>
      <c r="I37" s="107">
        <v>1310</v>
      </c>
      <c r="J37" s="108">
        <f t="shared" si="3"/>
        <v>2874</v>
      </c>
    </row>
    <row r="38" spans="1:12" s="42" customFormat="1">
      <c r="A38" s="44" t="s">
        <v>17</v>
      </c>
      <c r="B38" s="51">
        <f>SUM(B23:B37)</f>
        <v>409</v>
      </c>
      <c r="C38" s="51">
        <f>SUM(C23:C37)</f>
        <v>1046</v>
      </c>
      <c r="D38" s="51">
        <f>SUM(D23:D37)</f>
        <v>4303</v>
      </c>
      <c r="E38" s="51">
        <f>SUM(E23:E37)</f>
        <v>98</v>
      </c>
      <c r="F38" s="51">
        <f t="shared" ref="F38:I38" si="4">SUM(F23:F37)</f>
        <v>5276</v>
      </c>
      <c r="G38" s="51">
        <f t="shared" si="4"/>
        <v>50676</v>
      </c>
      <c r="H38" s="51">
        <f t="shared" si="4"/>
        <v>800</v>
      </c>
      <c r="I38" s="51">
        <f t="shared" si="4"/>
        <v>78384</v>
      </c>
      <c r="J38" s="51">
        <f>SUM(J23:J37)</f>
        <v>140992</v>
      </c>
    </row>
    <row r="39" spans="1:12" s="42" customFormat="1">
      <c r="A39" s="34" t="s">
        <v>35</v>
      </c>
      <c r="B39" s="134">
        <f t="shared" ref="B39:J39" si="5">+B38/$J38</f>
        <v>2.9008738084430321E-3</v>
      </c>
      <c r="C39" s="134">
        <f t="shared" si="5"/>
        <v>7.4188606445755789E-3</v>
      </c>
      <c r="D39" s="134">
        <f t="shared" si="5"/>
        <v>3.0519462097140262E-2</v>
      </c>
      <c r="E39" s="134">
        <f t="shared" si="5"/>
        <v>6.950748978665456E-4</v>
      </c>
      <c r="F39" s="134">
        <f t="shared" si="5"/>
        <v>3.7420562868815253E-2</v>
      </c>
      <c r="G39" s="134">
        <f t="shared" si="5"/>
        <v>0.35942464820699049</v>
      </c>
      <c r="H39" s="134">
        <f t="shared" si="5"/>
        <v>5.6740807989105763E-3</v>
      </c>
      <c r="I39" s="134">
        <f t="shared" si="5"/>
        <v>0.55594643667725829</v>
      </c>
      <c r="J39" s="134">
        <f t="shared" si="5"/>
        <v>1</v>
      </c>
    </row>
    <row r="40" spans="1:12" s="42" customFormat="1" ht="15">
      <c r="A40" s="130" t="s">
        <v>118</v>
      </c>
      <c r="I40" s="84">
        <v>2020</v>
      </c>
      <c r="L40" s="124"/>
    </row>
    <row r="41" spans="1:12" ht="36">
      <c r="A41" s="41" t="s">
        <v>0</v>
      </c>
      <c r="B41" s="143" t="s">
        <v>70</v>
      </c>
      <c r="C41" s="143" t="s">
        <v>71</v>
      </c>
      <c r="D41" s="143" t="s">
        <v>72</v>
      </c>
      <c r="E41" s="143" t="s">
        <v>73</v>
      </c>
      <c r="F41" s="143" t="s">
        <v>74</v>
      </c>
      <c r="G41" s="143" t="s">
        <v>75</v>
      </c>
      <c r="H41" s="143" t="s">
        <v>76</v>
      </c>
      <c r="I41" s="143" t="s">
        <v>77</v>
      </c>
      <c r="J41" s="143" t="s">
        <v>17</v>
      </c>
    </row>
    <row r="42" spans="1:12" ht="21.75" customHeight="1">
      <c r="A42" s="106" t="s">
        <v>45</v>
      </c>
      <c r="B42" s="107">
        <v>11</v>
      </c>
      <c r="C42" s="107">
        <v>36</v>
      </c>
      <c r="D42" s="107">
        <v>170</v>
      </c>
      <c r="E42" s="107">
        <v>6</v>
      </c>
      <c r="F42" s="107">
        <v>169</v>
      </c>
      <c r="G42" s="107">
        <v>4073</v>
      </c>
      <c r="H42" s="107">
        <v>58</v>
      </c>
      <c r="I42" s="107">
        <v>13018</v>
      </c>
      <c r="J42" s="108">
        <f>SUM(B42:I42)</f>
        <v>17541</v>
      </c>
    </row>
    <row r="43" spans="1:12">
      <c r="A43" s="43" t="s">
        <v>3</v>
      </c>
      <c r="B43" s="52">
        <v>2</v>
      </c>
      <c r="C43" s="52">
        <v>8</v>
      </c>
      <c r="D43" s="52">
        <v>40</v>
      </c>
      <c r="E43" s="52">
        <v>2</v>
      </c>
      <c r="F43" s="52">
        <v>116</v>
      </c>
      <c r="G43" s="52">
        <v>1790</v>
      </c>
      <c r="H43" s="52">
        <v>0</v>
      </c>
      <c r="I43" s="52">
        <v>8133</v>
      </c>
      <c r="J43" s="54">
        <f t="shared" ref="J43:J56" si="6">SUM(B43:I43)</f>
        <v>10091</v>
      </c>
    </row>
    <row r="44" spans="1:12">
      <c r="A44" s="106" t="s">
        <v>4</v>
      </c>
      <c r="B44" s="107">
        <v>2</v>
      </c>
      <c r="C44" s="107">
        <v>5</v>
      </c>
      <c r="D44" s="107">
        <v>11</v>
      </c>
      <c r="E44" s="107">
        <v>1</v>
      </c>
      <c r="F44" s="107">
        <v>35</v>
      </c>
      <c r="G44" s="107">
        <v>818</v>
      </c>
      <c r="H44" s="107">
        <v>0</v>
      </c>
      <c r="I44" s="107">
        <v>2361</v>
      </c>
      <c r="J44" s="108">
        <f t="shared" si="6"/>
        <v>3233</v>
      </c>
    </row>
    <row r="45" spans="1:12">
      <c r="A45" s="43" t="s">
        <v>5</v>
      </c>
      <c r="B45" s="52">
        <v>6</v>
      </c>
      <c r="C45" s="52">
        <v>10</v>
      </c>
      <c r="D45" s="52">
        <v>25</v>
      </c>
      <c r="E45" s="52">
        <v>0</v>
      </c>
      <c r="F45" s="52">
        <v>144</v>
      </c>
      <c r="G45" s="52">
        <v>1986</v>
      </c>
      <c r="H45" s="52">
        <v>18</v>
      </c>
      <c r="I45" s="52">
        <v>3109</v>
      </c>
      <c r="J45" s="54">
        <f t="shared" si="6"/>
        <v>5298</v>
      </c>
    </row>
    <row r="46" spans="1:12">
      <c r="A46" s="106" t="s">
        <v>6</v>
      </c>
      <c r="B46" s="107">
        <v>12</v>
      </c>
      <c r="C46" s="107">
        <v>56</v>
      </c>
      <c r="D46" s="107">
        <v>278</v>
      </c>
      <c r="E46" s="107">
        <v>1</v>
      </c>
      <c r="F46" s="107">
        <v>297</v>
      </c>
      <c r="G46" s="107">
        <v>1593</v>
      </c>
      <c r="H46" s="107">
        <v>8</v>
      </c>
      <c r="I46" s="107">
        <v>6272</v>
      </c>
      <c r="J46" s="108">
        <f t="shared" si="6"/>
        <v>8517</v>
      </c>
    </row>
    <row r="47" spans="1:12">
      <c r="A47" s="43" t="s">
        <v>7</v>
      </c>
      <c r="B47" s="52">
        <v>12</v>
      </c>
      <c r="C47" s="52">
        <v>55</v>
      </c>
      <c r="D47" s="52">
        <v>79</v>
      </c>
      <c r="E47" s="52">
        <v>6</v>
      </c>
      <c r="F47" s="52">
        <v>256</v>
      </c>
      <c r="G47" s="52">
        <v>649</v>
      </c>
      <c r="H47" s="52">
        <v>8</v>
      </c>
      <c r="I47" s="52">
        <v>1554</v>
      </c>
      <c r="J47" s="54">
        <f t="shared" si="6"/>
        <v>2619</v>
      </c>
    </row>
    <row r="48" spans="1:12">
      <c r="A48" s="106" t="s">
        <v>8</v>
      </c>
      <c r="B48" s="107">
        <v>12</v>
      </c>
      <c r="C48" s="107">
        <v>171</v>
      </c>
      <c r="D48" s="107">
        <v>1192</v>
      </c>
      <c r="E48" s="107">
        <v>8</v>
      </c>
      <c r="F48" s="107">
        <v>426</v>
      </c>
      <c r="G48" s="107">
        <v>5476</v>
      </c>
      <c r="H48" s="107">
        <v>110</v>
      </c>
      <c r="I48" s="107">
        <v>514</v>
      </c>
      <c r="J48" s="108">
        <f t="shared" si="6"/>
        <v>7909</v>
      </c>
    </row>
    <row r="49" spans="1:10">
      <c r="A49" s="43" t="s">
        <v>9</v>
      </c>
      <c r="B49" s="52">
        <v>24</v>
      </c>
      <c r="C49" s="52">
        <v>105</v>
      </c>
      <c r="D49" s="52">
        <v>424</v>
      </c>
      <c r="E49" s="52">
        <v>12</v>
      </c>
      <c r="F49" s="53">
        <v>763</v>
      </c>
      <c r="G49" s="52">
        <v>3217</v>
      </c>
      <c r="H49" s="52">
        <v>92</v>
      </c>
      <c r="I49" s="52">
        <v>14351</v>
      </c>
      <c r="J49" s="54">
        <f t="shared" si="6"/>
        <v>18988</v>
      </c>
    </row>
    <row r="50" spans="1:10">
      <c r="A50" s="106" t="s">
        <v>10</v>
      </c>
      <c r="B50" s="107">
        <v>37</v>
      </c>
      <c r="C50" s="107">
        <v>86</v>
      </c>
      <c r="D50" s="107">
        <v>1006</v>
      </c>
      <c r="E50" s="107">
        <v>7</v>
      </c>
      <c r="F50" s="107">
        <v>696</v>
      </c>
      <c r="G50" s="107">
        <v>4548</v>
      </c>
      <c r="H50" s="107">
        <v>73</v>
      </c>
      <c r="I50" s="107">
        <v>18489</v>
      </c>
      <c r="J50" s="108">
        <f t="shared" si="6"/>
        <v>24942</v>
      </c>
    </row>
    <row r="51" spans="1:10">
      <c r="A51" s="43" t="s">
        <v>11</v>
      </c>
      <c r="B51" s="52">
        <v>58</v>
      </c>
      <c r="C51" s="52">
        <v>492</v>
      </c>
      <c r="D51" s="52">
        <v>1147</v>
      </c>
      <c r="E51" s="52">
        <v>1</v>
      </c>
      <c r="F51" s="52">
        <v>1140</v>
      </c>
      <c r="G51" s="52">
        <v>10452</v>
      </c>
      <c r="H51" s="52">
        <v>209</v>
      </c>
      <c r="I51" s="52">
        <v>3298</v>
      </c>
      <c r="J51" s="54">
        <f t="shared" si="6"/>
        <v>16797</v>
      </c>
    </row>
    <row r="52" spans="1:10">
      <c r="A52" s="106" t="s">
        <v>12</v>
      </c>
      <c r="B52" s="107">
        <v>107</v>
      </c>
      <c r="C52" s="107">
        <v>191</v>
      </c>
      <c r="D52" s="107">
        <v>452</v>
      </c>
      <c r="E52" s="107">
        <v>9</v>
      </c>
      <c r="F52" s="107">
        <v>1202</v>
      </c>
      <c r="G52" s="107">
        <v>4247</v>
      </c>
      <c r="H52" s="107">
        <v>109</v>
      </c>
      <c r="I52" s="107">
        <v>4454</v>
      </c>
      <c r="J52" s="108">
        <f t="shared" si="6"/>
        <v>10771</v>
      </c>
    </row>
    <row r="53" spans="1:10">
      <c r="A53" s="43" t="s">
        <v>13</v>
      </c>
      <c r="B53" s="52">
        <v>28</v>
      </c>
      <c r="C53" s="52">
        <v>15</v>
      </c>
      <c r="D53" s="52">
        <v>108</v>
      </c>
      <c r="E53" s="52">
        <v>2</v>
      </c>
      <c r="F53" s="52">
        <v>172</v>
      </c>
      <c r="G53" s="52">
        <v>2422</v>
      </c>
      <c r="H53" s="52">
        <v>28</v>
      </c>
      <c r="I53" s="52">
        <v>4965</v>
      </c>
      <c r="J53" s="54">
        <f t="shared" si="6"/>
        <v>7740</v>
      </c>
    </row>
    <row r="54" spans="1:10">
      <c r="A54" s="106" t="s">
        <v>14</v>
      </c>
      <c r="B54" s="107">
        <v>9</v>
      </c>
      <c r="C54" s="107">
        <v>13</v>
      </c>
      <c r="D54" s="107">
        <v>87</v>
      </c>
      <c r="E54" s="107">
        <v>10</v>
      </c>
      <c r="F54" s="107">
        <v>24</v>
      </c>
      <c r="G54" s="107">
        <v>3944</v>
      </c>
      <c r="H54" s="107">
        <v>4</v>
      </c>
      <c r="I54" s="107">
        <v>333</v>
      </c>
      <c r="J54" s="108">
        <f t="shared" si="6"/>
        <v>4424</v>
      </c>
    </row>
    <row r="55" spans="1:10">
      <c r="A55" s="43" t="s">
        <v>15</v>
      </c>
      <c r="B55" s="52">
        <v>15</v>
      </c>
      <c r="C55" s="52">
        <v>52</v>
      </c>
      <c r="D55" s="52">
        <v>220</v>
      </c>
      <c r="E55" s="52">
        <v>4</v>
      </c>
      <c r="F55" s="52">
        <v>283</v>
      </c>
      <c r="G55" s="52">
        <v>2565</v>
      </c>
      <c r="H55" s="52">
        <v>44</v>
      </c>
      <c r="I55" s="52">
        <v>972</v>
      </c>
      <c r="J55" s="54">
        <f t="shared" si="6"/>
        <v>4155</v>
      </c>
    </row>
    <row r="56" spans="1:10">
      <c r="A56" s="106" t="s">
        <v>16</v>
      </c>
      <c r="B56" s="107">
        <v>15</v>
      </c>
      <c r="C56" s="107">
        <v>8</v>
      </c>
      <c r="D56" s="107">
        <v>235</v>
      </c>
      <c r="E56" s="107">
        <v>4</v>
      </c>
      <c r="F56" s="107">
        <v>85</v>
      </c>
      <c r="G56" s="107">
        <v>1178</v>
      </c>
      <c r="H56" s="107">
        <v>29</v>
      </c>
      <c r="I56" s="107">
        <v>1235</v>
      </c>
      <c r="J56" s="108">
        <f t="shared" si="6"/>
        <v>2789</v>
      </c>
    </row>
    <row r="57" spans="1:10">
      <c r="A57" s="44" t="s">
        <v>17</v>
      </c>
      <c r="B57" s="51">
        <f>SUM(B42:B56)</f>
        <v>350</v>
      </c>
      <c r="C57" s="51">
        <f>SUM(C42:C56)</f>
        <v>1303</v>
      </c>
      <c r="D57" s="51">
        <f>SUM(D42:D56)</f>
        <v>5474</v>
      </c>
      <c r="E57" s="51">
        <f>SUM(E42:E56)</f>
        <v>73</v>
      </c>
      <c r="F57" s="51">
        <f t="shared" ref="F57:I57" si="7">SUM(F42:F56)</f>
        <v>5808</v>
      </c>
      <c r="G57" s="51">
        <f t="shared" si="7"/>
        <v>48958</v>
      </c>
      <c r="H57" s="51">
        <f t="shared" si="7"/>
        <v>790</v>
      </c>
      <c r="I57" s="51">
        <f t="shared" si="7"/>
        <v>83058</v>
      </c>
      <c r="J57" s="51">
        <f>SUM(J42:J56)</f>
        <v>145814</v>
      </c>
    </row>
    <row r="58" spans="1:10" s="42" customFormat="1">
      <c r="A58" s="34" t="s">
        <v>35</v>
      </c>
      <c r="B58" s="134">
        <f t="shared" ref="B58:J58" si="8">+B57/$J57</f>
        <v>2.400318213614605E-3</v>
      </c>
      <c r="C58" s="134">
        <f t="shared" si="8"/>
        <v>8.9360418066852295E-3</v>
      </c>
      <c r="D58" s="134">
        <f t="shared" si="8"/>
        <v>3.7540976860932419E-2</v>
      </c>
      <c r="E58" s="134">
        <f t="shared" si="8"/>
        <v>5.0063779883961757E-4</v>
      </c>
      <c r="F58" s="134">
        <f t="shared" si="8"/>
        <v>3.9831566241924646E-2</v>
      </c>
      <c r="G58" s="134">
        <f t="shared" si="8"/>
        <v>0.33575651172041093</v>
      </c>
      <c r="H58" s="134">
        <f t="shared" si="8"/>
        <v>5.4178611107301086E-3</v>
      </c>
      <c r="I58" s="134">
        <f t="shared" si="8"/>
        <v>0.56961608624686244</v>
      </c>
      <c r="J58" s="134">
        <f t="shared" si="8"/>
        <v>1</v>
      </c>
    </row>
    <row r="59" spans="1:10" ht="15">
      <c r="A59" s="130" t="s">
        <v>119</v>
      </c>
      <c r="B59" s="42"/>
      <c r="C59" s="42"/>
      <c r="D59" s="42"/>
      <c r="F59" s="42"/>
      <c r="G59" s="42"/>
      <c r="H59" s="42"/>
      <c r="I59" s="84">
        <v>2019</v>
      </c>
      <c r="J59" s="42"/>
    </row>
    <row r="60" spans="1:10" ht="36">
      <c r="A60" s="41" t="s">
        <v>0</v>
      </c>
      <c r="B60" s="143" t="s">
        <v>70</v>
      </c>
      <c r="C60" s="143" t="s">
        <v>71</v>
      </c>
      <c r="D60" s="143" t="s">
        <v>72</v>
      </c>
      <c r="E60" s="143" t="s">
        <v>73</v>
      </c>
      <c r="F60" s="143" t="s">
        <v>74</v>
      </c>
      <c r="G60" s="143" t="s">
        <v>75</v>
      </c>
      <c r="H60" s="143" t="s">
        <v>76</v>
      </c>
      <c r="I60" s="143" t="s">
        <v>77</v>
      </c>
      <c r="J60" s="143" t="s">
        <v>17</v>
      </c>
    </row>
    <row r="61" spans="1:10" ht="21.75" customHeight="1">
      <c r="A61" s="106" t="s">
        <v>45</v>
      </c>
      <c r="B61" s="107">
        <v>10</v>
      </c>
      <c r="C61" s="107">
        <v>43</v>
      </c>
      <c r="D61" s="107">
        <v>102</v>
      </c>
      <c r="E61" s="107">
        <v>12</v>
      </c>
      <c r="F61" s="107">
        <v>131</v>
      </c>
      <c r="G61" s="107">
        <v>4482</v>
      </c>
      <c r="H61" s="107">
        <v>76</v>
      </c>
      <c r="I61" s="107">
        <v>17335</v>
      </c>
      <c r="J61" s="108">
        <f>SUM(B61:I61)</f>
        <v>22191</v>
      </c>
    </row>
    <row r="62" spans="1:10">
      <c r="A62" s="43" t="s">
        <v>3</v>
      </c>
      <c r="B62" s="52">
        <v>2</v>
      </c>
      <c r="C62" s="52">
        <v>11</v>
      </c>
      <c r="D62" s="52">
        <v>41</v>
      </c>
      <c r="E62" s="52">
        <v>2</v>
      </c>
      <c r="F62" s="52">
        <v>132</v>
      </c>
      <c r="G62" s="52">
        <v>2843</v>
      </c>
      <c r="H62" s="52">
        <v>0</v>
      </c>
      <c r="I62" s="52">
        <v>8485</v>
      </c>
      <c r="J62" s="54">
        <f t="shared" ref="J62:J75" si="9">SUM(B62:I62)</f>
        <v>11516</v>
      </c>
    </row>
    <row r="63" spans="1:10">
      <c r="A63" s="106" t="s">
        <v>4</v>
      </c>
      <c r="B63" s="107">
        <v>3</v>
      </c>
      <c r="C63" s="107">
        <v>14</v>
      </c>
      <c r="D63" s="107">
        <v>22</v>
      </c>
      <c r="E63" s="107">
        <v>2</v>
      </c>
      <c r="F63" s="107">
        <v>105</v>
      </c>
      <c r="G63" s="107">
        <v>1216</v>
      </c>
      <c r="H63" s="107">
        <v>0</v>
      </c>
      <c r="I63" s="107">
        <v>3208</v>
      </c>
      <c r="J63" s="108">
        <f t="shared" si="9"/>
        <v>4570</v>
      </c>
    </row>
    <row r="64" spans="1:10">
      <c r="A64" s="43" t="s">
        <v>5</v>
      </c>
      <c r="B64" s="52">
        <v>12</v>
      </c>
      <c r="C64" s="52">
        <v>16</v>
      </c>
      <c r="D64" s="52">
        <v>33</v>
      </c>
      <c r="E64" s="52">
        <v>2</v>
      </c>
      <c r="F64" s="52">
        <v>198</v>
      </c>
      <c r="G64" s="52">
        <v>3005</v>
      </c>
      <c r="H64" s="52">
        <v>19</v>
      </c>
      <c r="I64" s="52">
        <v>4476</v>
      </c>
      <c r="J64" s="54">
        <f t="shared" si="9"/>
        <v>7761</v>
      </c>
    </row>
    <row r="65" spans="1:10">
      <c r="A65" s="106" t="s">
        <v>6</v>
      </c>
      <c r="B65" s="107">
        <v>42</v>
      </c>
      <c r="C65" s="107">
        <v>143</v>
      </c>
      <c r="D65" s="107">
        <v>736</v>
      </c>
      <c r="E65" s="107">
        <v>4</v>
      </c>
      <c r="F65" s="107">
        <v>662</v>
      </c>
      <c r="G65" s="107">
        <v>5438</v>
      </c>
      <c r="H65" s="107">
        <v>36</v>
      </c>
      <c r="I65" s="107">
        <v>5659</v>
      </c>
      <c r="J65" s="108">
        <f t="shared" si="9"/>
        <v>12720</v>
      </c>
    </row>
    <row r="66" spans="1:10">
      <c r="A66" s="43" t="s">
        <v>7</v>
      </c>
      <c r="B66" s="52">
        <v>23</v>
      </c>
      <c r="C66" s="52">
        <v>77</v>
      </c>
      <c r="D66" s="52">
        <v>85</v>
      </c>
      <c r="E66" s="52">
        <v>2</v>
      </c>
      <c r="F66" s="52">
        <v>356</v>
      </c>
      <c r="G66" s="52">
        <v>831</v>
      </c>
      <c r="H66" s="52">
        <v>10</v>
      </c>
      <c r="I66" s="52">
        <v>2689</v>
      </c>
      <c r="J66" s="54">
        <f t="shared" si="9"/>
        <v>4073</v>
      </c>
    </row>
    <row r="67" spans="1:10">
      <c r="A67" s="106" t="s">
        <v>8</v>
      </c>
      <c r="B67" s="107">
        <v>19</v>
      </c>
      <c r="C67" s="107">
        <v>199</v>
      </c>
      <c r="D67" s="107">
        <v>1569</v>
      </c>
      <c r="E67" s="107">
        <v>17</v>
      </c>
      <c r="F67" s="107">
        <v>467</v>
      </c>
      <c r="G67" s="107">
        <v>6750</v>
      </c>
      <c r="H67" s="107">
        <v>143</v>
      </c>
      <c r="I67" s="107">
        <v>693</v>
      </c>
      <c r="J67" s="108">
        <f t="shared" si="9"/>
        <v>9857</v>
      </c>
    </row>
    <row r="68" spans="1:10">
      <c r="A68" s="43" t="s">
        <v>9</v>
      </c>
      <c r="B68" s="52">
        <v>25</v>
      </c>
      <c r="C68" s="52">
        <v>134</v>
      </c>
      <c r="D68" s="52">
        <v>450</v>
      </c>
      <c r="E68" s="52">
        <v>16</v>
      </c>
      <c r="F68" s="53">
        <v>859</v>
      </c>
      <c r="G68" s="52">
        <v>4084</v>
      </c>
      <c r="H68" s="52">
        <v>140</v>
      </c>
      <c r="I68" s="52">
        <v>22483</v>
      </c>
      <c r="J68" s="54">
        <f t="shared" si="9"/>
        <v>28191</v>
      </c>
    </row>
    <row r="69" spans="1:10">
      <c r="A69" s="106" t="s">
        <v>10</v>
      </c>
      <c r="B69" s="107">
        <v>40</v>
      </c>
      <c r="C69" s="107">
        <v>109</v>
      </c>
      <c r="D69" s="107">
        <v>1136</v>
      </c>
      <c r="E69" s="107">
        <v>8</v>
      </c>
      <c r="F69" s="107">
        <v>640</v>
      </c>
      <c r="G69" s="107">
        <v>5477</v>
      </c>
      <c r="H69" s="107">
        <v>88</v>
      </c>
      <c r="I69" s="107">
        <v>26790</v>
      </c>
      <c r="J69" s="108">
        <f t="shared" si="9"/>
        <v>34288</v>
      </c>
    </row>
    <row r="70" spans="1:10">
      <c r="A70" s="43" t="s">
        <v>11</v>
      </c>
      <c r="B70" s="52">
        <v>63</v>
      </c>
      <c r="C70" s="52">
        <v>691</v>
      </c>
      <c r="D70" s="52">
        <v>1545</v>
      </c>
      <c r="E70" s="52">
        <v>3</v>
      </c>
      <c r="F70" s="52">
        <v>1469</v>
      </c>
      <c r="G70" s="52">
        <v>13139</v>
      </c>
      <c r="H70" s="52">
        <v>272</v>
      </c>
      <c r="I70" s="52">
        <v>3517</v>
      </c>
      <c r="J70" s="54">
        <f t="shared" si="9"/>
        <v>20699</v>
      </c>
    </row>
    <row r="71" spans="1:10">
      <c r="A71" s="106" t="s">
        <v>12</v>
      </c>
      <c r="B71" s="107">
        <v>142</v>
      </c>
      <c r="C71" s="107">
        <v>186</v>
      </c>
      <c r="D71" s="107">
        <v>480</v>
      </c>
      <c r="E71" s="107">
        <v>7</v>
      </c>
      <c r="F71" s="107">
        <v>1306</v>
      </c>
      <c r="G71" s="107">
        <v>5297</v>
      </c>
      <c r="H71" s="107">
        <v>88</v>
      </c>
      <c r="I71" s="107">
        <v>6113</v>
      </c>
      <c r="J71" s="108">
        <f t="shared" si="9"/>
        <v>13619</v>
      </c>
    </row>
    <row r="72" spans="1:10">
      <c r="A72" s="43" t="s">
        <v>13</v>
      </c>
      <c r="B72" s="52">
        <v>34</v>
      </c>
      <c r="C72" s="52">
        <v>52</v>
      </c>
      <c r="D72" s="52">
        <v>258</v>
      </c>
      <c r="E72" s="52">
        <v>7</v>
      </c>
      <c r="F72" s="52">
        <v>338</v>
      </c>
      <c r="G72" s="52">
        <v>5883</v>
      </c>
      <c r="H72" s="52">
        <v>22</v>
      </c>
      <c r="I72" s="52">
        <v>4893</v>
      </c>
      <c r="J72" s="54">
        <f t="shared" si="9"/>
        <v>11487</v>
      </c>
    </row>
    <row r="73" spans="1:10">
      <c r="A73" s="106" t="s">
        <v>14</v>
      </c>
      <c r="B73" s="107">
        <v>5</v>
      </c>
      <c r="C73" s="107">
        <v>32</v>
      </c>
      <c r="D73" s="107">
        <v>77</v>
      </c>
      <c r="E73" s="107">
        <v>12</v>
      </c>
      <c r="F73" s="107">
        <v>45</v>
      </c>
      <c r="G73" s="107">
        <v>4998</v>
      </c>
      <c r="H73" s="107">
        <v>12</v>
      </c>
      <c r="I73" s="107">
        <v>133</v>
      </c>
      <c r="J73" s="108">
        <f t="shared" si="9"/>
        <v>5314</v>
      </c>
    </row>
    <row r="74" spans="1:10">
      <c r="A74" s="43" t="s">
        <v>15</v>
      </c>
      <c r="B74" s="52">
        <v>23</v>
      </c>
      <c r="C74" s="52">
        <v>82</v>
      </c>
      <c r="D74" s="52">
        <v>268</v>
      </c>
      <c r="E74" s="52">
        <v>8</v>
      </c>
      <c r="F74" s="52">
        <v>394</v>
      </c>
      <c r="G74" s="52">
        <v>3500</v>
      </c>
      <c r="H74" s="52">
        <v>64</v>
      </c>
      <c r="I74" s="52">
        <v>1202</v>
      </c>
      <c r="J74" s="54">
        <f t="shared" si="9"/>
        <v>5541</v>
      </c>
    </row>
    <row r="75" spans="1:10">
      <c r="A75" s="106" t="s">
        <v>16</v>
      </c>
      <c r="B75" s="107">
        <v>23</v>
      </c>
      <c r="C75" s="107">
        <v>19</v>
      </c>
      <c r="D75" s="107">
        <v>269</v>
      </c>
      <c r="E75" s="107">
        <v>10</v>
      </c>
      <c r="F75" s="107">
        <v>109</v>
      </c>
      <c r="G75" s="107">
        <v>1646</v>
      </c>
      <c r="H75" s="107">
        <v>41</v>
      </c>
      <c r="I75" s="107">
        <v>1623</v>
      </c>
      <c r="J75" s="108">
        <f t="shared" si="9"/>
        <v>3740</v>
      </c>
    </row>
    <row r="76" spans="1:10" s="42" customFormat="1">
      <c r="A76" s="44" t="s">
        <v>17</v>
      </c>
      <c r="B76" s="51">
        <v>466</v>
      </c>
      <c r="C76" s="51">
        <v>1808</v>
      </c>
      <c r="D76" s="51">
        <v>7071</v>
      </c>
      <c r="E76" s="51">
        <v>112</v>
      </c>
      <c r="F76" s="51">
        <v>7211</v>
      </c>
      <c r="G76" s="51">
        <v>68589</v>
      </c>
      <c r="H76" s="51">
        <v>1011</v>
      </c>
      <c r="I76" s="51">
        <v>109299</v>
      </c>
      <c r="J76" s="51">
        <f>SUM(B76:I76)</f>
        <v>195567</v>
      </c>
    </row>
    <row r="77" spans="1:10" s="42" customFormat="1">
      <c r="A77" s="34" t="s">
        <v>35</v>
      </c>
      <c r="B77" s="134">
        <f t="shared" ref="B77:J77" si="10">+B76/$J76</f>
        <v>2.3828150966165047E-3</v>
      </c>
      <c r="C77" s="134">
        <f t="shared" si="10"/>
        <v>9.2449135079026631E-3</v>
      </c>
      <c r="D77" s="134">
        <f t="shared" si="10"/>
        <v>3.6156406755741E-2</v>
      </c>
      <c r="E77" s="134">
        <f t="shared" si="10"/>
        <v>5.7269375712671363E-4</v>
      </c>
      <c r="F77" s="134">
        <f t="shared" si="10"/>
        <v>3.6872273952149391E-2</v>
      </c>
      <c r="G77" s="134">
        <f t="shared" si="10"/>
        <v>0.35071867953182284</v>
      </c>
      <c r="H77" s="134">
        <f t="shared" si="10"/>
        <v>5.1695838254920308E-3</v>
      </c>
      <c r="I77" s="134">
        <f t="shared" si="10"/>
        <v>0.55888263357314882</v>
      </c>
      <c r="J77" s="134">
        <f t="shared" si="10"/>
        <v>1</v>
      </c>
    </row>
    <row r="78" spans="1:10">
      <c r="E78" s="5"/>
    </row>
    <row r="79" spans="1:10" ht="15">
      <c r="A79" s="130" t="s">
        <v>120</v>
      </c>
      <c r="B79" s="42"/>
      <c r="C79" s="42"/>
      <c r="D79" s="42"/>
      <c r="F79" s="42"/>
      <c r="G79" s="42"/>
      <c r="H79" s="42"/>
      <c r="I79" s="84">
        <v>2018</v>
      </c>
      <c r="J79" s="42"/>
    </row>
    <row r="80" spans="1:10" ht="36">
      <c r="A80" s="41" t="s">
        <v>0</v>
      </c>
      <c r="B80" s="143" t="s">
        <v>70</v>
      </c>
      <c r="C80" s="143" t="s">
        <v>71</v>
      </c>
      <c r="D80" s="143" t="s">
        <v>72</v>
      </c>
      <c r="E80" s="143" t="s">
        <v>73</v>
      </c>
      <c r="F80" s="143" t="s">
        <v>74</v>
      </c>
      <c r="G80" s="143" t="s">
        <v>75</v>
      </c>
      <c r="H80" s="143" t="s">
        <v>76</v>
      </c>
      <c r="I80" s="143" t="s">
        <v>77</v>
      </c>
      <c r="J80" s="143" t="s">
        <v>17</v>
      </c>
    </row>
    <row r="81" spans="1:10">
      <c r="A81" s="106" t="s">
        <v>45</v>
      </c>
      <c r="B81" s="107">
        <v>12</v>
      </c>
      <c r="C81" s="107">
        <v>39</v>
      </c>
      <c r="D81" s="107">
        <v>119</v>
      </c>
      <c r="E81" s="107">
        <v>5</v>
      </c>
      <c r="F81" s="107">
        <v>111</v>
      </c>
      <c r="G81" s="107">
        <v>4377</v>
      </c>
      <c r="H81" s="107">
        <v>75</v>
      </c>
      <c r="I81" s="107">
        <v>18370</v>
      </c>
      <c r="J81" s="108">
        <f>SUM(B81:I81)</f>
        <v>23108</v>
      </c>
    </row>
    <row r="82" spans="1:10">
      <c r="A82" s="43" t="s">
        <v>3</v>
      </c>
      <c r="B82" s="52">
        <v>4</v>
      </c>
      <c r="C82" s="52">
        <v>18</v>
      </c>
      <c r="D82" s="52">
        <v>111</v>
      </c>
      <c r="E82" s="52">
        <v>5</v>
      </c>
      <c r="F82" s="52">
        <v>150</v>
      </c>
      <c r="G82" s="52">
        <v>4283</v>
      </c>
      <c r="H82" s="52">
        <v>0</v>
      </c>
      <c r="I82" s="52">
        <v>8239</v>
      </c>
      <c r="J82" s="54">
        <f t="shared" ref="J82:J96" si="11">SUM(B82:I82)</f>
        <v>12810</v>
      </c>
    </row>
    <row r="83" spans="1:10">
      <c r="A83" s="106" t="s">
        <v>4</v>
      </c>
      <c r="B83" s="107">
        <v>6</v>
      </c>
      <c r="C83" s="107">
        <v>4</v>
      </c>
      <c r="D83" s="107">
        <v>10</v>
      </c>
      <c r="E83" s="107">
        <v>0</v>
      </c>
      <c r="F83" s="107">
        <v>49</v>
      </c>
      <c r="G83" s="107">
        <v>1346</v>
      </c>
      <c r="H83" s="107">
        <v>0</v>
      </c>
      <c r="I83" s="107">
        <v>3644</v>
      </c>
      <c r="J83" s="108">
        <f t="shared" si="11"/>
        <v>5059</v>
      </c>
    </row>
    <row r="84" spans="1:10">
      <c r="A84" s="43" t="s">
        <v>5</v>
      </c>
      <c r="B84" s="52">
        <v>9</v>
      </c>
      <c r="C84" s="52">
        <v>13</v>
      </c>
      <c r="D84" s="52">
        <v>25</v>
      </c>
      <c r="E84" s="52">
        <v>3</v>
      </c>
      <c r="F84" s="52">
        <v>170</v>
      </c>
      <c r="G84" s="52">
        <v>3038</v>
      </c>
      <c r="H84" s="52">
        <v>14</v>
      </c>
      <c r="I84" s="52">
        <v>4690</v>
      </c>
      <c r="J84" s="54">
        <f t="shared" si="11"/>
        <v>7962</v>
      </c>
    </row>
    <row r="85" spans="1:10">
      <c r="A85" s="106" t="s">
        <v>6</v>
      </c>
      <c r="B85" s="107">
        <v>62</v>
      </c>
      <c r="C85" s="107">
        <v>182</v>
      </c>
      <c r="D85" s="107">
        <v>874</v>
      </c>
      <c r="E85" s="107">
        <v>10</v>
      </c>
      <c r="F85" s="107">
        <v>891</v>
      </c>
      <c r="G85" s="107">
        <v>6672</v>
      </c>
      <c r="H85" s="107">
        <v>54</v>
      </c>
      <c r="I85" s="107">
        <v>6259</v>
      </c>
      <c r="J85" s="108">
        <f t="shared" si="11"/>
        <v>15004</v>
      </c>
    </row>
    <row r="86" spans="1:10">
      <c r="A86" s="43" t="s">
        <v>7</v>
      </c>
      <c r="B86" s="52">
        <v>38</v>
      </c>
      <c r="C86" s="52">
        <v>96</v>
      </c>
      <c r="D86" s="52">
        <v>93</v>
      </c>
      <c r="E86" s="52">
        <v>2</v>
      </c>
      <c r="F86" s="52">
        <v>357</v>
      </c>
      <c r="G86" s="52">
        <v>745</v>
      </c>
      <c r="H86" s="52">
        <v>7</v>
      </c>
      <c r="I86" s="52">
        <v>2896</v>
      </c>
      <c r="J86" s="54">
        <f t="shared" si="11"/>
        <v>4234</v>
      </c>
    </row>
    <row r="87" spans="1:10">
      <c r="A87" s="106" t="s">
        <v>8</v>
      </c>
      <c r="B87" s="107">
        <v>30</v>
      </c>
      <c r="C87" s="107">
        <v>193</v>
      </c>
      <c r="D87" s="107">
        <v>1316</v>
      </c>
      <c r="E87" s="107">
        <v>12</v>
      </c>
      <c r="F87" s="107">
        <v>412</v>
      </c>
      <c r="G87" s="107">
        <v>7048</v>
      </c>
      <c r="H87" s="107">
        <v>137</v>
      </c>
      <c r="I87" s="107">
        <v>466</v>
      </c>
      <c r="J87" s="108">
        <f t="shared" si="11"/>
        <v>9614</v>
      </c>
    </row>
    <row r="88" spans="1:10">
      <c r="A88" s="43" t="s">
        <v>9</v>
      </c>
      <c r="B88" s="52">
        <v>62</v>
      </c>
      <c r="C88" s="52">
        <v>221</v>
      </c>
      <c r="D88" s="52">
        <v>757</v>
      </c>
      <c r="E88" s="52">
        <v>19</v>
      </c>
      <c r="F88" s="53">
        <v>1070</v>
      </c>
      <c r="G88" s="52">
        <v>9859</v>
      </c>
      <c r="H88" s="52">
        <v>340</v>
      </c>
      <c r="I88" s="52">
        <v>18835</v>
      </c>
      <c r="J88" s="54">
        <f t="shared" si="11"/>
        <v>31163</v>
      </c>
    </row>
    <row r="89" spans="1:10">
      <c r="A89" s="106" t="s">
        <v>10</v>
      </c>
      <c r="B89" s="107">
        <v>26</v>
      </c>
      <c r="C89" s="107">
        <v>135</v>
      </c>
      <c r="D89" s="107">
        <v>970</v>
      </c>
      <c r="E89" s="107">
        <v>8</v>
      </c>
      <c r="F89" s="107">
        <v>505</v>
      </c>
      <c r="G89" s="107">
        <v>1448</v>
      </c>
      <c r="H89" s="107">
        <v>73</v>
      </c>
      <c r="I89" s="107">
        <v>34500</v>
      </c>
      <c r="J89" s="108">
        <f t="shared" si="11"/>
        <v>37665</v>
      </c>
    </row>
    <row r="90" spans="1:10">
      <c r="A90" s="43" t="s">
        <v>11</v>
      </c>
      <c r="B90" s="52">
        <v>69</v>
      </c>
      <c r="C90" s="52">
        <v>754</v>
      </c>
      <c r="D90" s="52">
        <v>1556</v>
      </c>
      <c r="E90" s="52">
        <v>5</v>
      </c>
      <c r="F90" s="52">
        <v>1324</v>
      </c>
      <c r="G90" s="52">
        <v>12805</v>
      </c>
      <c r="H90" s="52">
        <v>222</v>
      </c>
      <c r="I90" s="52">
        <v>2948</v>
      </c>
      <c r="J90" s="54">
        <f t="shared" si="11"/>
        <v>19683</v>
      </c>
    </row>
    <row r="91" spans="1:10">
      <c r="A91" s="106" t="s">
        <v>12</v>
      </c>
      <c r="B91" s="107">
        <v>108</v>
      </c>
      <c r="C91" s="107">
        <v>208</v>
      </c>
      <c r="D91" s="107">
        <v>396</v>
      </c>
      <c r="E91" s="107">
        <v>6</v>
      </c>
      <c r="F91" s="107">
        <v>1289</v>
      </c>
      <c r="G91" s="107">
        <v>5597</v>
      </c>
      <c r="H91" s="107">
        <v>88</v>
      </c>
      <c r="I91" s="107">
        <v>6482</v>
      </c>
      <c r="J91" s="108">
        <f t="shared" si="11"/>
        <v>14174</v>
      </c>
    </row>
    <row r="92" spans="1:10">
      <c r="A92" s="43" t="s">
        <v>13</v>
      </c>
      <c r="B92" s="52">
        <v>43</v>
      </c>
      <c r="C92" s="52">
        <v>43</v>
      </c>
      <c r="D92" s="52">
        <v>277</v>
      </c>
      <c r="E92" s="52">
        <v>11</v>
      </c>
      <c r="F92" s="52">
        <v>333</v>
      </c>
      <c r="G92" s="52">
        <v>5889</v>
      </c>
      <c r="H92" s="52">
        <v>30</v>
      </c>
      <c r="I92" s="52">
        <v>6102</v>
      </c>
      <c r="J92" s="54">
        <f t="shared" si="11"/>
        <v>12728</v>
      </c>
    </row>
    <row r="93" spans="1:10">
      <c r="A93" s="106" t="s">
        <v>14</v>
      </c>
      <c r="B93" s="107">
        <v>5</v>
      </c>
      <c r="C93" s="107">
        <v>38</v>
      </c>
      <c r="D93" s="107">
        <v>98</v>
      </c>
      <c r="E93" s="107">
        <v>10</v>
      </c>
      <c r="F93" s="107">
        <v>192</v>
      </c>
      <c r="G93" s="107">
        <v>4861</v>
      </c>
      <c r="H93" s="107">
        <v>2</v>
      </c>
      <c r="I93" s="107">
        <v>828</v>
      </c>
      <c r="J93" s="108">
        <f t="shared" si="11"/>
        <v>6034</v>
      </c>
    </row>
    <row r="94" spans="1:10">
      <c r="A94" s="43" t="s">
        <v>15</v>
      </c>
      <c r="B94" s="52">
        <v>24</v>
      </c>
      <c r="C94" s="52">
        <v>83</v>
      </c>
      <c r="D94" s="52">
        <v>321</v>
      </c>
      <c r="E94" s="52">
        <v>6</v>
      </c>
      <c r="F94" s="52">
        <v>351</v>
      </c>
      <c r="G94" s="52">
        <v>3871</v>
      </c>
      <c r="H94" s="52">
        <v>65</v>
      </c>
      <c r="I94" s="52">
        <v>1334</v>
      </c>
      <c r="J94" s="54">
        <f t="shared" si="11"/>
        <v>6055</v>
      </c>
    </row>
    <row r="95" spans="1:10">
      <c r="A95" s="106" t="s">
        <v>16</v>
      </c>
      <c r="B95" s="107">
        <v>15</v>
      </c>
      <c r="C95" s="107">
        <v>23</v>
      </c>
      <c r="D95" s="107">
        <v>257</v>
      </c>
      <c r="E95" s="107">
        <v>5</v>
      </c>
      <c r="F95" s="107">
        <v>117</v>
      </c>
      <c r="G95" s="107">
        <v>1950</v>
      </c>
      <c r="H95" s="107">
        <v>39</v>
      </c>
      <c r="I95" s="107">
        <v>1765</v>
      </c>
      <c r="J95" s="108">
        <f t="shared" si="11"/>
        <v>4171</v>
      </c>
    </row>
    <row r="96" spans="1:10">
      <c r="A96" s="44" t="s">
        <v>17</v>
      </c>
      <c r="B96" s="51">
        <f t="shared" ref="B96:I96" si="12">SUM(B81:B95)</f>
        <v>513</v>
      </c>
      <c r="C96" s="51">
        <f t="shared" si="12"/>
        <v>2050</v>
      </c>
      <c r="D96" s="51">
        <f t="shared" si="12"/>
        <v>7180</v>
      </c>
      <c r="E96" s="51">
        <f t="shared" si="12"/>
        <v>107</v>
      </c>
      <c r="F96" s="51">
        <f t="shared" si="12"/>
        <v>7321</v>
      </c>
      <c r="G96" s="51">
        <f t="shared" si="12"/>
        <v>73789</v>
      </c>
      <c r="H96" s="51">
        <f t="shared" si="12"/>
        <v>1146</v>
      </c>
      <c r="I96" s="51">
        <f t="shared" si="12"/>
        <v>117358</v>
      </c>
      <c r="J96" s="51">
        <f t="shared" si="11"/>
        <v>209464</v>
      </c>
    </row>
    <row r="97" spans="1:10">
      <c r="A97" s="34" t="s">
        <v>35</v>
      </c>
      <c r="B97" s="134">
        <f t="shared" ref="B97:J97" si="13">+B96/$J96</f>
        <v>2.4491081999770846E-3</v>
      </c>
      <c r="C97" s="134">
        <f t="shared" si="13"/>
        <v>9.7868846197914673E-3</v>
      </c>
      <c r="D97" s="134">
        <f t="shared" si="13"/>
        <v>3.4277966619562311E-2</v>
      </c>
      <c r="E97" s="134">
        <f t="shared" si="13"/>
        <v>5.1082763625253031E-4</v>
      </c>
      <c r="F97" s="134">
        <f t="shared" si="13"/>
        <v>3.4951113317801624E-2</v>
      </c>
      <c r="G97" s="134">
        <f t="shared" si="13"/>
        <v>0.35227533132185007</v>
      </c>
      <c r="H97" s="134">
        <f t="shared" si="13"/>
        <v>5.4711072069663523E-3</v>
      </c>
      <c r="I97" s="134">
        <f t="shared" si="13"/>
        <v>0.56027766107779853</v>
      </c>
      <c r="J97" s="134">
        <f t="shared" si="13"/>
        <v>1</v>
      </c>
    </row>
  </sheetData>
  <pageMargins left="0.25" right="0.25" top="0.25" bottom="0.25" header="0.3" footer="0.3"/>
  <pageSetup orientation="landscape" r:id="rId1"/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0"/>
  </sheetPr>
  <dimension ref="A1:S132"/>
  <sheetViews>
    <sheetView topLeftCell="A55" workbookViewId="0">
      <selection activeCell="L35" sqref="L35"/>
    </sheetView>
  </sheetViews>
  <sheetFormatPr defaultRowHeight="14.4"/>
  <cols>
    <col min="1" max="1" width="34.88671875" customWidth="1"/>
    <col min="2" max="2" width="6.33203125" customWidth="1"/>
    <col min="3" max="3" width="5.44140625" customWidth="1"/>
    <col min="4" max="4" width="5.44140625" bestFit="1" customWidth="1"/>
    <col min="5" max="5" width="5.44140625" customWidth="1"/>
    <col min="6" max="6" width="6.109375" customWidth="1"/>
    <col min="7" max="8" width="5.44140625" customWidth="1"/>
    <col min="9" max="9" width="6.33203125" customWidth="1"/>
    <col min="10" max="10" width="6.44140625" bestFit="1" customWidth="1"/>
    <col min="11" max="11" width="5.33203125" customWidth="1"/>
    <col min="12" max="12" width="6.109375" customWidth="1"/>
    <col min="13" max="13" width="5.5546875" customWidth="1"/>
    <col min="14" max="14" width="5.109375" customWidth="1"/>
    <col min="15" max="15" width="6.109375" customWidth="1"/>
    <col min="16" max="16" width="5.33203125" customWidth="1"/>
    <col min="17" max="17" width="7.109375" customWidth="1"/>
    <col min="18" max="18" width="10.109375" bestFit="1" customWidth="1"/>
  </cols>
  <sheetData>
    <row r="1" spans="1:17" ht="15.6">
      <c r="A1" s="130" t="s">
        <v>121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84">
        <v>2022</v>
      </c>
    </row>
    <row r="2" spans="1:17" ht="81">
      <c r="A2" s="177"/>
      <c r="B2" s="178" t="s">
        <v>45</v>
      </c>
      <c r="C2" s="178" t="s">
        <v>3</v>
      </c>
      <c r="D2" s="178" t="s">
        <v>4</v>
      </c>
      <c r="E2" s="178" t="s">
        <v>5</v>
      </c>
      <c r="F2" s="178" t="s">
        <v>6</v>
      </c>
      <c r="G2" s="178" t="s">
        <v>7</v>
      </c>
      <c r="H2" s="178" t="s">
        <v>8</v>
      </c>
      <c r="I2" s="178" t="s">
        <v>9</v>
      </c>
      <c r="J2" s="178" t="s">
        <v>10</v>
      </c>
      <c r="K2" s="178" t="s">
        <v>11</v>
      </c>
      <c r="L2" s="178" t="s">
        <v>12</v>
      </c>
      <c r="M2" s="178" t="s">
        <v>13</v>
      </c>
      <c r="N2" s="178" t="s">
        <v>14</v>
      </c>
      <c r="O2" s="178" t="s">
        <v>15</v>
      </c>
      <c r="P2" s="178" t="s">
        <v>16</v>
      </c>
      <c r="Q2" s="179" t="s">
        <v>17</v>
      </c>
    </row>
    <row r="3" spans="1:17">
      <c r="A3" s="180" t="s">
        <v>46</v>
      </c>
      <c r="B3" s="186">
        <v>0</v>
      </c>
      <c r="C3" s="186">
        <v>519</v>
      </c>
      <c r="D3" s="186">
        <v>0</v>
      </c>
      <c r="E3" s="186">
        <v>0</v>
      </c>
      <c r="F3" s="186">
        <v>94</v>
      </c>
      <c r="G3" s="186">
        <v>0</v>
      </c>
      <c r="H3" s="180">
        <v>0</v>
      </c>
      <c r="I3" s="180">
        <v>0</v>
      </c>
      <c r="J3" s="186">
        <v>249</v>
      </c>
      <c r="K3" s="186">
        <v>87</v>
      </c>
      <c r="L3" s="180">
        <v>0</v>
      </c>
      <c r="M3" s="180">
        <v>0</v>
      </c>
      <c r="N3" s="180">
        <v>0</v>
      </c>
      <c r="O3" s="180">
        <v>0</v>
      </c>
      <c r="P3" s="180">
        <v>0</v>
      </c>
      <c r="Q3" s="181">
        <f>SUM(B3:P3)</f>
        <v>949</v>
      </c>
    </row>
    <row r="4" spans="1:17">
      <c r="A4" s="177" t="s">
        <v>47</v>
      </c>
      <c r="B4" s="187">
        <v>112</v>
      </c>
      <c r="C4" s="187">
        <v>0</v>
      </c>
      <c r="D4" s="187">
        <v>0</v>
      </c>
      <c r="E4" s="187">
        <v>14</v>
      </c>
      <c r="F4" s="187">
        <v>0</v>
      </c>
      <c r="G4" s="187">
        <v>38</v>
      </c>
      <c r="H4" s="177">
        <v>0</v>
      </c>
      <c r="I4" s="177">
        <v>0</v>
      </c>
      <c r="J4" s="187">
        <v>60</v>
      </c>
      <c r="K4" s="187">
        <v>773</v>
      </c>
      <c r="L4" s="177">
        <v>0</v>
      </c>
      <c r="M4" s="177">
        <v>0</v>
      </c>
      <c r="N4" s="177">
        <v>0</v>
      </c>
      <c r="O4" s="177">
        <v>0</v>
      </c>
      <c r="P4" s="177">
        <v>0</v>
      </c>
      <c r="Q4" s="182">
        <f t="shared" ref="Q4:Q20" si="0">SUM(B4:P4)</f>
        <v>997</v>
      </c>
    </row>
    <row r="5" spans="1:17">
      <c r="A5" s="180" t="s">
        <v>48</v>
      </c>
      <c r="B5" s="180">
        <v>0</v>
      </c>
      <c r="C5" s="180">
        <v>0</v>
      </c>
      <c r="D5" s="180">
        <v>0</v>
      </c>
      <c r="E5" s="180">
        <v>0</v>
      </c>
      <c r="F5" s="180">
        <v>0</v>
      </c>
      <c r="G5" s="180">
        <v>0</v>
      </c>
      <c r="H5" s="180">
        <v>0</v>
      </c>
      <c r="I5" s="180">
        <v>0</v>
      </c>
      <c r="J5" s="180">
        <v>0</v>
      </c>
      <c r="K5" s="180">
        <v>0</v>
      </c>
      <c r="L5" s="180">
        <v>0</v>
      </c>
      <c r="M5" s="180">
        <v>0</v>
      </c>
      <c r="N5" s="180">
        <v>0</v>
      </c>
      <c r="O5" s="180">
        <v>0</v>
      </c>
      <c r="P5" s="180">
        <v>0</v>
      </c>
      <c r="Q5" s="181">
        <f t="shared" si="0"/>
        <v>0</v>
      </c>
    </row>
    <row r="6" spans="1:17">
      <c r="A6" s="177" t="s">
        <v>49</v>
      </c>
      <c r="B6" s="177">
        <v>0</v>
      </c>
      <c r="C6" s="177">
        <v>0</v>
      </c>
      <c r="D6" s="177">
        <v>0</v>
      </c>
      <c r="E6" s="177">
        <v>0</v>
      </c>
      <c r="F6" s="177">
        <v>0</v>
      </c>
      <c r="G6" s="177">
        <v>0</v>
      </c>
      <c r="H6" s="177">
        <v>0</v>
      </c>
      <c r="I6" s="177">
        <v>0</v>
      </c>
      <c r="J6" s="177">
        <v>0</v>
      </c>
      <c r="K6" s="177">
        <v>0</v>
      </c>
      <c r="L6" s="177">
        <v>0</v>
      </c>
      <c r="M6" s="177">
        <v>0</v>
      </c>
      <c r="N6" s="177">
        <v>0</v>
      </c>
      <c r="O6" s="177">
        <v>0</v>
      </c>
      <c r="P6" s="177">
        <v>0</v>
      </c>
      <c r="Q6" s="182">
        <f t="shared" si="0"/>
        <v>0</v>
      </c>
    </row>
    <row r="7" spans="1:17">
      <c r="A7" s="180" t="s">
        <v>50</v>
      </c>
      <c r="B7" s="186">
        <v>0</v>
      </c>
      <c r="C7" s="186">
        <v>0</v>
      </c>
      <c r="D7" s="186">
        <v>0</v>
      </c>
      <c r="E7" s="186">
        <v>0</v>
      </c>
      <c r="F7" s="186">
        <v>0</v>
      </c>
      <c r="G7" s="186">
        <v>5</v>
      </c>
      <c r="H7" s="180">
        <v>0</v>
      </c>
      <c r="I7" s="180">
        <v>0</v>
      </c>
      <c r="J7" s="180">
        <v>0</v>
      </c>
      <c r="K7" s="180">
        <v>0</v>
      </c>
      <c r="L7" s="180">
        <v>0</v>
      </c>
      <c r="M7" s="180">
        <v>0</v>
      </c>
      <c r="N7" s="186">
        <v>72</v>
      </c>
      <c r="O7" s="180">
        <v>0</v>
      </c>
      <c r="P7" s="180">
        <v>0</v>
      </c>
      <c r="Q7" s="181">
        <f t="shared" si="0"/>
        <v>77</v>
      </c>
    </row>
    <row r="8" spans="1:17">
      <c r="A8" s="177" t="s">
        <v>51</v>
      </c>
      <c r="B8" s="187">
        <v>2</v>
      </c>
      <c r="C8" s="187">
        <v>0</v>
      </c>
      <c r="D8" s="187">
        <v>0</v>
      </c>
      <c r="E8" s="187">
        <v>0</v>
      </c>
      <c r="F8" s="187">
        <v>0</v>
      </c>
      <c r="G8" s="18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0</v>
      </c>
      <c r="P8" s="177">
        <v>0</v>
      </c>
      <c r="Q8" s="182">
        <f t="shared" si="0"/>
        <v>2</v>
      </c>
    </row>
    <row r="9" spans="1:17">
      <c r="A9" s="180" t="s">
        <v>52</v>
      </c>
      <c r="B9" s="186">
        <v>0</v>
      </c>
      <c r="C9" s="186">
        <v>0</v>
      </c>
      <c r="D9" s="186">
        <v>0</v>
      </c>
      <c r="E9" s="186">
        <v>0</v>
      </c>
      <c r="F9" s="186">
        <v>0</v>
      </c>
      <c r="G9" s="186">
        <v>0</v>
      </c>
      <c r="H9" s="180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1">
        <f t="shared" si="0"/>
        <v>0</v>
      </c>
    </row>
    <row r="10" spans="1:17">
      <c r="A10" s="177" t="s">
        <v>53</v>
      </c>
      <c r="B10" s="187">
        <v>1784</v>
      </c>
      <c r="C10" s="187">
        <v>1534</v>
      </c>
      <c r="D10" s="187">
        <v>367</v>
      </c>
      <c r="E10" s="187">
        <v>0</v>
      </c>
      <c r="F10" s="187">
        <v>415</v>
      </c>
      <c r="G10" s="187">
        <v>415</v>
      </c>
      <c r="H10" s="187">
        <v>4</v>
      </c>
      <c r="I10" s="187">
        <v>1017</v>
      </c>
      <c r="J10" s="187">
        <v>2146</v>
      </c>
      <c r="K10" s="187">
        <v>582</v>
      </c>
      <c r="L10" s="187">
        <v>4922</v>
      </c>
      <c r="M10" s="187">
        <v>1350</v>
      </c>
      <c r="N10" s="187">
        <v>244</v>
      </c>
      <c r="O10" s="187">
        <v>598</v>
      </c>
      <c r="P10" s="187">
        <v>186</v>
      </c>
      <c r="Q10" s="182">
        <f t="shared" si="0"/>
        <v>15564</v>
      </c>
    </row>
    <row r="11" spans="1:17">
      <c r="A11" s="180" t="s">
        <v>54</v>
      </c>
      <c r="B11" s="186">
        <v>0</v>
      </c>
      <c r="C11" s="186">
        <v>0</v>
      </c>
      <c r="D11" s="186">
        <v>0</v>
      </c>
      <c r="E11" s="186">
        <v>0</v>
      </c>
      <c r="F11" s="186">
        <v>0</v>
      </c>
      <c r="G11" s="186">
        <v>0</v>
      </c>
      <c r="H11" s="180">
        <v>0</v>
      </c>
      <c r="I11" s="180">
        <v>0</v>
      </c>
      <c r="J11" s="180">
        <v>0</v>
      </c>
      <c r="K11" s="180">
        <v>0</v>
      </c>
      <c r="L11" s="180">
        <v>0</v>
      </c>
      <c r="M11" s="180">
        <v>0</v>
      </c>
      <c r="N11" s="186">
        <v>0</v>
      </c>
      <c r="O11" s="186">
        <v>8</v>
      </c>
      <c r="P11" s="186">
        <v>0</v>
      </c>
      <c r="Q11" s="181">
        <f t="shared" si="0"/>
        <v>8</v>
      </c>
    </row>
    <row r="12" spans="1:17">
      <c r="A12" s="177" t="s">
        <v>55</v>
      </c>
      <c r="B12" s="187">
        <v>311</v>
      </c>
      <c r="C12" s="187">
        <v>67</v>
      </c>
      <c r="D12" s="187">
        <v>52</v>
      </c>
      <c r="E12" s="187">
        <v>145</v>
      </c>
      <c r="F12" s="187">
        <v>0</v>
      </c>
      <c r="G12" s="187">
        <v>26</v>
      </c>
      <c r="H12" s="187">
        <v>42</v>
      </c>
      <c r="I12" s="187">
        <v>211</v>
      </c>
      <c r="J12" s="187">
        <v>496</v>
      </c>
      <c r="K12" s="187">
        <v>283</v>
      </c>
      <c r="L12" s="187"/>
      <c r="M12" s="187">
        <v>92</v>
      </c>
      <c r="N12" s="187">
        <v>93</v>
      </c>
      <c r="O12" s="187">
        <v>150</v>
      </c>
      <c r="P12" s="187">
        <v>78</v>
      </c>
      <c r="Q12" s="182">
        <f t="shared" si="0"/>
        <v>2046</v>
      </c>
    </row>
    <row r="13" spans="1:17">
      <c r="A13" s="180" t="s">
        <v>56</v>
      </c>
      <c r="B13" s="186">
        <v>0</v>
      </c>
      <c r="C13" s="186">
        <v>0</v>
      </c>
      <c r="D13" s="186">
        <v>0</v>
      </c>
      <c r="E13" s="186">
        <v>0</v>
      </c>
      <c r="F13" s="186">
        <v>0</v>
      </c>
      <c r="G13" s="186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1">
        <f t="shared" si="0"/>
        <v>0</v>
      </c>
    </row>
    <row r="14" spans="1:17">
      <c r="A14" s="177" t="s">
        <v>57</v>
      </c>
      <c r="B14" s="187">
        <v>81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77">
        <v>0</v>
      </c>
      <c r="I14" s="177">
        <v>0</v>
      </c>
      <c r="J14" s="177">
        <v>0</v>
      </c>
      <c r="K14" s="177">
        <v>0</v>
      </c>
      <c r="L14" s="177">
        <v>0</v>
      </c>
      <c r="M14" s="177">
        <v>0</v>
      </c>
      <c r="N14" s="177">
        <v>0</v>
      </c>
      <c r="O14" s="177">
        <v>0</v>
      </c>
      <c r="P14" s="177">
        <v>0</v>
      </c>
      <c r="Q14" s="182">
        <f t="shared" si="0"/>
        <v>81</v>
      </c>
    </row>
    <row r="15" spans="1:17">
      <c r="A15" s="180" t="s">
        <v>58</v>
      </c>
      <c r="B15" s="186">
        <v>0</v>
      </c>
      <c r="C15" s="186">
        <v>0</v>
      </c>
      <c r="D15" s="186">
        <v>0</v>
      </c>
      <c r="E15" s="186">
        <v>0</v>
      </c>
      <c r="F15" s="186">
        <v>0</v>
      </c>
      <c r="G15" s="186">
        <v>4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6"/>
      <c r="O15" s="186">
        <v>0</v>
      </c>
      <c r="P15" s="186">
        <v>10</v>
      </c>
      <c r="Q15" s="181">
        <f t="shared" si="0"/>
        <v>14</v>
      </c>
    </row>
    <row r="16" spans="1:17">
      <c r="A16" s="177" t="s">
        <v>59</v>
      </c>
      <c r="B16" s="187">
        <v>0</v>
      </c>
      <c r="C16" s="187">
        <v>0</v>
      </c>
      <c r="D16" s="187">
        <v>0</v>
      </c>
      <c r="E16" s="187">
        <v>0</v>
      </c>
      <c r="F16" s="187">
        <v>0</v>
      </c>
      <c r="G16" s="187">
        <v>0</v>
      </c>
      <c r="H16" s="177">
        <v>0</v>
      </c>
      <c r="I16" s="177">
        <v>0</v>
      </c>
      <c r="J16" s="177">
        <v>0</v>
      </c>
      <c r="K16" s="177">
        <v>0</v>
      </c>
      <c r="L16" s="177">
        <v>0</v>
      </c>
      <c r="M16" s="187">
        <v>40</v>
      </c>
      <c r="N16" s="187">
        <v>15</v>
      </c>
      <c r="O16" s="177">
        <v>0</v>
      </c>
      <c r="P16" s="177">
        <v>0</v>
      </c>
      <c r="Q16" s="182">
        <f t="shared" si="0"/>
        <v>55</v>
      </c>
    </row>
    <row r="17" spans="1:19" ht="24">
      <c r="A17" s="183" t="s">
        <v>60</v>
      </c>
      <c r="B17" s="186">
        <v>0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0">
        <v>0</v>
      </c>
      <c r="I17" s="180">
        <v>0</v>
      </c>
      <c r="J17" s="180">
        <v>0</v>
      </c>
      <c r="K17" s="180">
        <v>0</v>
      </c>
      <c r="L17" s="180">
        <v>0</v>
      </c>
      <c r="M17" s="180">
        <v>0</v>
      </c>
      <c r="N17" s="180">
        <v>0</v>
      </c>
      <c r="O17" s="180">
        <v>0</v>
      </c>
      <c r="P17" s="180">
        <v>0</v>
      </c>
      <c r="Q17" s="181">
        <f t="shared" si="0"/>
        <v>0</v>
      </c>
    </row>
    <row r="18" spans="1:19">
      <c r="A18" s="177" t="s">
        <v>61</v>
      </c>
      <c r="B18" s="187">
        <v>0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82">
        <f t="shared" si="0"/>
        <v>0</v>
      </c>
    </row>
    <row r="19" spans="1:19">
      <c r="A19" s="180" t="s">
        <v>62</v>
      </c>
      <c r="B19" s="186">
        <v>0</v>
      </c>
      <c r="C19" s="186">
        <v>0</v>
      </c>
      <c r="D19" s="186">
        <v>22</v>
      </c>
      <c r="E19" s="186">
        <v>0</v>
      </c>
      <c r="F19" s="186">
        <v>0</v>
      </c>
      <c r="G19" s="186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181">
        <f t="shared" si="0"/>
        <v>22</v>
      </c>
    </row>
    <row r="20" spans="1:19">
      <c r="A20" s="184" t="s">
        <v>17</v>
      </c>
      <c r="B20" s="185">
        <f t="shared" ref="B20:P20" si="1">SUM(B3:B19)</f>
        <v>2290</v>
      </c>
      <c r="C20" s="185">
        <f t="shared" si="1"/>
        <v>2120</v>
      </c>
      <c r="D20" s="185">
        <f t="shared" si="1"/>
        <v>441</v>
      </c>
      <c r="E20" s="185">
        <f t="shared" si="1"/>
        <v>159</v>
      </c>
      <c r="F20" s="185">
        <f t="shared" si="1"/>
        <v>509</v>
      </c>
      <c r="G20" s="185">
        <f t="shared" si="1"/>
        <v>488</v>
      </c>
      <c r="H20" s="185">
        <f t="shared" si="1"/>
        <v>46</v>
      </c>
      <c r="I20" s="185">
        <f t="shared" si="1"/>
        <v>1228</v>
      </c>
      <c r="J20" s="185">
        <f t="shared" si="1"/>
        <v>2951</v>
      </c>
      <c r="K20" s="185">
        <f t="shared" si="1"/>
        <v>1725</v>
      </c>
      <c r="L20" s="185">
        <f t="shared" si="1"/>
        <v>4922</v>
      </c>
      <c r="M20" s="185">
        <f t="shared" si="1"/>
        <v>1482</v>
      </c>
      <c r="N20" s="185">
        <f t="shared" si="1"/>
        <v>424</v>
      </c>
      <c r="O20" s="185">
        <f t="shared" si="1"/>
        <v>756</v>
      </c>
      <c r="P20" s="185">
        <f t="shared" si="1"/>
        <v>274</v>
      </c>
      <c r="Q20" s="185">
        <f t="shared" si="0"/>
        <v>19815</v>
      </c>
      <c r="R20" s="126"/>
      <c r="S20" s="126"/>
    </row>
    <row r="21" spans="1:19" ht="15" customHeight="1">
      <c r="A21" s="192" t="s">
        <v>63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9" s="136" customFormat="1" ht="15" customHeight="1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9" s="30" customFormat="1" ht="15.6">
      <c r="A23" s="130" t="s">
        <v>122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84">
        <v>2021</v>
      </c>
    </row>
    <row r="24" spans="1:19" s="30" customFormat="1" ht="87" customHeight="1">
      <c r="A24" s="33"/>
      <c r="B24" s="31" t="s">
        <v>45</v>
      </c>
      <c r="C24" s="31" t="s">
        <v>3</v>
      </c>
      <c r="D24" s="31" t="s">
        <v>4</v>
      </c>
      <c r="E24" s="31" t="s">
        <v>5</v>
      </c>
      <c r="F24" s="31" t="s">
        <v>6</v>
      </c>
      <c r="G24" s="31" t="s">
        <v>7</v>
      </c>
      <c r="H24" s="31" t="s">
        <v>8</v>
      </c>
      <c r="I24" s="31" t="s">
        <v>9</v>
      </c>
      <c r="J24" s="31" t="s">
        <v>10</v>
      </c>
      <c r="K24" s="31" t="s">
        <v>11</v>
      </c>
      <c r="L24" s="31" t="s">
        <v>12</v>
      </c>
      <c r="M24" s="31" t="s">
        <v>13</v>
      </c>
      <c r="N24" s="31" t="s">
        <v>14</v>
      </c>
      <c r="O24" s="31" t="s">
        <v>15</v>
      </c>
      <c r="P24" s="31" t="s">
        <v>16</v>
      </c>
      <c r="Q24" s="32" t="s">
        <v>17</v>
      </c>
    </row>
    <row r="25" spans="1:19" s="30" customFormat="1" ht="15" customHeight="1">
      <c r="A25" s="101" t="s">
        <v>46</v>
      </c>
      <c r="B25" s="186">
        <v>0</v>
      </c>
      <c r="C25" s="186">
        <v>149</v>
      </c>
      <c r="D25" s="186">
        <v>0</v>
      </c>
      <c r="E25" s="186">
        <v>0</v>
      </c>
      <c r="F25" s="186">
        <v>191</v>
      </c>
      <c r="G25" s="186">
        <v>0</v>
      </c>
      <c r="H25" s="180">
        <v>0</v>
      </c>
      <c r="I25" s="180">
        <v>0</v>
      </c>
      <c r="J25" s="186">
        <v>417</v>
      </c>
      <c r="K25" s="186">
        <v>331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1">
        <f>SUM(B25:P25)</f>
        <v>1088</v>
      </c>
    </row>
    <row r="26" spans="1:19" s="30" customFormat="1" ht="15" customHeight="1">
      <c r="A26" s="33" t="s">
        <v>47</v>
      </c>
      <c r="B26" s="187">
        <v>0</v>
      </c>
      <c r="C26" s="187">
        <v>0</v>
      </c>
      <c r="D26" s="187">
        <v>0</v>
      </c>
      <c r="E26" s="187">
        <v>0</v>
      </c>
      <c r="F26" s="187">
        <v>3</v>
      </c>
      <c r="G26" s="187">
        <v>40</v>
      </c>
      <c r="H26" s="177">
        <v>0</v>
      </c>
      <c r="I26" s="177">
        <v>0</v>
      </c>
      <c r="J26" s="187">
        <v>70</v>
      </c>
      <c r="K26" s="187">
        <v>321</v>
      </c>
      <c r="L26" s="177">
        <v>0</v>
      </c>
      <c r="M26" s="177">
        <v>0</v>
      </c>
      <c r="N26" s="177">
        <v>0</v>
      </c>
      <c r="O26" s="177">
        <v>9</v>
      </c>
      <c r="P26" s="177">
        <v>6</v>
      </c>
      <c r="Q26" s="182">
        <f t="shared" ref="Q26:Q42" si="2">SUM(B26:P26)</f>
        <v>449</v>
      </c>
    </row>
    <row r="27" spans="1:19" s="30" customFormat="1" ht="15" customHeight="1">
      <c r="A27" s="101" t="s">
        <v>48</v>
      </c>
      <c r="B27" s="180">
        <v>0</v>
      </c>
      <c r="C27" s="180">
        <v>0</v>
      </c>
      <c r="D27" s="180">
        <v>0</v>
      </c>
      <c r="E27" s="180">
        <v>0</v>
      </c>
      <c r="F27" s="180">
        <v>0</v>
      </c>
      <c r="G27" s="180">
        <v>0</v>
      </c>
      <c r="H27" s="180">
        <v>0</v>
      </c>
      <c r="I27" s="180">
        <v>0</v>
      </c>
      <c r="J27" s="180">
        <v>0</v>
      </c>
      <c r="K27" s="180">
        <v>0</v>
      </c>
      <c r="L27" s="180">
        <v>0</v>
      </c>
      <c r="M27" s="180">
        <v>0</v>
      </c>
      <c r="N27" s="180">
        <v>0</v>
      </c>
      <c r="O27" s="180">
        <v>0</v>
      </c>
      <c r="P27" s="180">
        <v>0</v>
      </c>
      <c r="Q27" s="181">
        <f t="shared" si="2"/>
        <v>0</v>
      </c>
    </row>
    <row r="28" spans="1:19" s="30" customFormat="1" ht="15" customHeight="1">
      <c r="A28" s="33" t="s">
        <v>49</v>
      </c>
      <c r="B28" s="177">
        <v>0</v>
      </c>
      <c r="C28" s="177">
        <v>0</v>
      </c>
      <c r="D28" s="177">
        <v>0</v>
      </c>
      <c r="E28" s="177">
        <v>0</v>
      </c>
      <c r="F28" s="177">
        <v>0</v>
      </c>
      <c r="G28" s="177">
        <v>0</v>
      </c>
      <c r="H28" s="177">
        <v>0</v>
      </c>
      <c r="I28" s="177">
        <v>0</v>
      </c>
      <c r="J28" s="177">
        <v>0</v>
      </c>
      <c r="K28" s="177">
        <v>0</v>
      </c>
      <c r="L28" s="177">
        <v>0</v>
      </c>
      <c r="M28" s="177">
        <v>0</v>
      </c>
      <c r="N28" s="177">
        <v>0</v>
      </c>
      <c r="O28" s="177">
        <v>0</v>
      </c>
      <c r="P28" s="177">
        <v>0</v>
      </c>
      <c r="Q28" s="182">
        <f t="shared" si="2"/>
        <v>0</v>
      </c>
    </row>
    <row r="29" spans="1:19" s="30" customFormat="1" ht="15" customHeight="1">
      <c r="A29" s="101" t="s">
        <v>50</v>
      </c>
      <c r="B29" s="186"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0">
        <v>0</v>
      </c>
      <c r="I29" s="180">
        <v>0</v>
      </c>
      <c r="J29" s="180">
        <v>61</v>
      </c>
      <c r="K29" s="180">
        <v>0</v>
      </c>
      <c r="L29" s="180">
        <v>0</v>
      </c>
      <c r="M29" s="180">
        <v>0</v>
      </c>
      <c r="N29" s="186">
        <v>23</v>
      </c>
      <c r="O29" s="180">
        <v>0</v>
      </c>
      <c r="P29" s="180">
        <v>0</v>
      </c>
      <c r="Q29" s="181">
        <f t="shared" si="2"/>
        <v>84</v>
      </c>
    </row>
    <row r="30" spans="1:19" s="30" customFormat="1">
      <c r="A30" s="33" t="s">
        <v>51</v>
      </c>
      <c r="B30" s="187">
        <v>0</v>
      </c>
      <c r="C30" s="187">
        <v>0</v>
      </c>
      <c r="D30" s="187">
        <v>0</v>
      </c>
      <c r="E30" s="187">
        <v>17</v>
      </c>
      <c r="F30" s="187">
        <v>0</v>
      </c>
      <c r="G30" s="18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5</v>
      </c>
      <c r="O30" s="177">
        <v>0</v>
      </c>
      <c r="P30" s="177">
        <v>0</v>
      </c>
      <c r="Q30" s="182">
        <f t="shared" si="2"/>
        <v>22</v>
      </c>
    </row>
    <row r="31" spans="1:19" s="30" customFormat="1">
      <c r="A31" s="101" t="s">
        <v>52</v>
      </c>
      <c r="B31" s="186">
        <v>0</v>
      </c>
      <c r="C31" s="186">
        <v>0</v>
      </c>
      <c r="D31" s="186">
        <v>0</v>
      </c>
      <c r="E31" s="186">
        <v>0</v>
      </c>
      <c r="F31" s="186">
        <v>0</v>
      </c>
      <c r="G31" s="186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  <c r="N31" s="180">
        <v>0</v>
      </c>
      <c r="O31" s="180">
        <v>0</v>
      </c>
      <c r="P31" s="180">
        <v>0</v>
      </c>
      <c r="Q31" s="181">
        <f t="shared" si="2"/>
        <v>0</v>
      </c>
    </row>
    <row r="32" spans="1:19" s="30" customFormat="1">
      <c r="A32" s="33" t="s">
        <v>53</v>
      </c>
      <c r="B32" s="187">
        <v>1985</v>
      </c>
      <c r="C32" s="187">
        <v>1586</v>
      </c>
      <c r="D32" s="187">
        <v>0</v>
      </c>
      <c r="E32" s="187">
        <v>0</v>
      </c>
      <c r="F32" s="187">
        <v>520</v>
      </c>
      <c r="G32" s="187">
        <v>401</v>
      </c>
      <c r="H32" s="187">
        <v>0</v>
      </c>
      <c r="I32" s="187">
        <v>510</v>
      </c>
      <c r="J32" s="187">
        <v>2043</v>
      </c>
      <c r="K32" s="187">
        <v>675</v>
      </c>
      <c r="L32" s="187">
        <v>5037</v>
      </c>
      <c r="M32" s="187">
        <v>1435</v>
      </c>
      <c r="N32" s="187">
        <v>179</v>
      </c>
      <c r="O32" s="187">
        <v>565</v>
      </c>
      <c r="P32" s="187">
        <v>196</v>
      </c>
      <c r="Q32" s="182">
        <f t="shared" si="2"/>
        <v>15132</v>
      </c>
    </row>
    <row r="33" spans="1:17" s="30" customFormat="1">
      <c r="A33" s="101" t="s">
        <v>54</v>
      </c>
      <c r="B33" s="186">
        <v>0</v>
      </c>
      <c r="C33" s="186">
        <v>0</v>
      </c>
      <c r="D33" s="186">
        <v>0</v>
      </c>
      <c r="E33" s="186">
        <v>0</v>
      </c>
      <c r="F33" s="186">
        <v>0</v>
      </c>
      <c r="G33" s="186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6">
        <v>0</v>
      </c>
      <c r="O33" s="186">
        <v>9</v>
      </c>
      <c r="P33" s="186">
        <v>0</v>
      </c>
      <c r="Q33" s="181">
        <f t="shared" si="2"/>
        <v>9</v>
      </c>
    </row>
    <row r="34" spans="1:17" s="30" customFormat="1">
      <c r="A34" s="33" t="s">
        <v>55</v>
      </c>
      <c r="B34" s="187">
        <v>370</v>
      </c>
      <c r="C34" s="187">
        <v>59</v>
      </c>
      <c r="D34" s="187">
        <v>28</v>
      </c>
      <c r="E34" s="187">
        <v>267</v>
      </c>
      <c r="F34" s="187"/>
      <c r="G34" s="187">
        <v>25</v>
      </c>
      <c r="H34" s="187"/>
      <c r="I34" s="187">
        <v>205</v>
      </c>
      <c r="J34" s="187">
        <v>283</v>
      </c>
      <c r="K34" s="187">
        <v>230</v>
      </c>
      <c r="L34" s="187"/>
      <c r="M34" s="187">
        <v>45</v>
      </c>
      <c r="N34" s="187">
        <v>33</v>
      </c>
      <c r="O34" s="187">
        <v>62</v>
      </c>
      <c r="P34" s="187">
        <v>63</v>
      </c>
      <c r="Q34" s="182">
        <f t="shared" si="2"/>
        <v>1670</v>
      </c>
    </row>
    <row r="35" spans="1:17" s="30" customFormat="1">
      <c r="A35" s="101" t="s">
        <v>56</v>
      </c>
      <c r="B35" s="186">
        <v>0</v>
      </c>
      <c r="C35" s="186">
        <v>0</v>
      </c>
      <c r="D35" s="186">
        <v>0</v>
      </c>
      <c r="E35" s="186">
        <v>0</v>
      </c>
      <c r="F35" s="186">
        <v>0</v>
      </c>
      <c r="G35" s="186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1">
        <f t="shared" si="2"/>
        <v>0</v>
      </c>
    </row>
    <row r="36" spans="1:17" ht="14.25" customHeight="1">
      <c r="A36" s="33" t="s">
        <v>57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7">
        <v>0</v>
      </c>
      <c r="Q36" s="182">
        <f t="shared" si="2"/>
        <v>0</v>
      </c>
    </row>
    <row r="37" spans="1:17">
      <c r="A37" s="101" t="s">
        <v>58</v>
      </c>
      <c r="B37" s="186">
        <v>0</v>
      </c>
      <c r="C37" s="186">
        <v>0</v>
      </c>
      <c r="D37" s="186"/>
      <c r="E37" s="186"/>
      <c r="F37" s="186"/>
      <c r="G37" s="186"/>
      <c r="H37" s="180"/>
      <c r="I37" s="180"/>
      <c r="J37" s="180">
        <v>0</v>
      </c>
      <c r="K37" s="180">
        <v>0</v>
      </c>
      <c r="L37" s="180">
        <v>0</v>
      </c>
      <c r="M37" s="180">
        <v>0</v>
      </c>
      <c r="N37" s="186">
        <v>0</v>
      </c>
      <c r="O37" s="186">
        <v>0</v>
      </c>
      <c r="P37" s="186">
        <v>0</v>
      </c>
      <c r="Q37" s="181">
        <f t="shared" si="2"/>
        <v>0</v>
      </c>
    </row>
    <row r="38" spans="1:17" s="30" customFormat="1">
      <c r="A38" s="33" t="s">
        <v>59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87">
        <v>4</v>
      </c>
      <c r="N38" s="187">
        <v>0</v>
      </c>
      <c r="O38" s="177">
        <v>0</v>
      </c>
      <c r="P38" s="177">
        <v>0</v>
      </c>
      <c r="Q38" s="182">
        <f t="shared" si="2"/>
        <v>4</v>
      </c>
    </row>
    <row r="39" spans="1:17" s="30" customFormat="1" ht="24">
      <c r="A39" s="95" t="s">
        <v>60</v>
      </c>
      <c r="B39" s="186">
        <v>0</v>
      </c>
      <c r="C39" s="186">
        <v>0</v>
      </c>
      <c r="D39" s="186">
        <v>0</v>
      </c>
      <c r="E39" s="186">
        <v>0</v>
      </c>
      <c r="F39" s="186">
        <v>0</v>
      </c>
      <c r="G39" s="186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  <c r="N39" s="180">
        <v>0</v>
      </c>
      <c r="O39" s="180">
        <v>0</v>
      </c>
      <c r="P39" s="180">
        <v>0</v>
      </c>
      <c r="Q39" s="181">
        <f t="shared" si="2"/>
        <v>0</v>
      </c>
    </row>
    <row r="40" spans="1:17" s="30" customFormat="1">
      <c r="A40" s="33" t="s">
        <v>61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82">
        <f t="shared" si="2"/>
        <v>0</v>
      </c>
    </row>
    <row r="41" spans="1:17" s="30" customFormat="1">
      <c r="A41" s="101" t="s">
        <v>62</v>
      </c>
      <c r="B41" s="186">
        <v>0</v>
      </c>
      <c r="C41" s="186">
        <v>0</v>
      </c>
      <c r="D41" s="186">
        <v>0</v>
      </c>
      <c r="E41" s="186">
        <v>0</v>
      </c>
      <c r="F41" s="186">
        <v>55</v>
      </c>
      <c r="G41" s="186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8</v>
      </c>
      <c r="M41" s="180">
        <v>0</v>
      </c>
      <c r="N41" s="180">
        <v>0</v>
      </c>
      <c r="O41" s="180">
        <v>0</v>
      </c>
      <c r="P41" s="180">
        <v>0</v>
      </c>
      <c r="Q41" s="181">
        <f t="shared" si="2"/>
        <v>63</v>
      </c>
    </row>
    <row r="42" spans="1:17" s="30" customFormat="1">
      <c r="A42" s="34" t="s">
        <v>17</v>
      </c>
      <c r="B42" s="185">
        <f t="shared" ref="B42:P42" si="3">SUM(B25:B41)</f>
        <v>2355</v>
      </c>
      <c r="C42" s="185">
        <f t="shared" si="3"/>
        <v>1794</v>
      </c>
      <c r="D42" s="185">
        <f t="shared" si="3"/>
        <v>28</v>
      </c>
      <c r="E42" s="185">
        <f t="shared" si="3"/>
        <v>284</v>
      </c>
      <c r="F42" s="185">
        <f t="shared" si="3"/>
        <v>769</v>
      </c>
      <c r="G42" s="185">
        <f t="shared" si="3"/>
        <v>466</v>
      </c>
      <c r="H42" s="185">
        <f t="shared" si="3"/>
        <v>0</v>
      </c>
      <c r="I42" s="185">
        <f t="shared" si="3"/>
        <v>715</v>
      </c>
      <c r="J42" s="185">
        <f t="shared" si="3"/>
        <v>2874</v>
      </c>
      <c r="K42" s="185">
        <f t="shared" si="3"/>
        <v>1557</v>
      </c>
      <c r="L42" s="185">
        <f t="shared" si="3"/>
        <v>5045</v>
      </c>
      <c r="M42" s="185">
        <f t="shared" si="3"/>
        <v>1484</v>
      </c>
      <c r="N42" s="185">
        <f t="shared" si="3"/>
        <v>240</v>
      </c>
      <c r="O42" s="185">
        <f t="shared" si="3"/>
        <v>645</v>
      </c>
      <c r="P42" s="185">
        <f t="shared" si="3"/>
        <v>265</v>
      </c>
      <c r="Q42" s="185">
        <f t="shared" si="2"/>
        <v>18521</v>
      </c>
    </row>
    <row r="43" spans="1:17" s="30" customFormat="1" ht="15" customHeight="1">
      <c r="A43" s="192" t="s">
        <v>63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</row>
    <row r="44" spans="1:17" s="136" customForma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</row>
    <row r="45" spans="1:17" s="30" customFormat="1" ht="15.6">
      <c r="A45" s="130" t="s">
        <v>123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84">
        <v>2020</v>
      </c>
    </row>
    <row r="46" spans="1:17" s="30" customFormat="1" ht="81">
      <c r="A46" s="33"/>
      <c r="B46" s="31" t="s">
        <v>45</v>
      </c>
      <c r="C46" s="31" t="s">
        <v>3</v>
      </c>
      <c r="D46" s="31" t="s">
        <v>4</v>
      </c>
      <c r="E46" s="31" t="s">
        <v>5</v>
      </c>
      <c r="F46" s="31" t="s">
        <v>6</v>
      </c>
      <c r="G46" s="31" t="s">
        <v>7</v>
      </c>
      <c r="H46" s="31" t="s">
        <v>8</v>
      </c>
      <c r="I46" s="31" t="s">
        <v>9</v>
      </c>
      <c r="J46" s="31" t="s">
        <v>10</v>
      </c>
      <c r="K46" s="31" t="s">
        <v>11</v>
      </c>
      <c r="L46" s="31" t="s">
        <v>12</v>
      </c>
      <c r="M46" s="31" t="s">
        <v>13</v>
      </c>
      <c r="N46" s="31" t="s">
        <v>14</v>
      </c>
      <c r="O46" s="31" t="s">
        <v>15</v>
      </c>
      <c r="P46" s="31" t="s">
        <v>16</v>
      </c>
      <c r="Q46" s="32" t="s">
        <v>17</v>
      </c>
    </row>
    <row r="47" spans="1:17" s="30" customFormat="1">
      <c r="A47" s="101" t="s">
        <v>46</v>
      </c>
      <c r="B47" s="188">
        <v>219</v>
      </c>
      <c r="C47" s="188">
        <v>136</v>
      </c>
      <c r="D47" s="188">
        <v>48</v>
      </c>
      <c r="E47" s="188">
        <v>546</v>
      </c>
      <c r="F47" s="188">
        <v>19</v>
      </c>
      <c r="G47" s="188">
        <v>22</v>
      </c>
      <c r="H47" s="188"/>
      <c r="I47" s="188">
        <v>344</v>
      </c>
      <c r="J47" s="188">
        <v>925</v>
      </c>
      <c r="K47" s="188">
        <v>397</v>
      </c>
      <c r="L47" s="188">
        <v>10</v>
      </c>
      <c r="M47" s="188"/>
      <c r="N47" s="188"/>
      <c r="O47" s="188"/>
      <c r="P47" s="189">
        <v>1</v>
      </c>
      <c r="Q47" s="150">
        <v>2667</v>
      </c>
    </row>
    <row r="48" spans="1:17" s="30" customFormat="1">
      <c r="A48" s="33" t="s">
        <v>47</v>
      </c>
      <c r="B48" s="122">
        <v>87</v>
      </c>
      <c r="C48" s="122">
        <v>39</v>
      </c>
      <c r="D48" s="122">
        <v>143</v>
      </c>
      <c r="E48" s="122">
        <v>53</v>
      </c>
      <c r="F48" s="190">
        <v>11</v>
      </c>
      <c r="G48" s="155">
        <v>6</v>
      </c>
      <c r="H48" s="155">
        <v>306</v>
      </c>
      <c r="I48" s="155">
        <v>108</v>
      </c>
      <c r="J48" s="155">
        <v>225</v>
      </c>
      <c r="K48" s="155">
        <v>781</v>
      </c>
      <c r="L48" s="155">
        <v>101</v>
      </c>
      <c r="M48" s="155">
        <v>93</v>
      </c>
      <c r="N48" s="155"/>
      <c r="O48" s="155"/>
      <c r="P48" s="155">
        <v>1</v>
      </c>
      <c r="Q48" s="4">
        <v>1954</v>
      </c>
    </row>
    <row r="49" spans="1:17" s="30" customFormat="1">
      <c r="A49" s="101" t="s">
        <v>48</v>
      </c>
      <c r="B49" s="188">
        <v>105</v>
      </c>
      <c r="C49" s="188">
        <v>5</v>
      </c>
      <c r="D49" s="188">
        <v>23</v>
      </c>
      <c r="E49" s="188">
        <v>19</v>
      </c>
      <c r="F49" s="188">
        <v>5</v>
      </c>
      <c r="G49" s="188"/>
      <c r="H49" s="188">
        <v>6</v>
      </c>
      <c r="I49" s="188">
        <v>258</v>
      </c>
      <c r="J49" s="188">
        <v>58</v>
      </c>
      <c r="K49" s="188">
        <v>49</v>
      </c>
      <c r="L49" s="188"/>
      <c r="M49" s="188">
        <v>2</v>
      </c>
      <c r="N49" s="188"/>
      <c r="O49" s="188">
        <v>173</v>
      </c>
      <c r="P49" s="188"/>
      <c r="Q49" s="150">
        <v>703</v>
      </c>
    </row>
    <row r="50" spans="1:17" s="30" customFormat="1">
      <c r="A50" s="33" t="s">
        <v>49</v>
      </c>
      <c r="B50" s="155">
        <v>1674</v>
      </c>
      <c r="C50" s="122">
        <v>1323</v>
      </c>
      <c r="D50" s="122">
        <v>513</v>
      </c>
      <c r="E50" s="122">
        <v>233</v>
      </c>
      <c r="F50" s="122">
        <v>90</v>
      </c>
      <c r="G50" s="122">
        <v>198</v>
      </c>
      <c r="H50" s="122">
        <v>1350</v>
      </c>
      <c r="I50" s="122">
        <v>1737</v>
      </c>
      <c r="J50" s="122">
        <v>2395</v>
      </c>
      <c r="K50" s="122">
        <v>719</v>
      </c>
      <c r="L50" s="122">
        <v>897</v>
      </c>
      <c r="M50" s="122">
        <v>268</v>
      </c>
      <c r="N50" s="122">
        <v>79</v>
      </c>
      <c r="O50" s="122">
        <v>294</v>
      </c>
      <c r="P50" s="122">
        <v>494</v>
      </c>
      <c r="Q50" s="4">
        <v>12264</v>
      </c>
    </row>
    <row r="51" spans="1:17" s="30" customFormat="1">
      <c r="A51" s="101" t="s">
        <v>50</v>
      </c>
      <c r="B51" s="188">
        <v>28</v>
      </c>
      <c r="C51" s="188">
        <v>12</v>
      </c>
      <c r="D51" s="188">
        <v>295</v>
      </c>
      <c r="E51" s="188">
        <v>37</v>
      </c>
      <c r="F51" s="188">
        <v>3</v>
      </c>
      <c r="G51" s="188"/>
      <c r="H51" s="188">
        <v>34</v>
      </c>
      <c r="I51" s="188">
        <v>103</v>
      </c>
      <c r="J51" s="188">
        <v>283</v>
      </c>
      <c r="K51" s="188">
        <v>74</v>
      </c>
      <c r="L51" s="188"/>
      <c r="M51" s="188">
        <v>96</v>
      </c>
      <c r="N51" s="188">
        <v>56</v>
      </c>
      <c r="O51" s="188">
        <v>15</v>
      </c>
      <c r="P51" s="188">
        <v>4</v>
      </c>
      <c r="Q51" s="150">
        <v>1040</v>
      </c>
    </row>
    <row r="52" spans="1:17" s="30" customFormat="1">
      <c r="A52" s="33" t="s">
        <v>51</v>
      </c>
      <c r="B52" s="190">
        <v>22</v>
      </c>
      <c r="C52" s="122"/>
      <c r="D52" s="190">
        <v>22</v>
      </c>
      <c r="E52" s="190">
        <v>9</v>
      </c>
      <c r="F52" s="122">
        <v>18</v>
      </c>
      <c r="G52" s="122">
        <v>6</v>
      </c>
      <c r="H52" s="122">
        <v>6</v>
      </c>
      <c r="I52" s="122">
        <v>20</v>
      </c>
      <c r="J52" s="122">
        <v>36</v>
      </c>
      <c r="K52" s="122">
        <v>14</v>
      </c>
      <c r="L52" s="122"/>
      <c r="M52" s="122">
        <v>21</v>
      </c>
      <c r="N52" s="190"/>
      <c r="O52" s="190">
        <v>43</v>
      </c>
      <c r="P52" s="122">
        <v>6</v>
      </c>
      <c r="Q52" s="4">
        <v>223</v>
      </c>
    </row>
    <row r="53" spans="1:17" s="30" customFormat="1">
      <c r="A53" s="101" t="s">
        <v>52</v>
      </c>
      <c r="B53" s="188">
        <v>929</v>
      </c>
      <c r="C53" s="188">
        <v>217</v>
      </c>
      <c r="D53" s="188">
        <v>141</v>
      </c>
      <c r="E53" s="155">
        <v>170</v>
      </c>
      <c r="F53" s="188">
        <v>1316</v>
      </c>
      <c r="G53" s="188">
        <v>38</v>
      </c>
      <c r="H53" s="188">
        <v>625</v>
      </c>
      <c r="I53" s="188">
        <v>3305</v>
      </c>
      <c r="J53" s="188">
        <v>332</v>
      </c>
      <c r="K53" s="188">
        <v>132</v>
      </c>
      <c r="L53" s="188">
        <v>332</v>
      </c>
      <c r="M53" s="188">
        <v>55</v>
      </c>
      <c r="N53" s="188"/>
      <c r="O53" s="189">
        <v>20</v>
      </c>
      <c r="P53" s="188">
        <v>470</v>
      </c>
      <c r="Q53" s="150">
        <v>8082</v>
      </c>
    </row>
    <row r="54" spans="1:17" s="30" customFormat="1">
      <c r="A54" s="33" t="s">
        <v>53</v>
      </c>
      <c r="B54" s="155">
        <v>8859</v>
      </c>
      <c r="C54" s="155">
        <v>2124</v>
      </c>
      <c r="D54" s="122">
        <v>603</v>
      </c>
      <c r="E54" s="155">
        <v>2507</v>
      </c>
      <c r="F54" s="122">
        <v>3649</v>
      </c>
      <c r="G54" s="190">
        <v>547</v>
      </c>
      <c r="H54" s="122">
        <v>1747</v>
      </c>
      <c r="I54" s="190">
        <v>3791</v>
      </c>
      <c r="J54" s="190">
        <v>8035</v>
      </c>
      <c r="K54" s="190">
        <v>1765</v>
      </c>
      <c r="L54" s="190">
        <v>855</v>
      </c>
      <c r="M54" s="190">
        <v>2729</v>
      </c>
      <c r="N54" s="190">
        <v>2293</v>
      </c>
      <c r="O54" s="190">
        <v>598</v>
      </c>
      <c r="P54" s="190">
        <v>291</v>
      </c>
      <c r="Q54" s="4">
        <v>40393</v>
      </c>
    </row>
    <row r="55" spans="1:17">
      <c r="A55" s="101" t="s">
        <v>54</v>
      </c>
      <c r="B55" s="188">
        <v>115</v>
      </c>
      <c r="C55" s="188"/>
      <c r="D55" s="188"/>
      <c r="E55" s="188">
        <v>40</v>
      </c>
      <c r="F55" s="188">
        <v>38</v>
      </c>
      <c r="G55" s="188"/>
      <c r="H55" s="188"/>
      <c r="I55" s="188">
        <v>98</v>
      </c>
      <c r="J55" s="188">
        <v>53</v>
      </c>
      <c r="K55" s="188">
        <v>471</v>
      </c>
      <c r="L55" s="188"/>
      <c r="M55" s="188">
        <v>48</v>
      </c>
      <c r="N55" s="189"/>
      <c r="O55" s="189">
        <v>14</v>
      </c>
      <c r="P55" s="188"/>
      <c r="Q55" s="150">
        <v>877</v>
      </c>
    </row>
    <row r="56" spans="1:17">
      <c r="A56" s="33" t="s">
        <v>55</v>
      </c>
      <c r="B56" s="155">
        <v>39</v>
      </c>
      <c r="C56" s="155">
        <v>241</v>
      </c>
      <c r="D56" s="155"/>
      <c r="E56" s="155"/>
      <c r="F56" s="122"/>
      <c r="G56" s="191"/>
      <c r="H56" s="191"/>
      <c r="I56" s="191">
        <v>182</v>
      </c>
      <c r="J56" s="191">
        <v>6</v>
      </c>
      <c r="K56" s="191">
        <v>108</v>
      </c>
      <c r="L56" s="122"/>
      <c r="M56" s="191">
        <v>1</v>
      </c>
      <c r="N56" s="191"/>
      <c r="O56" s="190">
        <v>45</v>
      </c>
      <c r="P56" s="190"/>
      <c r="Q56" s="4">
        <v>622</v>
      </c>
    </row>
    <row r="57" spans="1:17">
      <c r="A57" s="101" t="s">
        <v>56</v>
      </c>
      <c r="B57" s="188">
        <v>34</v>
      </c>
      <c r="C57" s="188"/>
      <c r="D57" s="188"/>
      <c r="E57" s="188"/>
      <c r="F57" s="188">
        <v>1</v>
      </c>
      <c r="G57" s="188"/>
      <c r="H57" s="188">
        <v>20</v>
      </c>
      <c r="I57" s="188">
        <v>16</v>
      </c>
      <c r="J57" s="188">
        <v>117</v>
      </c>
      <c r="K57" s="188">
        <v>361</v>
      </c>
      <c r="L57" s="188"/>
      <c r="M57" s="188">
        <v>48</v>
      </c>
      <c r="N57" s="188"/>
      <c r="O57" s="188">
        <v>2</v>
      </c>
      <c r="P57" s="188">
        <v>2</v>
      </c>
      <c r="Q57" s="150">
        <v>601</v>
      </c>
    </row>
    <row r="58" spans="1:17">
      <c r="A58" s="33" t="s">
        <v>57</v>
      </c>
      <c r="B58" s="155">
        <v>50</v>
      </c>
      <c r="C58" s="122"/>
      <c r="D58" s="122">
        <v>166</v>
      </c>
      <c r="E58" s="122">
        <v>38</v>
      </c>
      <c r="F58" s="122">
        <v>132</v>
      </c>
      <c r="G58" s="122"/>
      <c r="H58" s="122"/>
      <c r="I58" s="122">
        <v>41</v>
      </c>
      <c r="J58" s="122">
        <v>772</v>
      </c>
      <c r="K58" s="122">
        <v>112</v>
      </c>
      <c r="L58" s="122">
        <v>650</v>
      </c>
      <c r="M58" s="122"/>
      <c r="N58" s="122"/>
      <c r="O58" s="155">
        <v>20</v>
      </c>
      <c r="P58" s="122">
        <v>1</v>
      </c>
      <c r="Q58" s="4">
        <v>1982</v>
      </c>
    </row>
    <row r="59" spans="1:17">
      <c r="A59" s="101" t="s">
        <v>58</v>
      </c>
      <c r="B59" s="188">
        <v>269</v>
      </c>
      <c r="C59" s="188">
        <v>72</v>
      </c>
      <c r="D59" s="188">
        <v>44</v>
      </c>
      <c r="E59" s="188">
        <v>4</v>
      </c>
      <c r="F59" s="188">
        <v>107</v>
      </c>
      <c r="G59" s="188">
        <v>40</v>
      </c>
      <c r="H59" s="188">
        <v>78</v>
      </c>
      <c r="I59" s="188">
        <v>275</v>
      </c>
      <c r="J59" s="188">
        <v>311</v>
      </c>
      <c r="K59" s="188">
        <v>127</v>
      </c>
      <c r="L59" s="188">
        <v>221</v>
      </c>
      <c r="M59" s="188">
        <v>29</v>
      </c>
      <c r="N59" s="188">
        <v>27</v>
      </c>
      <c r="O59" s="188">
        <v>44</v>
      </c>
      <c r="P59" s="188">
        <v>56</v>
      </c>
      <c r="Q59" s="150">
        <v>1704</v>
      </c>
    </row>
    <row r="60" spans="1:17">
      <c r="A60" s="33" t="s">
        <v>59</v>
      </c>
      <c r="B60" s="155">
        <v>130</v>
      </c>
      <c r="C60" s="155"/>
      <c r="D60" s="155">
        <v>83</v>
      </c>
      <c r="E60" s="155"/>
      <c r="F60" s="122"/>
      <c r="G60" s="122"/>
      <c r="H60" s="122">
        <v>4</v>
      </c>
      <c r="I60" s="122">
        <v>119</v>
      </c>
      <c r="J60" s="122">
        <v>77</v>
      </c>
      <c r="K60" s="122">
        <v>127</v>
      </c>
      <c r="L60" s="122"/>
      <c r="M60" s="155">
        <v>2</v>
      </c>
      <c r="N60" s="155">
        <v>26</v>
      </c>
      <c r="O60" s="155">
        <v>9</v>
      </c>
      <c r="P60" s="122"/>
      <c r="Q60" s="4">
        <v>577</v>
      </c>
    </row>
    <row r="61" spans="1:17" ht="24">
      <c r="A61" s="95" t="s">
        <v>60</v>
      </c>
      <c r="B61" s="188">
        <v>3</v>
      </c>
      <c r="C61" s="188"/>
      <c r="D61" s="188"/>
      <c r="E61" s="188"/>
      <c r="F61" s="188">
        <v>2</v>
      </c>
      <c r="G61" s="188"/>
      <c r="H61" s="188">
        <v>9</v>
      </c>
      <c r="I61" s="188"/>
      <c r="J61" s="188">
        <v>5</v>
      </c>
      <c r="K61" s="188"/>
      <c r="L61" s="188"/>
      <c r="M61" s="188"/>
      <c r="N61" s="188"/>
      <c r="O61" s="188"/>
      <c r="P61" s="188"/>
      <c r="Q61" s="150">
        <v>19</v>
      </c>
    </row>
    <row r="62" spans="1:17">
      <c r="A62" s="33" t="s">
        <v>61</v>
      </c>
      <c r="B62" s="122">
        <v>87</v>
      </c>
      <c r="C62" s="122">
        <v>2247</v>
      </c>
      <c r="D62" s="122">
        <v>136</v>
      </c>
      <c r="E62" s="122">
        <v>529</v>
      </c>
      <c r="F62" s="122">
        <v>388</v>
      </c>
      <c r="G62" s="122">
        <v>28</v>
      </c>
      <c r="H62" s="122">
        <v>646</v>
      </c>
      <c r="I62" s="122">
        <v>91</v>
      </c>
      <c r="J62" s="122">
        <v>575</v>
      </c>
      <c r="K62" s="122">
        <v>624</v>
      </c>
      <c r="L62" s="122">
        <v>170</v>
      </c>
      <c r="M62" s="122"/>
      <c r="N62" s="122">
        <v>43</v>
      </c>
      <c r="O62" s="122">
        <v>40</v>
      </c>
      <c r="P62" s="122">
        <v>207</v>
      </c>
      <c r="Q62" s="4">
        <v>5811</v>
      </c>
    </row>
    <row r="63" spans="1:17">
      <c r="A63" s="101" t="s">
        <v>62</v>
      </c>
      <c r="B63" s="188">
        <v>52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50">
        <v>52</v>
      </c>
    </row>
    <row r="64" spans="1:17">
      <c r="A64" s="34" t="s">
        <v>17</v>
      </c>
      <c r="B64" s="35">
        <v>12702</v>
      </c>
      <c r="C64" s="35">
        <v>6416</v>
      </c>
      <c r="D64" s="35">
        <v>2217</v>
      </c>
      <c r="E64" s="35">
        <v>4185</v>
      </c>
      <c r="F64" s="35">
        <v>5779</v>
      </c>
      <c r="G64" s="35">
        <v>885</v>
      </c>
      <c r="H64" s="35">
        <v>4831</v>
      </c>
      <c r="I64" s="35">
        <v>10488</v>
      </c>
      <c r="J64" s="35">
        <v>14205</v>
      </c>
      <c r="K64" s="35">
        <v>5861</v>
      </c>
      <c r="L64" s="35">
        <v>3236</v>
      </c>
      <c r="M64" s="35">
        <v>3392</v>
      </c>
      <c r="N64" s="35">
        <v>2524</v>
      </c>
      <c r="O64" s="35">
        <v>1317</v>
      </c>
      <c r="P64" s="35">
        <v>1533</v>
      </c>
      <c r="Q64" s="35">
        <v>79571</v>
      </c>
    </row>
    <row r="65" spans="1:17" ht="15" customHeight="1">
      <c r="A65" s="192" t="s">
        <v>63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</row>
    <row r="66" spans="1:17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</row>
    <row r="67" spans="1:17" ht="15.6">
      <c r="A67" s="130" t="s">
        <v>124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84">
        <v>2019</v>
      </c>
    </row>
    <row r="68" spans="1:17" ht="81">
      <c r="A68" s="33"/>
      <c r="B68" s="31" t="s">
        <v>45</v>
      </c>
      <c r="C68" s="31" t="s">
        <v>3</v>
      </c>
      <c r="D68" s="31" t="s">
        <v>4</v>
      </c>
      <c r="E68" s="31" t="s">
        <v>5</v>
      </c>
      <c r="F68" s="31" t="s">
        <v>6</v>
      </c>
      <c r="G68" s="31" t="s">
        <v>7</v>
      </c>
      <c r="H68" s="31" t="s">
        <v>8</v>
      </c>
      <c r="I68" s="31" t="s">
        <v>9</v>
      </c>
      <c r="J68" s="31" t="s">
        <v>10</v>
      </c>
      <c r="K68" s="31" t="s">
        <v>11</v>
      </c>
      <c r="L68" s="31" t="s">
        <v>12</v>
      </c>
      <c r="M68" s="31" t="s">
        <v>13</v>
      </c>
      <c r="N68" s="31" t="s">
        <v>14</v>
      </c>
      <c r="O68" s="31" t="s">
        <v>15</v>
      </c>
      <c r="P68" s="31" t="s">
        <v>16</v>
      </c>
      <c r="Q68" s="32" t="s">
        <v>17</v>
      </c>
    </row>
    <row r="69" spans="1:17">
      <c r="A69" s="101" t="s">
        <v>46</v>
      </c>
      <c r="B69" s="102">
        <v>0</v>
      </c>
      <c r="C69" s="102">
        <v>434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352</v>
      </c>
      <c r="K69" s="102">
        <v>298</v>
      </c>
      <c r="L69" s="102">
        <v>0</v>
      </c>
      <c r="M69" s="102">
        <v>0</v>
      </c>
      <c r="N69" s="102">
        <v>39</v>
      </c>
      <c r="O69" s="102">
        <v>0</v>
      </c>
      <c r="P69" s="103">
        <v>0</v>
      </c>
      <c r="Q69" s="150">
        <f>SUM(B69:P69)</f>
        <v>1123</v>
      </c>
    </row>
    <row r="70" spans="1:17">
      <c r="A70" s="33" t="s">
        <v>47</v>
      </c>
      <c r="B70" s="122">
        <v>41</v>
      </c>
      <c r="C70" s="122">
        <v>0</v>
      </c>
      <c r="D70" s="122">
        <v>0</v>
      </c>
      <c r="E70" s="122">
        <v>5</v>
      </c>
      <c r="F70" s="27">
        <v>0</v>
      </c>
      <c r="G70" s="155">
        <v>87</v>
      </c>
      <c r="H70" s="155">
        <v>0</v>
      </c>
      <c r="I70" s="155">
        <v>0</v>
      </c>
      <c r="J70" s="155">
        <v>73</v>
      </c>
      <c r="K70" s="155">
        <v>802</v>
      </c>
      <c r="L70" s="155">
        <v>0</v>
      </c>
      <c r="M70" s="155">
        <v>5</v>
      </c>
      <c r="N70" s="155">
        <v>0</v>
      </c>
      <c r="O70" s="155">
        <v>9</v>
      </c>
      <c r="P70" s="155">
        <v>12</v>
      </c>
      <c r="Q70" s="4">
        <f>SUM(B70:P70)</f>
        <v>1034</v>
      </c>
    </row>
    <row r="71" spans="1:17">
      <c r="A71" s="101" t="s">
        <v>48</v>
      </c>
      <c r="B71" s="102">
        <v>0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2">
        <v>0</v>
      </c>
      <c r="O71" s="102">
        <v>0</v>
      </c>
      <c r="P71" s="102">
        <v>0</v>
      </c>
      <c r="Q71" s="150">
        <f t="shared" ref="Q71:Q77" si="4">SUM(B71:P71)</f>
        <v>0</v>
      </c>
    </row>
    <row r="72" spans="1:17">
      <c r="A72" s="33" t="s">
        <v>49</v>
      </c>
      <c r="B72" s="155">
        <v>31</v>
      </c>
      <c r="C72" s="122">
        <v>0</v>
      </c>
      <c r="D72" s="122"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22">
        <v>0</v>
      </c>
      <c r="M72" s="122">
        <v>0</v>
      </c>
      <c r="N72" s="122">
        <v>0</v>
      </c>
      <c r="O72" s="122">
        <v>0</v>
      </c>
      <c r="P72" s="122">
        <v>0</v>
      </c>
      <c r="Q72" s="4">
        <f t="shared" si="4"/>
        <v>31</v>
      </c>
    </row>
    <row r="73" spans="1:17">
      <c r="A73" s="101" t="s">
        <v>50</v>
      </c>
      <c r="B73" s="102">
        <v>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84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50">
        <f t="shared" si="4"/>
        <v>84</v>
      </c>
    </row>
    <row r="74" spans="1:17">
      <c r="A74" s="33" t="s">
        <v>51</v>
      </c>
      <c r="B74" s="27">
        <v>42</v>
      </c>
      <c r="C74" s="122">
        <v>0</v>
      </c>
      <c r="D74" s="27">
        <v>18</v>
      </c>
      <c r="E74" s="27">
        <v>16</v>
      </c>
      <c r="F74" s="122">
        <v>0</v>
      </c>
      <c r="G74" s="122">
        <v>0</v>
      </c>
      <c r="H74" s="122">
        <v>0</v>
      </c>
      <c r="I74" s="122">
        <v>0</v>
      </c>
      <c r="J74" s="122">
        <v>0</v>
      </c>
      <c r="K74" s="122">
        <v>0</v>
      </c>
      <c r="L74" s="122">
        <v>0</v>
      </c>
      <c r="M74" s="122">
        <v>0</v>
      </c>
      <c r="N74" s="27">
        <v>9</v>
      </c>
      <c r="O74" s="27">
        <v>4</v>
      </c>
      <c r="P74" s="122">
        <v>0</v>
      </c>
      <c r="Q74" s="4">
        <f t="shared" si="4"/>
        <v>89</v>
      </c>
    </row>
    <row r="75" spans="1:17">
      <c r="A75" s="101" t="s">
        <v>52</v>
      </c>
      <c r="B75" s="102">
        <v>0</v>
      </c>
      <c r="C75" s="102">
        <v>0</v>
      </c>
      <c r="D75" s="102">
        <v>0</v>
      </c>
      <c r="E75" s="102">
        <v>5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3">
        <v>24</v>
      </c>
      <c r="P75" s="102">
        <v>0</v>
      </c>
      <c r="Q75" s="150">
        <f t="shared" si="4"/>
        <v>29</v>
      </c>
    </row>
    <row r="76" spans="1:17">
      <c r="A76" s="33" t="s">
        <v>53</v>
      </c>
      <c r="B76" s="155">
        <v>2343</v>
      </c>
      <c r="C76" s="155">
        <v>2011</v>
      </c>
      <c r="D76" s="122">
        <v>0</v>
      </c>
      <c r="E76" s="155">
        <v>58</v>
      </c>
      <c r="F76" s="122">
        <v>0</v>
      </c>
      <c r="G76" s="27">
        <v>611</v>
      </c>
      <c r="H76" s="122">
        <v>0</v>
      </c>
      <c r="I76" s="27">
        <v>1777</v>
      </c>
      <c r="J76" s="27">
        <v>5157</v>
      </c>
      <c r="K76" s="27">
        <v>814</v>
      </c>
      <c r="L76" s="27">
        <v>6444</v>
      </c>
      <c r="M76" s="27">
        <v>2944</v>
      </c>
      <c r="N76" s="27">
        <v>252</v>
      </c>
      <c r="O76" s="27">
        <v>1238</v>
      </c>
      <c r="P76" s="27">
        <v>278</v>
      </c>
      <c r="Q76" s="4">
        <f t="shared" si="4"/>
        <v>23927</v>
      </c>
    </row>
    <row r="77" spans="1:17">
      <c r="A77" s="101" t="s">
        <v>54</v>
      </c>
      <c r="B77" s="102">
        <v>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0</v>
      </c>
      <c r="M77" s="102">
        <v>0</v>
      </c>
      <c r="N77" s="103">
        <v>9</v>
      </c>
      <c r="O77" s="103">
        <v>11</v>
      </c>
      <c r="P77" s="102">
        <v>0</v>
      </c>
      <c r="Q77" s="150">
        <f t="shared" si="4"/>
        <v>20</v>
      </c>
    </row>
    <row r="78" spans="1:17">
      <c r="A78" s="33" t="s">
        <v>55</v>
      </c>
      <c r="B78" s="155">
        <v>231</v>
      </c>
      <c r="C78" s="155">
        <v>141</v>
      </c>
      <c r="D78" s="155">
        <v>64</v>
      </c>
      <c r="E78" s="155">
        <v>214</v>
      </c>
      <c r="F78" s="122">
        <v>0</v>
      </c>
      <c r="G78" s="29">
        <v>50</v>
      </c>
      <c r="H78" s="29">
        <v>63</v>
      </c>
      <c r="I78" s="29">
        <v>329</v>
      </c>
      <c r="J78" s="29">
        <v>619</v>
      </c>
      <c r="K78" s="29">
        <v>319</v>
      </c>
      <c r="L78" s="122">
        <v>0</v>
      </c>
      <c r="M78" s="29">
        <v>204</v>
      </c>
      <c r="N78" s="29">
        <v>209</v>
      </c>
      <c r="O78" s="27">
        <v>105</v>
      </c>
      <c r="P78" s="27">
        <v>7</v>
      </c>
      <c r="Q78" s="4">
        <f>SUM(B78:P78)</f>
        <v>2555</v>
      </c>
    </row>
    <row r="79" spans="1:17">
      <c r="A79" s="101" t="s">
        <v>56</v>
      </c>
      <c r="B79" s="102">
        <v>0</v>
      </c>
      <c r="C79" s="102">
        <v>0</v>
      </c>
      <c r="D79" s="102">
        <v>0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  <c r="J79" s="102">
        <v>0</v>
      </c>
      <c r="K79" s="102">
        <v>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50">
        <f t="shared" ref="Q79:Q85" si="5">SUM(B79:P79)</f>
        <v>0</v>
      </c>
    </row>
    <row r="80" spans="1:17">
      <c r="A80" s="33" t="s">
        <v>57</v>
      </c>
      <c r="B80" s="155">
        <v>125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>
        <v>0</v>
      </c>
      <c r="N80" s="122">
        <v>0</v>
      </c>
      <c r="O80" s="155">
        <v>63</v>
      </c>
      <c r="P80" s="122">
        <v>0</v>
      </c>
      <c r="Q80" s="4">
        <f t="shared" si="5"/>
        <v>188</v>
      </c>
    </row>
    <row r="81" spans="1:17">
      <c r="A81" s="101" t="s">
        <v>58</v>
      </c>
      <c r="B81" s="102">
        <v>0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150">
        <f t="shared" si="5"/>
        <v>0</v>
      </c>
    </row>
    <row r="82" spans="1:17">
      <c r="A82" s="33" t="s">
        <v>59</v>
      </c>
      <c r="B82" s="155">
        <v>93</v>
      </c>
      <c r="C82" s="155">
        <v>62</v>
      </c>
      <c r="D82" s="155">
        <v>34</v>
      </c>
      <c r="E82" s="155">
        <v>36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55">
        <v>122</v>
      </c>
      <c r="N82" s="155">
        <v>77</v>
      </c>
      <c r="O82" s="155">
        <v>36</v>
      </c>
      <c r="P82" s="122">
        <v>0</v>
      </c>
      <c r="Q82" s="4">
        <f t="shared" si="5"/>
        <v>460</v>
      </c>
    </row>
    <row r="83" spans="1:17" ht="24">
      <c r="A83" s="95" t="s">
        <v>60</v>
      </c>
      <c r="B83" s="102">
        <v>0</v>
      </c>
      <c r="C83" s="102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  <c r="J83" s="102">
        <v>0</v>
      </c>
      <c r="K83" s="102">
        <v>0</v>
      </c>
      <c r="L83" s="102">
        <v>0</v>
      </c>
      <c r="M83" s="102">
        <v>0</v>
      </c>
      <c r="N83" s="102">
        <v>0</v>
      </c>
      <c r="O83" s="102">
        <v>0</v>
      </c>
      <c r="P83" s="102">
        <v>0</v>
      </c>
      <c r="Q83" s="150">
        <f t="shared" si="5"/>
        <v>0</v>
      </c>
    </row>
    <row r="84" spans="1:17">
      <c r="A84" s="33" t="s">
        <v>61</v>
      </c>
      <c r="B84" s="122">
        <v>0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22">
        <v>0</v>
      </c>
      <c r="M84" s="122">
        <v>0</v>
      </c>
      <c r="N84" s="122">
        <v>0</v>
      </c>
      <c r="O84" s="122">
        <v>0</v>
      </c>
      <c r="P84" s="122">
        <v>0</v>
      </c>
      <c r="Q84" s="4">
        <f t="shared" si="5"/>
        <v>0</v>
      </c>
    </row>
    <row r="85" spans="1:17">
      <c r="A85" s="101" t="s">
        <v>62</v>
      </c>
      <c r="B85" s="102">
        <v>0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150">
        <f t="shared" si="5"/>
        <v>0</v>
      </c>
    </row>
    <row r="86" spans="1:17">
      <c r="A86" s="34" t="s">
        <v>17</v>
      </c>
      <c r="B86" s="35">
        <f t="shared" ref="B86:I86" si="6">SUM(B69:B85)</f>
        <v>2906</v>
      </c>
      <c r="C86" s="35">
        <f t="shared" si="6"/>
        <v>2648</v>
      </c>
      <c r="D86" s="35">
        <f t="shared" si="6"/>
        <v>116</v>
      </c>
      <c r="E86" s="35">
        <f t="shared" si="6"/>
        <v>334</v>
      </c>
      <c r="F86" s="35">
        <f t="shared" si="6"/>
        <v>0</v>
      </c>
      <c r="G86" s="35">
        <f t="shared" si="6"/>
        <v>748</v>
      </c>
      <c r="H86" s="35">
        <f t="shared" si="6"/>
        <v>63</v>
      </c>
      <c r="I86" s="35">
        <f t="shared" si="6"/>
        <v>2106</v>
      </c>
      <c r="J86" s="35">
        <f>SUM(J69:J85)</f>
        <v>6285</v>
      </c>
      <c r="K86" s="35">
        <f t="shared" ref="K86:L86" si="7">SUM(K69:K85)</f>
        <v>2233</v>
      </c>
      <c r="L86" s="35">
        <f t="shared" si="7"/>
        <v>6444</v>
      </c>
      <c r="M86" s="35">
        <f>SUM(M69:M85)</f>
        <v>3275</v>
      </c>
      <c r="N86" s="35">
        <f t="shared" ref="N86:P86" si="8">SUM(N69:N85)</f>
        <v>595</v>
      </c>
      <c r="O86" s="35">
        <f t="shared" si="8"/>
        <v>1490</v>
      </c>
      <c r="P86" s="35">
        <f t="shared" si="8"/>
        <v>297</v>
      </c>
      <c r="Q86" s="35">
        <f>SUM(Q69:Q85)</f>
        <v>29540</v>
      </c>
    </row>
    <row r="87" spans="1:17" ht="15" customHeight="1">
      <c r="A87" s="192" t="s">
        <v>63</v>
      </c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</row>
    <row r="88" spans="1:17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</row>
    <row r="89" spans="1:17" ht="15.6">
      <c r="A89" s="130" t="s">
        <v>130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84">
        <v>2018</v>
      </c>
    </row>
    <row r="90" spans="1:17" ht="81">
      <c r="A90" s="33"/>
      <c r="B90" s="31" t="s">
        <v>45</v>
      </c>
      <c r="C90" s="31" t="s">
        <v>3</v>
      </c>
      <c r="D90" s="31" t="s">
        <v>4</v>
      </c>
      <c r="E90" s="31" t="s">
        <v>5</v>
      </c>
      <c r="F90" s="31" t="s">
        <v>6</v>
      </c>
      <c r="G90" s="31" t="s">
        <v>7</v>
      </c>
      <c r="H90" s="31" t="s">
        <v>8</v>
      </c>
      <c r="I90" s="31" t="s">
        <v>9</v>
      </c>
      <c r="J90" s="31" t="s">
        <v>10</v>
      </c>
      <c r="K90" s="31" t="s">
        <v>11</v>
      </c>
      <c r="L90" s="31" t="s">
        <v>12</v>
      </c>
      <c r="M90" s="31" t="s">
        <v>13</v>
      </c>
      <c r="N90" s="31" t="s">
        <v>14</v>
      </c>
      <c r="O90" s="31" t="s">
        <v>15</v>
      </c>
      <c r="P90" s="31" t="s">
        <v>16</v>
      </c>
      <c r="Q90" s="32" t="s">
        <v>17</v>
      </c>
    </row>
    <row r="91" spans="1:17">
      <c r="A91" s="101" t="s">
        <v>46</v>
      </c>
      <c r="B91" s="102">
        <v>0</v>
      </c>
      <c r="C91" s="102">
        <v>598</v>
      </c>
      <c r="D91" s="102">
        <v>0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259</v>
      </c>
      <c r="K91" s="102">
        <v>370</v>
      </c>
      <c r="L91" s="102">
        <v>0</v>
      </c>
      <c r="M91" s="102">
        <v>0</v>
      </c>
      <c r="N91" s="102">
        <v>83</v>
      </c>
      <c r="O91" s="102">
        <v>0</v>
      </c>
      <c r="P91" s="103">
        <v>0</v>
      </c>
      <c r="Q91" s="150">
        <f>SUM(B91:P91)</f>
        <v>1310</v>
      </c>
    </row>
    <row r="92" spans="1:17">
      <c r="A92" s="33" t="s">
        <v>47</v>
      </c>
      <c r="B92" s="122">
        <v>133</v>
      </c>
      <c r="C92" s="122">
        <v>0</v>
      </c>
      <c r="D92" s="122">
        <v>0</v>
      </c>
      <c r="E92" s="122">
        <v>0</v>
      </c>
      <c r="F92" s="27">
        <v>0</v>
      </c>
      <c r="G92" s="27">
        <v>40</v>
      </c>
      <c r="H92" s="27">
        <v>0</v>
      </c>
      <c r="I92" s="27">
        <v>0</v>
      </c>
      <c r="J92" s="27">
        <v>107</v>
      </c>
      <c r="K92" s="27">
        <v>678</v>
      </c>
      <c r="L92" s="27">
        <v>0</v>
      </c>
      <c r="M92" s="27">
        <v>9</v>
      </c>
      <c r="N92" s="27">
        <v>0</v>
      </c>
      <c r="O92" s="27">
        <v>13</v>
      </c>
      <c r="P92" s="28">
        <v>7</v>
      </c>
      <c r="Q92" s="4">
        <f>SUM(B92:P92)</f>
        <v>987</v>
      </c>
    </row>
    <row r="93" spans="1:17">
      <c r="A93" s="101" t="s">
        <v>48</v>
      </c>
      <c r="B93" s="102">
        <v>0</v>
      </c>
      <c r="C93" s="102">
        <v>0</v>
      </c>
      <c r="D93" s="102">
        <v>0</v>
      </c>
      <c r="E93" s="102">
        <v>0</v>
      </c>
      <c r="F93" s="102">
        <v>0</v>
      </c>
      <c r="G93" s="102">
        <v>0</v>
      </c>
      <c r="H93" s="102">
        <v>0</v>
      </c>
      <c r="I93" s="102">
        <v>0</v>
      </c>
      <c r="J93" s="102">
        <v>0</v>
      </c>
      <c r="K93" s="102">
        <v>0</v>
      </c>
      <c r="L93" s="102">
        <v>0</v>
      </c>
      <c r="M93" s="102">
        <v>0</v>
      </c>
      <c r="N93" s="102">
        <v>0</v>
      </c>
      <c r="O93" s="102">
        <v>0</v>
      </c>
      <c r="P93" s="103">
        <v>0</v>
      </c>
      <c r="Q93" s="150">
        <f t="shared" ref="Q93:Q99" si="9">SUM(B93:P93)</f>
        <v>0</v>
      </c>
    </row>
    <row r="94" spans="1:17">
      <c r="A94" s="33" t="s">
        <v>49</v>
      </c>
      <c r="B94" s="122">
        <v>51</v>
      </c>
      <c r="C94" s="122">
        <v>0</v>
      </c>
      <c r="D94" s="122"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2">
        <v>0</v>
      </c>
      <c r="L94" s="122">
        <v>0</v>
      </c>
      <c r="M94" s="122">
        <v>0</v>
      </c>
      <c r="N94" s="122">
        <v>0</v>
      </c>
      <c r="O94" s="122">
        <v>0</v>
      </c>
      <c r="P94" s="27">
        <v>0</v>
      </c>
      <c r="Q94" s="4">
        <f t="shared" si="9"/>
        <v>51</v>
      </c>
    </row>
    <row r="95" spans="1:17">
      <c r="A95" s="101" t="s">
        <v>50</v>
      </c>
      <c r="B95" s="102">
        <v>0</v>
      </c>
      <c r="C95" s="102">
        <v>0</v>
      </c>
      <c r="D95" s="102">
        <v>0</v>
      </c>
      <c r="E95" s="102">
        <v>0</v>
      </c>
      <c r="F95" s="102">
        <v>0</v>
      </c>
      <c r="G95" s="102">
        <v>0</v>
      </c>
      <c r="H95" s="102"/>
      <c r="I95" s="102">
        <v>0</v>
      </c>
      <c r="J95" s="102">
        <v>125</v>
      </c>
      <c r="K95" s="102">
        <v>0</v>
      </c>
      <c r="L95" s="102">
        <v>0</v>
      </c>
      <c r="M95" s="102">
        <v>0</v>
      </c>
      <c r="N95" s="102">
        <v>1</v>
      </c>
      <c r="O95" s="102">
        <v>0</v>
      </c>
      <c r="P95" s="105">
        <v>0</v>
      </c>
      <c r="Q95" s="150">
        <f t="shared" si="9"/>
        <v>126</v>
      </c>
    </row>
    <row r="96" spans="1:17">
      <c r="A96" s="33" t="s">
        <v>51</v>
      </c>
      <c r="B96" s="27">
        <v>66</v>
      </c>
      <c r="C96" s="27">
        <v>0</v>
      </c>
      <c r="D96" s="27">
        <v>0</v>
      </c>
      <c r="E96" s="27">
        <v>27</v>
      </c>
      <c r="F96" s="27">
        <v>0</v>
      </c>
      <c r="G96" s="27">
        <v>0</v>
      </c>
      <c r="H96" s="27">
        <v>0</v>
      </c>
      <c r="I96" s="27">
        <v>44</v>
      </c>
      <c r="J96" s="27">
        <v>0</v>
      </c>
      <c r="K96" s="27">
        <v>0</v>
      </c>
      <c r="L96" s="27">
        <v>0</v>
      </c>
      <c r="M96" s="27">
        <v>64</v>
      </c>
      <c r="N96" s="27">
        <v>17</v>
      </c>
      <c r="O96" s="27">
        <v>6</v>
      </c>
      <c r="P96" s="27">
        <v>0</v>
      </c>
      <c r="Q96" s="4">
        <f t="shared" si="9"/>
        <v>224</v>
      </c>
    </row>
    <row r="97" spans="1:17">
      <c r="A97" s="101" t="s">
        <v>52</v>
      </c>
      <c r="B97" s="104">
        <v>0</v>
      </c>
      <c r="C97" s="104">
        <v>0</v>
      </c>
      <c r="D97" s="104">
        <v>4</v>
      </c>
      <c r="E97" s="104">
        <v>0</v>
      </c>
      <c r="F97" s="104">
        <v>0</v>
      </c>
      <c r="G97" s="104">
        <v>0</v>
      </c>
      <c r="H97" s="104">
        <v>0</v>
      </c>
      <c r="I97" s="104">
        <v>0</v>
      </c>
      <c r="J97" s="104">
        <v>0</v>
      </c>
      <c r="K97" s="103">
        <v>0</v>
      </c>
      <c r="L97" s="103">
        <v>0</v>
      </c>
      <c r="M97" s="103">
        <v>0</v>
      </c>
      <c r="N97" s="103">
        <v>0</v>
      </c>
      <c r="O97" s="103">
        <v>24</v>
      </c>
      <c r="P97" s="103">
        <v>0</v>
      </c>
      <c r="Q97" s="150">
        <f t="shared" si="9"/>
        <v>28</v>
      </c>
    </row>
    <row r="98" spans="1:17">
      <c r="A98" s="33" t="s">
        <v>53</v>
      </c>
      <c r="B98" s="27">
        <v>2339</v>
      </c>
      <c r="C98" s="27">
        <v>1592</v>
      </c>
      <c r="D98" s="27">
        <v>0</v>
      </c>
      <c r="E98" s="27">
        <v>269</v>
      </c>
      <c r="F98" s="27">
        <v>0</v>
      </c>
      <c r="G98" s="27">
        <v>697</v>
      </c>
      <c r="H98" s="27">
        <v>0</v>
      </c>
      <c r="I98" s="27">
        <v>2011</v>
      </c>
      <c r="J98" s="27">
        <v>4517</v>
      </c>
      <c r="K98" s="27">
        <v>598</v>
      </c>
      <c r="L98" s="27">
        <v>7419</v>
      </c>
      <c r="M98" s="27">
        <v>3484</v>
      </c>
      <c r="N98" s="27">
        <v>726</v>
      </c>
      <c r="O98" s="27">
        <v>1409</v>
      </c>
      <c r="P98" s="27">
        <v>324</v>
      </c>
      <c r="Q98" s="4">
        <f t="shared" si="9"/>
        <v>25385</v>
      </c>
    </row>
    <row r="99" spans="1:17">
      <c r="A99" s="101" t="s">
        <v>54</v>
      </c>
      <c r="B99" s="104">
        <v>0</v>
      </c>
      <c r="C99" s="104">
        <v>0</v>
      </c>
      <c r="D99" s="104">
        <v>0</v>
      </c>
      <c r="E99" s="104">
        <v>0</v>
      </c>
      <c r="F99" s="104">
        <v>0</v>
      </c>
      <c r="G99" s="104">
        <v>0</v>
      </c>
      <c r="H99" s="104">
        <v>0</v>
      </c>
      <c r="I99" s="104">
        <v>0</v>
      </c>
      <c r="J99" s="104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21</v>
      </c>
      <c r="P99" s="103">
        <v>0</v>
      </c>
      <c r="Q99" s="150">
        <f t="shared" si="9"/>
        <v>21</v>
      </c>
    </row>
    <row r="100" spans="1:17">
      <c r="A100" s="33" t="s">
        <v>55</v>
      </c>
      <c r="B100" s="29">
        <v>247</v>
      </c>
      <c r="C100" s="29">
        <v>106</v>
      </c>
      <c r="D100" s="29">
        <v>52</v>
      </c>
      <c r="E100" s="29">
        <v>225</v>
      </c>
      <c r="F100" s="29">
        <v>0</v>
      </c>
      <c r="G100" s="29">
        <v>70</v>
      </c>
      <c r="H100" s="29">
        <v>126</v>
      </c>
      <c r="I100" s="29">
        <v>438</v>
      </c>
      <c r="J100" s="29">
        <v>328</v>
      </c>
      <c r="K100" s="29">
        <v>363</v>
      </c>
      <c r="L100" s="29">
        <v>0</v>
      </c>
      <c r="M100" s="29">
        <v>249</v>
      </c>
      <c r="N100" s="29">
        <v>80</v>
      </c>
      <c r="O100" s="27">
        <v>98</v>
      </c>
      <c r="P100" s="27">
        <v>62</v>
      </c>
      <c r="Q100" s="4">
        <f>SUM(B100:P100)</f>
        <v>2444</v>
      </c>
    </row>
    <row r="101" spans="1:17">
      <c r="A101" s="101" t="s">
        <v>56</v>
      </c>
      <c r="B101" s="103">
        <v>0</v>
      </c>
      <c r="C101" s="103">
        <v>0</v>
      </c>
      <c r="D101" s="103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  <c r="O101" s="103">
        <v>0</v>
      </c>
      <c r="P101" s="103">
        <v>0</v>
      </c>
      <c r="Q101" s="150">
        <f t="shared" ref="Q101:Q107" si="10">SUM(B101:P101)</f>
        <v>0</v>
      </c>
    </row>
    <row r="102" spans="1:17">
      <c r="A102" s="33" t="s">
        <v>57</v>
      </c>
      <c r="B102" s="27">
        <v>167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12</v>
      </c>
      <c r="O102" s="27">
        <v>88</v>
      </c>
      <c r="P102" s="27">
        <v>0</v>
      </c>
      <c r="Q102" s="4">
        <f t="shared" si="10"/>
        <v>267</v>
      </c>
    </row>
    <row r="103" spans="1:17">
      <c r="A103" s="101" t="s">
        <v>58</v>
      </c>
      <c r="B103" s="102">
        <v>0</v>
      </c>
      <c r="C103" s="102">
        <v>0</v>
      </c>
      <c r="D103" s="102">
        <v>0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50">
        <f t="shared" si="10"/>
        <v>0</v>
      </c>
    </row>
    <row r="104" spans="1:17">
      <c r="A104" s="33" t="s">
        <v>59</v>
      </c>
      <c r="B104" s="28">
        <v>59</v>
      </c>
      <c r="C104" s="28">
        <v>43</v>
      </c>
      <c r="D104" s="28">
        <v>46</v>
      </c>
      <c r="E104" s="28">
        <v>0</v>
      </c>
      <c r="F104" s="28">
        <v>0</v>
      </c>
      <c r="G104" s="28">
        <v>47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190</v>
      </c>
      <c r="N104" s="28">
        <v>84</v>
      </c>
      <c r="O104" s="28">
        <v>30</v>
      </c>
      <c r="P104" s="28">
        <v>0</v>
      </c>
      <c r="Q104" s="4">
        <f t="shared" si="10"/>
        <v>499</v>
      </c>
    </row>
    <row r="105" spans="1:17" ht="24">
      <c r="A105" s="95" t="s">
        <v>60</v>
      </c>
      <c r="B105" s="103">
        <v>0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50">
        <f t="shared" si="10"/>
        <v>0</v>
      </c>
    </row>
    <row r="106" spans="1:17">
      <c r="A106" s="33" t="s">
        <v>61</v>
      </c>
      <c r="B106" s="27">
        <v>0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4">
        <f t="shared" si="10"/>
        <v>0</v>
      </c>
    </row>
    <row r="107" spans="1:17">
      <c r="A107" s="101" t="s">
        <v>62</v>
      </c>
      <c r="B107" s="103">
        <v>6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18</v>
      </c>
      <c r="M107" s="103">
        <v>0</v>
      </c>
      <c r="N107" s="103">
        <v>0</v>
      </c>
      <c r="O107" s="103">
        <v>0</v>
      </c>
      <c r="P107" s="103">
        <v>0</v>
      </c>
      <c r="Q107" s="150">
        <f t="shared" si="10"/>
        <v>24</v>
      </c>
    </row>
    <row r="108" spans="1:17">
      <c r="A108" s="34" t="s">
        <v>17</v>
      </c>
      <c r="B108" s="35">
        <f t="shared" ref="B108:I108" si="11">SUM(B91:B107)</f>
        <v>3068</v>
      </c>
      <c r="C108" s="35">
        <f t="shared" si="11"/>
        <v>2339</v>
      </c>
      <c r="D108" s="35">
        <f t="shared" si="11"/>
        <v>102</v>
      </c>
      <c r="E108" s="35">
        <f t="shared" si="11"/>
        <v>521</v>
      </c>
      <c r="F108" s="35">
        <f t="shared" si="11"/>
        <v>0</v>
      </c>
      <c r="G108" s="35">
        <f t="shared" si="11"/>
        <v>854</v>
      </c>
      <c r="H108" s="35">
        <f t="shared" si="11"/>
        <v>126</v>
      </c>
      <c r="I108" s="35">
        <f t="shared" si="11"/>
        <v>2493</v>
      </c>
      <c r="J108" s="35">
        <f>SUM(J91:J107)</f>
        <v>5336</v>
      </c>
      <c r="K108" s="35">
        <f t="shared" ref="K108:L108" si="12">SUM(K91:K107)</f>
        <v>2009</v>
      </c>
      <c r="L108" s="35">
        <f t="shared" si="12"/>
        <v>7437</v>
      </c>
      <c r="M108" s="35">
        <f>SUM(M91:M107)</f>
        <v>3996</v>
      </c>
      <c r="N108" s="35">
        <f t="shared" ref="N108:P108" si="13">SUM(N91:N107)</f>
        <v>1003</v>
      </c>
      <c r="O108" s="35">
        <f t="shared" si="13"/>
        <v>1689</v>
      </c>
      <c r="P108" s="35">
        <f t="shared" si="13"/>
        <v>393</v>
      </c>
      <c r="Q108" s="35">
        <f>SUM(Q91:Q107)</f>
        <v>31366</v>
      </c>
    </row>
    <row r="109" spans="1:17" ht="15" customHeight="1">
      <c r="A109" s="192" t="s">
        <v>63</v>
      </c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</row>
    <row r="110" spans="1:17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1:17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1:17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1:17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25" spans="1:17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6" spans="1:17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</row>
    <row r="127" spans="1:17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</row>
    <row r="128" spans="1:17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</row>
    <row r="129" spans="1:17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1:17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1:17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1:17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</sheetData>
  <pageMargins left="0.25" right="0.25" top="0.25" bottom="0.25" header="0.3" footer="0.3"/>
  <pageSetup orientation="landscape" r:id="rId1"/>
  <rowBreaks count="4" manualBreakCount="4">
    <brk id="21" max="16383" man="1"/>
    <brk id="43" max="16383" man="1"/>
    <brk id="65" max="16383" man="1"/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952D-2B36-4A6D-8459-829630CA407B}">
  <dimension ref="A1:Q162"/>
  <sheetViews>
    <sheetView workbookViewId="0">
      <selection activeCell="E131" sqref="E131"/>
    </sheetView>
  </sheetViews>
  <sheetFormatPr defaultRowHeight="14.4"/>
  <cols>
    <col min="1" max="1" width="33.5546875" customWidth="1"/>
    <col min="2" max="2" width="6.6640625" customWidth="1"/>
    <col min="3" max="3" width="5" customWidth="1"/>
    <col min="4" max="5" width="5.44140625" customWidth="1"/>
    <col min="6" max="6" width="6" customWidth="1"/>
    <col min="7" max="7" width="5.109375" customWidth="1"/>
    <col min="8" max="8" width="5.6640625" customWidth="1"/>
    <col min="9" max="9" width="6.33203125" customWidth="1"/>
    <col min="10" max="10" width="6.21875" customWidth="1"/>
    <col min="11" max="11" width="5.44140625" customWidth="1"/>
    <col min="12" max="12" width="4.5546875" customWidth="1"/>
    <col min="13" max="13" width="5.5546875" customWidth="1"/>
    <col min="14" max="14" width="6" customWidth="1"/>
    <col min="15" max="15" width="4.44140625" customWidth="1"/>
    <col min="16" max="16" width="5.109375" customWidth="1"/>
    <col min="17" max="17" width="6.109375" customWidth="1"/>
  </cols>
  <sheetData>
    <row r="1" spans="1:17">
      <c r="A1" s="130" t="s">
        <v>131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0">
        <v>2022</v>
      </c>
    </row>
    <row r="2" spans="1:17" ht="81">
      <c r="A2" s="177"/>
      <c r="B2" s="178" t="s">
        <v>45</v>
      </c>
      <c r="C2" s="178" t="s">
        <v>3</v>
      </c>
      <c r="D2" s="178" t="s">
        <v>4</v>
      </c>
      <c r="E2" s="178" t="s">
        <v>5</v>
      </c>
      <c r="F2" s="178" t="s">
        <v>6</v>
      </c>
      <c r="G2" s="178" t="s">
        <v>7</v>
      </c>
      <c r="H2" s="178" t="s">
        <v>8</v>
      </c>
      <c r="I2" s="178" t="s">
        <v>9</v>
      </c>
      <c r="J2" s="178" t="s">
        <v>10</v>
      </c>
      <c r="K2" s="178" t="s">
        <v>11</v>
      </c>
      <c r="L2" s="178" t="s">
        <v>12</v>
      </c>
      <c r="M2" s="178" t="s">
        <v>13</v>
      </c>
      <c r="N2" s="178" t="s">
        <v>14</v>
      </c>
      <c r="O2" s="178" t="s">
        <v>15</v>
      </c>
      <c r="P2" s="178" t="s">
        <v>16</v>
      </c>
      <c r="Q2" s="179" t="s">
        <v>17</v>
      </c>
    </row>
    <row r="3" spans="1:17">
      <c r="A3" s="180" t="s">
        <v>46</v>
      </c>
      <c r="B3" s="195">
        <v>49</v>
      </c>
      <c r="C3" s="195">
        <v>206</v>
      </c>
      <c r="D3" s="195">
        <v>84</v>
      </c>
      <c r="E3" s="195">
        <v>87</v>
      </c>
      <c r="F3" s="195">
        <v>73</v>
      </c>
      <c r="G3" s="195">
        <v>51</v>
      </c>
      <c r="H3" s="196"/>
      <c r="I3" s="196">
        <v>17</v>
      </c>
      <c r="J3" s="195">
        <v>790</v>
      </c>
      <c r="K3" s="195">
        <v>734</v>
      </c>
      <c r="L3" s="196"/>
      <c r="M3" s="196">
        <v>16</v>
      </c>
      <c r="N3" s="196">
        <v>3</v>
      </c>
      <c r="O3" s="196"/>
      <c r="P3" s="196"/>
      <c r="Q3" s="197">
        <f>SUM(B3:P3)</f>
        <v>2110</v>
      </c>
    </row>
    <row r="4" spans="1:17">
      <c r="A4" s="177" t="s">
        <v>47</v>
      </c>
      <c r="B4" s="198">
        <v>148</v>
      </c>
      <c r="C4" s="198">
        <v>49</v>
      </c>
      <c r="D4" s="198">
        <v>164</v>
      </c>
      <c r="E4" s="198">
        <v>45</v>
      </c>
      <c r="F4" s="198">
        <v>32</v>
      </c>
      <c r="G4" s="198">
        <v>10</v>
      </c>
      <c r="H4" s="199">
        <v>577</v>
      </c>
      <c r="I4" s="199">
        <v>67</v>
      </c>
      <c r="J4" s="198">
        <v>100</v>
      </c>
      <c r="K4" s="198">
        <v>1077</v>
      </c>
      <c r="L4" s="199">
        <v>55</v>
      </c>
      <c r="M4" s="199">
        <v>29</v>
      </c>
      <c r="N4" s="199">
        <v>16</v>
      </c>
      <c r="O4" s="199">
        <v>5</v>
      </c>
      <c r="P4" s="199">
        <v>67</v>
      </c>
      <c r="Q4" s="200">
        <f>SUM(B4:P4)</f>
        <v>2441</v>
      </c>
    </row>
    <row r="5" spans="1:17">
      <c r="A5" s="180" t="s">
        <v>48</v>
      </c>
      <c r="B5" s="196">
        <v>115</v>
      </c>
      <c r="C5" s="196">
        <v>16</v>
      </c>
      <c r="D5" s="196">
        <v>2</v>
      </c>
      <c r="E5" s="196"/>
      <c r="F5" s="196">
        <v>3</v>
      </c>
      <c r="G5" s="196">
        <v>22</v>
      </c>
      <c r="H5" s="196">
        <v>2</v>
      </c>
      <c r="I5" s="196">
        <v>342</v>
      </c>
      <c r="J5" s="196">
        <v>41</v>
      </c>
      <c r="K5" s="196">
        <v>36</v>
      </c>
      <c r="L5" s="196"/>
      <c r="M5" s="196">
        <v>2</v>
      </c>
      <c r="N5" s="196">
        <v>2</v>
      </c>
      <c r="O5" s="196">
        <v>3</v>
      </c>
      <c r="P5" s="196"/>
      <c r="Q5" s="197">
        <f t="shared" ref="Q5:Q11" si="0">SUM(B5:P5)</f>
        <v>586</v>
      </c>
    </row>
    <row r="6" spans="1:17">
      <c r="A6" s="177" t="s">
        <v>49</v>
      </c>
      <c r="B6" s="199">
        <v>2401</v>
      </c>
      <c r="C6" s="199">
        <v>1107</v>
      </c>
      <c r="D6" s="199">
        <v>620</v>
      </c>
      <c r="E6" s="199">
        <v>75</v>
      </c>
      <c r="F6" s="199">
        <v>1044</v>
      </c>
      <c r="G6" s="199">
        <v>116</v>
      </c>
      <c r="H6" s="199">
        <v>1337</v>
      </c>
      <c r="I6" s="199">
        <v>1403</v>
      </c>
      <c r="J6" s="199">
        <v>2274</v>
      </c>
      <c r="K6" s="199">
        <v>961</v>
      </c>
      <c r="L6" s="199">
        <v>4679</v>
      </c>
      <c r="M6" s="199">
        <v>225</v>
      </c>
      <c r="N6" s="199">
        <v>64</v>
      </c>
      <c r="O6" s="199">
        <v>128</v>
      </c>
      <c r="P6" s="199">
        <v>385</v>
      </c>
      <c r="Q6" s="200">
        <f t="shared" si="0"/>
        <v>16819</v>
      </c>
    </row>
    <row r="7" spans="1:17">
      <c r="A7" s="180" t="s">
        <v>50</v>
      </c>
      <c r="B7" s="195"/>
      <c r="C7" s="195">
        <v>34</v>
      </c>
      <c r="D7" s="195">
        <v>85</v>
      </c>
      <c r="E7" s="195"/>
      <c r="F7" s="195">
        <v>8</v>
      </c>
      <c r="G7" s="195"/>
      <c r="H7" s="196">
        <v>35</v>
      </c>
      <c r="I7" s="196">
        <v>715</v>
      </c>
      <c r="J7" s="196">
        <v>378</v>
      </c>
      <c r="K7" s="196">
        <v>39</v>
      </c>
      <c r="L7" s="196"/>
      <c r="M7" s="196">
        <v>61</v>
      </c>
      <c r="N7" s="195">
        <v>89</v>
      </c>
      <c r="O7" s="196">
        <v>11</v>
      </c>
      <c r="P7" s="196">
        <v>22</v>
      </c>
      <c r="Q7" s="197">
        <f t="shared" si="0"/>
        <v>1477</v>
      </c>
    </row>
    <row r="8" spans="1:17">
      <c r="A8" s="177" t="s">
        <v>51</v>
      </c>
      <c r="B8" s="198">
        <v>13</v>
      </c>
      <c r="C8" s="198">
        <v>11</v>
      </c>
      <c r="D8" s="198">
        <v>10</v>
      </c>
      <c r="E8" s="198"/>
      <c r="F8" s="198"/>
      <c r="G8" s="198"/>
      <c r="H8" s="199">
        <v>9</v>
      </c>
      <c r="I8" s="199">
        <v>19</v>
      </c>
      <c r="J8" s="199">
        <v>31</v>
      </c>
      <c r="K8" s="199">
        <v>25</v>
      </c>
      <c r="L8" s="199"/>
      <c r="M8" s="199"/>
      <c r="N8" s="199">
        <v>1</v>
      </c>
      <c r="O8" s="199">
        <v>4</v>
      </c>
      <c r="P8" s="199">
        <v>19</v>
      </c>
      <c r="Q8" s="200">
        <f t="shared" si="0"/>
        <v>142</v>
      </c>
    </row>
    <row r="9" spans="1:17">
      <c r="A9" s="180" t="s">
        <v>52</v>
      </c>
      <c r="B9" s="195">
        <v>1153</v>
      </c>
      <c r="C9" s="195">
        <v>123</v>
      </c>
      <c r="D9" s="195">
        <v>242</v>
      </c>
      <c r="E9" s="195"/>
      <c r="F9" s="195">
        <v>543</v>
      </c>
      <c r="G9" s="195">
        <v>75</v>
      </c>
      <c r="H9" s="196">
        <v>560</v>
      </c>
      <c r="I9" s="196">
        <v>1955</v>
      </c>
      <c r="J9" s="196">
        <v>274</v>
      </c>
      <c r="K9" s="196">
        <v>224</v>
      </c>
      <c r="L9" s="196">
        <v>273</v>
      </c>
      <c r="M9" s="196">
        <v>58</v>
      </c>
      <c r="N9" s="196">
        <v>19</v>
      </c>
      <c r="O9" s="196">
        <v>1</v>
      </c>
      <c r="P9" s="196">
        <v>435</v>
      </c>
      <c r="Q9" s="197">
        <f t="shared" si="0"/>
        <v>5935</v>
      </c>
    </row>
    <row r="10" spans="1:17">
      <c r="A10" s="177" t="s">
        <v>53</v>
      </c>
      <c r="B10" s="198">
        <v>9536</v>
      </c>
      <c r="C10" s="198">
        <v>2198</v>
      </c>
      <c r="D10" s="198">
        <v>584</v>
      </c>
      <c r="E10" s="198">
        <v>2843</v>
      </c>
      <c r="F10" s="198">
        <v>4813</v>
      </c>
      <c r="G10" s="198">
        <v>421</v>
      </c>
      <c r="H10" s="198">
        <v>2018</v>
      </c>
      <c r="I10" s="198">
        <v>3478</v>
      </c>
      <c r="J10" s="198">
        <v>9433</v>
      </c>
      <c r="K10" s="198">
        <v>1934</v>
      </c>
      <c r="L10" s="198">
        <v>490</v>
      </c>
      <c r="M10" s="198">
        <v>2710</v>
      </c>
      <c r="N10" s="198">
        <v>1827</v>
      </c>
      <c r="O10" s="198">
        <v>523</v>
      </c>
      <c r="P10" s="198">
        <v>359</v>
      </c>
      <c r="Q10" s="200">
        <f t="shared" si="0"/>
        <v>43167</v>
      </c>
    </row>
    <row r="11" spans="1:17">
      <c r="A11" s="180" t="s">
        <v>54</v>
      </c>
      <c r="B11" s="195">
        <v>109</v>
      </c>
      <c r="C11" s="195"/>
      <c r="D11" s="195"/>
      <c r="E11" s="195"/>
      <c r="F11" s="195">
        <v>87</v>
      </c>
      <c r="G11" s="195"/>
      <c r="H11" s="196"/>
      <c r="I11" s="196"/>
      <c r="J11" s="196">
        <v>15</v>
      </c>
      <c r="K11" s="196">
        <v>66</v>
      </c>
      <c r="L11" s="196"/>
      <c r="M11" s="196">
        <v>28</v>
      </c>
      <c r="N11" s="195">
        <v>10</v>
      </c>
      <c r="O11" s="195">
        <v>9</v>
      </c>
      <c r="P11" s="195"/>
      <c r="Q11" s="197">
        <f t="shared" si="0"/>
        <v>324</v>
      </c>
    </row>
    <row r="12" spans="1:17">
      <c r="A12" s="177" t="s">
        <v>55</v>
      </c>
      <c r="B12" s="198">
        <v>485</v>
      </c>
      <c r="C12" s="198">
        <v>116</v>
      </c>
      <c r="D12" s="198"/>
      <c r="E12" s="198">
        <v>1</v>
      </c>
      <c r="F12" s="198"/>
      <c r="G12" s="198"/>
      <c r="H12" s="198">
        <v>135</v>
      </c>
      <c r="I12" s="198">
        <v>61</v>
      </c>
      <c r="J12" s="198">
        <v>146</v>
      </c>
      <c r="K12" s="198">
        <v>82</v>
      </c>
      <c r="L12" s="198"/>
      <c r="M12" s="198">
        <v>1</v>
      </c>
      <c r="N12" s="198"/>
      <c r="O12" s="198"/>
      <c r="P12" s="198"/>
      <c r="Q12" s="200">
        <f>SUM(B12:P12)</f>
        <v>1027</v>
      </c>
    </row>
    <row r="13" spans="1:17">
      <c r="A13" s="180" t="s">
        <v>56</v>
      </c>
      <c r="B13" s="195">
        <v>5</v>
      </c>
      <c r="C13" s="195"/>
      <c r="D13" s="195">
        <v>7</v>
      </c>
      <c r="E13" s="195"/>
      <c r="F13" s="195">
        <v>3</v>
      </c>
      <c r="G13" s="195">
        <v>6</v>
      </c>
      <c r="H13" s="196">
        <v>18</v>
      </c>
      <c r="I13" s="196">
        <v>45</v>
      </c>
      <c r="J13" s="196">
        <v>88</v>
      </c>
      <c r="K13" s="196">
        <v>29</v>
      </c>
      <c r="L13" s="196"/>
      <c r="M13" s="196"/>
      <c r="N13" s="196">
        <v>1</v>
      </c>
      <c r="O13" s="196"/>
      <c r="P13" s="196">
        <v>16</v>
      </c>
      <c r="Q13" s="197">
        <f t="shared" ref="Q13:Q19" si="1">SUM(B13:P13)</f>
        <v>218</v>
      </c>
    </row>
    <row r="14" spans="1:17">
      <c r="A14" s="177" t="s">
        <v>57</v>
      </c>
      <c r="B14" s="198">
        <v>13</v>
      </c>
      <c r="C14" s="198">
        <v>79</v>
      </c>
      <c r="D14" s="198">
        <v>53</v>
      </c>
      <c r="E14" s="198">
        <v>44</v>
      </c>
      <c r="F14" s="198">
        <v>51</v>
      </c>
      <c r="G14" s="198"/>
      <c r="H14" s="199">
        <v>131</v>
      </c>
      <c r="I14" s="199">
        <v>17</v>
      </c>
      <c r="J14" s="199">
        <v>1297</v>
      </c>
      <c r="K14" s="199"/>
      <c r="L14" s="199">
        <v>738</v>
      </c>
      <c r="M14" s="199">
        <v>19</v>
      </c>
      <c r="N14" s="199"/>
      <c r="O14" s="199">
        <v>162</v>
      </c>
      <c r="P14" s="199">
        <v>21</v>
      </c>
      <c r="Q14" s="200">
        <f t="shared" si="1"/>
        <v>2625</v>
      </c>
    </row>
    <row r="15" spans="1:17">
      <c r="A15" s="180" t="s">
        <v>58</v>
      </c>
      <c r="B15" s="195">
        <v>168</v>
      </c>
      <c r="C15" s="195">
        <v>55</v>
      </c>
      <c r="D15" s="195">
        <v>63</v>
      </c>
      <c r="E15" s="195">
        <v>12</v>
      </c>
      <c r="F15" s="195">
        <v>111</v>
      </c>
      <c r="G15" s="195">
        <v>97</v>
      </c>
      <c r="H15" s="196">
        <v>147</v>
      </c>
      <c r="I15" s="196">
        <v>290</v>
      </c>
      <c r="J15" s="196">
        <v>196</v>
      </c>
      <c r="K15" s="196">
        <v>173</v>
      </c>
      <c r="L15" s="196">
        <v>359</v>
      </c>
      <c r="M15" s="196">
        <v>35</v>
      </c>
      <c r="N15" s="195">
        <v>26</v>
      </c>
      <c r="O15" s="195">
        <v>94</v>
      </c>
      <c r="P15" s="195">
        <v>143</v>
      </c>
      <c r="Q15" s="197">
        <f t="shared" si="1"/>
        <v>1969</v>
      </c>
    </row>
    <row r="16" spans="1:17">
      <c r="A16" s="177" t="s">
        <v>59</v>
      </c>
      <c r="B16" s="198">
        <v>114</v>
      </c>
      <c r="C16" s="198">
        <v>8</v>
      </c>
      <c r="D16" s="198">
        <v>5</v>
      </c>
      <c r="E16" s="198"/>
      <c r="F16" s="198"/>
      <c r="G16" s="198">
        <v>34</v>
      </c>
      <c r="H16" s="199">
        <v>1</v>
      </c>
      <c r="I16" s="199">
        <v>41</v>
      </c>
      <c r="J16" s="199">
        <v>41</v>
      </c>
      <c r="K16" s="199">
        <v>23</v>
      </c>
      <c r="L16" s="199"/>
      <c r="M16" s="198"/>
      <c r="N16" s="198"/>
      <c r="O16" s="199">
        <v>13</v>
      </c>
      <c r="P16" s="199"/>
      <c r="Q16" s="200">
        <f t="shared" si="1"/>
        <v>280</v>
      </c>
    </row>
    <row r="17" spans="1:17" ht="24">
      <c r="A17" s="183" t="s">
        <v>60</v>
      </c>
      <c r="B17" s="195"/>
      <c r="C17" s="195"/>
      <c r="D17" s="195"/>
      <c r="E17" s="195"/>
      <c r="F17" s="195">
        <v>9</v>
      </c>
      <c r="G17" s="195"/>
      <c r="H17" s="196">
        <v>83</v>
      </c>
      <c r="I17" s="196"/>
      <c r="J17" s="196"/>
      <c r="K17" s="196">
        <v>115</v>
      </c>
      <c r="L17" s="196"/>
      <c r="M17" s="196"/>
      <c r="N17" s="196"/>
      <c r="O17" s="196">
        <v>2</v>
      </c>
      <c r="P17" s="196"/>
      <c r="Q17" s="197">
        <f t="shared" si="1"/>
        <v>209</v>
      </c>
    </row>
    <row r="18" spans="1:17">
      <c r="A18" s="177" t="s">
        <v>61</v>
      </c>
      <c r="B18" s="198">
        <v>245</v>
      </c>
      <c r="C18" s="198">
        <v>3879</v>
      </c>
      <c r="D18" s="198">
        <v>11</v>
      </c>
      <c r="E18" s="198">
        <v>682</v>
      </c>
      <c r="F18" s="198">
        <v>530</v>
      </c>
      <c r="G18" s="198">
        <v>32</v>
      </c>
      <c r="H18" s="199">
        <v>545</v>
      </c>
      <c r="I18" s="199">
        <v>173</v>
      </c>
      <c r="J18" s="199">
        <v>560</v>
      </c>
      <c r="K18" s="199">
        <v>1080</v>
      </c>
      <c r="L18" s="199">
        <v>299</v>
      </c>
      <c r="M18" s="199">
        <v>212</v>
      </c>
      <c r="N18" s="199">
        <v>9</v>
      </c>
      <c r="O18" s="199">
        <v>28</v>
      </c>
      <c r="P18" s="199">
        <v>211</v>
      </c>
      <c r="Q18" s="200">
        <f t="shared" si="1"/>
        <v>8496</v>
      </c>
    </row>
    <row r="19" spans="1:17">
      <c r="A19" s="180" t="s">
        <v>62</v>
      </c>
      <c r="B19" s="195">
        <v>31</v>
      </c>
      <c r="C19" s="195"/>
      <c r="D19" s="195"/>
      <c r="E19" s="195"/>
      <c r="F19" s="195">
        <v>20</v>
      </c>
      <c r="G19" s="195">
        <v>6</v>
      </c>
      <c r="H19" s="196">
        <v>18</v>
      </c>
      <c r="I19" s="196">
        <v>788</v>
      </c>
      <c r="J19" s="196">
        <v>30</v>
      </c>
      <c r="K19" s="196">
        <v>239</v>
      </c>
      <c r="L19" s="196"/>
      <c r="M19" s="196">
        <v>11</v>
      </c>
      <c r="N19" s="196"/>
      <c r="O19" s="196">
        <v>733</v>
      </c>
      <c r="P19" s="196"/>
      <c r="Q19" s="197">
        <f t="shared" si="1"/>
        <v>1876</v>
      </c>
    </row>
    <row r="20" spans="1:17">
      <c r="A20" s="184" t="s">
        <v>17</v>
      </c>
      <c r="B20" s="201">
        <f t="shared" ref="B20:I20" si="2">SUM(B3:B19)</f>
        <v>14585</v>
      </c>
      <c r="C20" s="201">
        <f t="shared" si="2"/>
        <v>7881</v>
      </c>
      <c r="D20" s="201">
        <f t="shared" si="2"/>
        <v>1930</v>
      </c>
      <c r="E20" s="201">
        <f t="shared" si="2"/>
        <v>3789</v>
      </c>
      <c r="F20" s="201">
        <f t="shared" si="2"/>
        <v>7327</v>
      </c>
      <c r="G20" s="201">
        <f t="shared" si="2"/>
        <v>870</v>
      </c>
      <c r="H20" s="201">
        <f t="shared" si="2"/>
        <v>5616</v>
      </c>
      <c r="I20" s="201">
        <f t="shared" si="2"/>
        <v>9411</v>
      </c>
      <c r="J20" s="201">
        <f>SUM(J3:J19)</f>
        <v>15694</v>
      </c>
      <c r="K20" s="201">
        <f t="shared" ref="K20:L20" si="3">SUM(K3:K19)</f>
        <v>6837</v>
      </c>
      <c r="L20" s="201">
        <f t="shared" si="3"/>
        <v>6893</v>
      </c>
      <c r="M20" s="201">
        <f>SUM(M3:M19)</f>
        <v>3407</v>
      </c>
      <c r="N20" s="201">
        <f t="shared" ref="N20:P20" si="4">SUM(N3:N19)</f>
        <v>2067</v>
      </c>
      <c r="O20" s="201">
        <f t="shared" si="4"/>
        <v>1716</v>
      </c>
      <c r="P20" s="201">
        <f t="shared" si="4"/>
        <v>1678</v>
      </c>
      <c r="Q20" s="201">
        <f>SUM(Q3:Q19)</f>
        <v>89701</v>
      </c>
    </row>
    <row r="21" spans="1:17" ht="14.4" customHeight="1">
      <c r="A21" s="192" t="s">
        <v>63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</row>
    <row r="22" spans="1:17" s="136" customFormat="1" ht="14.4" customHeight="1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</row>
    <row r="23" spans="1:17" s="136" customFormat="1" ht="14.4" customHeight="1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</row>
    <row r="24" spans="1:17" s="136" customFormat="1" ht="14.4" customHeight="1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</row>
    <row r="25" spans="1:17" s="136" customFormat="1" ht="14.4" customHeight="1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  <row r="26" spans="1:17" s="136" customFormat="1" ht="14.4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</row>
    <row r="27" spans="1:17" s="136" customFormat="1" ht="14.4" customHeight="1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</row>
    <row r="28" spans="1:17" s="136" customFormat="1" ht="14.4" customHeight="1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</row>
    <row r="29" spans="1:17" s="136" customFormat="1" ht="14.4" customHeight="1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</row>
    <row r="30" spans="1:17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</row>
    <row r="31" spans="1:17">
      <c r="A31" s="130" t="s">
        <v>132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0">
        <v>2021</v>
      </c>
    </row>
    <row r="32" spans="1:17" ht="81">
      <c r="A32" s="177"/>
      <c r="B32" s="178" t="s">
        <v>45</v>
      </c>
      <c r="C32" s="178" t="s">
        <v>3</v>
      </c>
      <c r="D32" s="178" t="s">
        <v>4</v>
      </c>
      <c r="E32" s="178" t="s">
        <v>5</v>
      </c>
      <c r="F32" s="178" t="s">
        <v>6</v>
      </c>
      <c r="G32" s="178" t="s">
        <v>7</v>
      </c>
      <c r="H32" s="178" t="s">
        <v>8</v>
      </c>
      <c r="I32" s="178" t="s">
        <v>9</v>
      </c>
      <c r="J32" s="178" t="s">
        <v>10</v>
      </c>
      <c r="K32" s="178" t="s">
        <v>11</v>
      </c>
      <c r="L32" s="178" t="s">
        <v>12</v>
      </c>
      <c r="M32" s="178" t="s">
        <v>13</v>
      </c>
      <c r="N32" s="178" t="s">
        <v>14</v>
      </c>
      <c r="O32" s="178" t="s">
        <v>15</v>
      </c>
      <c r="P32" s="178" t="s">
        <v>16</v>
      </c>
      <c r="Q32" s="179" t="s">
        <v>17</v>
      </c>
    </row>
    <row r="33" spans="1:17">
      <c r="A33" s="180" t="s">
        <v>46</v>
      </c>
      <c r="B33" s="195">
        <v>43</v>
      </c>
      <c r="C33" s="195">
        <v>68</v>
      </c>
      <c r="D33" s="195">
        <v>90</v>
      </c>
      <c r="E33" s="195">
        <v>113</v>
      </c>
      <c r="F33" s="195">
        <v>42</v>
      </c>
      <c r="G33" s="195">
        <v>1</v>
      </c>
      <c r="H33" s="196"/>
      <c r="I33" s="196">
        <v>430</v>
      </c>
      <c r="J33" s="195">
        <v>663</v>
      </c>
      <c r="K33" s="195">
        <v>274</v>
      </c>
      <c r="L33" s="196"/>
      <c r="M33" s="196"/>
      <c r="N33" s="196">
        <v>5</v>
      </c>
      <c r="O33" s="196">
        <v>36</v>
      </c>
      <c r="P33" s="196"/>
      <c r="Q33" s="197">
        <f>SUM(B33:P33)</f>
        <v>1765</v>
      </c>
    </row>
    <row r="34" spans="1:17">
      <c r="A34" s="177" t="s">
        <v>47</v>
      </c>
      <c r="B34" s="198">
        <v>99</v>
      </c>
      <c r="C34" s="198">
        <v>54</v>
      </c>
      <c r="D34" s="198">
        <v>155</v>
      </c>
      <c r="E34" s="198">
        <v>45</v>
      </c>
      <c r="F34" s="198">
        <v>73</v>
      </c>
      <c r="G34" s="198">
        <v>36</v>
      </c>
      <c r="H34" s="199">
        <v>338</v>
      </c>
      <c r="I34" s="199">
        <v>55</v>
      </c>
      <c r="J34" s="198">
        <v>231</v>
      </c>
      <c r="K34" s="198">
        <v>618</v>
      </c>
      <c r="L34" s="199">
        <v>49</v>
      </c>
      <c r="M34" s="199">
        <v>16</v>
      </c>
      <c r="N34" s="199"/>
      <c r="O34" s="199">
        <v>9</v>
      </c>
      <c r="P34" s="199">
        <v>24</v>
      </c>
      <c r="Q34" s="200">
        <f>SUM(B34:P34)</f>
        <v>1802</v>
      </c>
    </row>
    <row r="35" spans="1:17">
      <c r="A35" s="180" t="s">
        <v>48</v>
      </c>
      <c r="B35" s="196">
        <v>60</v>
      </c>
      <c r="C35" s="196">
        <v>4</v>
      </c>
      <c r="D35" s="196">
        <v>36</v>
      </c>
      <c r="E35" s="196"/>
      <c r="F35" s="196">
        <v>60</v>
      </c>
      <c r="G35" s="196">
        <v>9</v>
      </c>
      <c r="H35" s="196">
        <v>4</v>
      </c>
      <c r="I35" s="196">
        <v>233</v>
      </c>
      <c r="J35" s="196">
        <v>72</v>
      </c>
      <c r="K35" s="196">
        <v>31</v>
      </c>
      <c r="L35" s="196"/>
      <c r="M35" s="196"/>
      <c r="N35" s="196">
        <v>1</v>
      </c>
      <c r="O35" s="196">
        <v>1</v>
      </c>
      <c r="P35" s="196">
        <v>6</v>
      </c>
      <c r="Q35" s="197">
        <f t="shared" ref="Q35:Q41" si="5">SUM(B35:P35)</f>
        <v>517</v>
      </c>
    </row>
    <row r="36" spans="1:17">
      <c r="A36" s="177" t="s">
        <v>49</v>
      </c>
      <c r="B36" s="199">
        <v>1880</v>
      </c>
      <c r="C36" s="199">
        <v>709</v>
      </c>
      <c r="D36" s="199">
        <v>722</v>
      </c>
      <c r="E36" s="199">
        <v>28</v>
      </c>
      <c r="F36" s="199">
        <v>126</v>
      </c>
      <c r="G36" s="199">
        <v>300</v>
      </c>
      <c r="H36" s="199">
        <v>1019</v>
      </c>
      <c r="I36" s="199">
        <v>2604</v>
      </c>
      <c r="J36" s="199">
        <v>1627</v>
      </c>
      <c r="K36" s="199">
        <v>908</v>
      </c>
      <c r="L36" s="199">
        <v>2749</v>
      </c>
      <c r="M36" s="199">
        <v>156</v>
      </c>
      <c r="N36" s="199">
        <v>2</v>
      </c>
      <c r="O36" s="199">
        <v>256</v>
      </c>
      <c r="P36" s="199">
        <v>505</v>
      </c>
      <c r="Q36" s="200">
        <f t="shared" si="5"/>
        <v>13591</v>
      </c>
    </row>
    <row r="37" spans="1:17">
      <c r="A37" s="180" t="s">
        <v>50</v>
      </c>
      <c r="B37" s="195">
        <v>20</v>
      </c>
      <c r="C37" s="195">
        <v>8</v>
      </c>
      <c r="D37" s="195">
        <v>19</v>
      </c>
      <c r="E37" s="195">
        <v>2</v>
      </c>
      <c r="F37" s="195">
        <v>2</v>
      </c>
      <c r="G37" s="195">
        <v>29</v>
      </c>
      <c r="H37" s="196">
        <v>242</v>
      </c>
      <c r="I37" s="196">
        <v>348</v>
      </c>
      <c r="J37" s="196">
        <v>184</v>
      </c>
      <c r="K37" s="196">
        <v>56</v>
      </c>
      <c r="L37" s="196"/>
      <c r="M37" s="196">
        <v>94</v>
      </c>
      <c r="N37" s="195">
        <v>91</v>
      </c>
      <c r="O37" s="196">
        <v>56</v>
      </c>
      <c r="P37" s="196">
        <v>6</v>
      </c>
      <c r="Q37" s="197">
        <f t="shared" si="5"/>
        <v>1157</v>
      </c>
    </row>
    <row r="38" spans="1:17">
      <c r="A38" s="177" t="s">
        <v>51</v>
      </c>
      <c r="B38" s="198">
        <v>101</v>
      </c>
      <c r="C38" s="198">
        <v>4</v>
      </c>
      <c r="D38" s="198">
        <v>17</v>
      </c>
      <c r="E38" s="198">
        <v>4</v>
      </c>
      <c r="F38" s="198">
        <v>3</v>
      </c>
      <c r="G38" s="198">
        <v>6</v>
      </c>
      <c r="H38" s="199">
        <v>16</v>
      </c>
      <c r="I38" s="199">
        <v>23</v>
      </c>
      <c r="J38" s="199">
        <v>29</v>
      </c>
      <c r="K38" s="199">
        <v>36</v>
      </c>
      <c r="L38" s="199"/>
      <c r="M38" s="199">
        <v>2</v>
      </c>
      <c r="N38" s="199">
        <v>2</v>
      </c>
      <c r="O38" s="199">
        <v>1</v>
      </c>
      <c r="P38" s="199">
        <v>9</v>
      </c>
      <c r="Q38" s="200">
        <f t="shared" si="5"/>
        <v>253</v>
      </c>
    </row>
    <row r="39" spans="1:17">
      <c r="A39" s="180" t="s">
        <v>52</v>
      </c>
      <c r="B39" s="195">
        <v>670</v>
      </c>
      <c r="C39" s="195">
        <v>207</v>
      </c>
      <c r="D39" s="195">
        <v>128</v>
      </c>
      <c r="E39" s="195"/>
      <c r="F39" s="195">
        <v>1106</v>
      </c>
      <c r="G39" s="195">
        <v>63</v>
      </c>
      <c r="H39" s="196">
        <v>340</v>
      </c>
      <c r="I39" s="196">
        <v>2811</v>
      </c>
      <c r="J39" s="196">
        <v>332</v>
      </c>
      <c r="K39" s="196">
        <v>385</v>
      </c>
      <c r="L39" s="196">
        <v>237</v>
      </c>
      <c r="M39" s="196">
        <v>24</v>
      </c>
      <c r="N39" s="196"/>
      <c r="O39" s="196">
        <v>2</v>
      </c>
      <c r="P39" s="196">
        <v>402</v>
      </c>
      <c r="Q39" s="197">
        <f t="shared" si="5"/>
        <v>6707</v>
      </c>
    </row>
    <row r="40" spans="1:17">
      <c r="A40" s="177" t="s">
        <v>53</v>
      </c>
      <c r="B40" s="198">
        <v>8614</v>
      </c>
      <c r="C40" s="198">
        <v>3041</v>
      </c>
      <c r="D40" s="198">
        <v>624</v>
      </c>
      <c r="E40" s="198">
        <v>2900</v>
      </c>
      <c r="F40" s="198">
        <v>4318</v>
      </c>
      <c r="G40" s="198">
        <v>526</v>
      </c>
      <c r="H40" s="198">
        <v>1639</v>
      </c>
      <c r="I40" s="198">
        <v>3577</v>
      </c>
      <c r="J40" s="198">
        <v>8764</v>
      </c>
      <c r="K40" s="198">
        <v>1956</v>
      </c>
      <c r="L40" s="198">
        <v>549</v>
      </c>
      <c r="M40" s="198">
        <v>3162</v>
      </c>
      <c r="N40" s="198">
        <v>2272</v>
      </c>
      <c r="O40" s="198">
        <v>896</v>
      </c>
      <c r="P40" s="198">
        <v>358</v>
      </c>
      <c r="Q40" s="200">
        <f t="shared" si="5"/>
        <v>43196</v>
      </c>
    </row>
    <row r="41" spans="1:17">
      <c r="A41" s="180" t="s">
        <v>54</v>
      </c>
      <c r="B41" s="195">
        <v>93</v>
      </c>
      <c r="C41" s="195">
        <v>28</v>
      </c>
      <c r="D41" s="195"/>
      <c r="E41" s="195">
        <v>16</v>
      </c>
      <c r="F41" s="195">
        <v>31</v>
      </c>
      <c r="G41" s="195"/>
      <c r="H41" s="196"/>
      <c r="I41" s="196">
        <v>72</v>
      </c>
      <c r="J41" s="196">
        <v>13</v>
      </c>
      <c r="K41" s="196">
        <v>297</v>
      </c>
      <c r="L41" s="196"/>
      <c r="M41" s="196">
        <v>46</v>
      </c>
      <c r="N41" s="195"/>
      <c r="O41" s="195">
        <v>17</v>
      </c>
      <c r="P41" s="195">
        <v>3</v>
      </c>
      <c r="Q41" s="197">
        <f t="shared" si="5"/>
        <v>616</v>
      </c>
    </row>
    <row r="42" spans="1:17">
      <c r="A42" s="177" t="s">
        <v>55</v>
      </c>
      <c r="B42" s="198">
        <v>304</v>
      </c>
      <c r="C42" s="198">
        <v>87</v>
      </c>
      <c r="D42" s="198"/>
      <c r="E42" s="198"/>
      <c r="F42" s="198"/>
      <c r="G42" s="198"/>
      <c r="H42" s="198">
        <v>20</v>
      </c>
      <c r="I42" s="198">
        <v>56</v>
      </c>
      <c r="J42" s="198">
        <v>4</v>
      </c>
      <c r="K42" s="198">
        <v>114</v>
      </c>
      <c r="L42" s="198"/>
      <c r="M42" s="198"/>
      <c r="N42" s="198"/>
      <c r="O42" s="198"/>
      <c r="P42" s="198">
        <v>43</v>
      </c>
      <c r="Q42" s="200">
        <f>SUM(B42:P42)</f>
        <v>628</v>
      </c>
    </row>
    <row r="43" spans="1:17">
      <c r="A43" s="180" t="s">
        <v>56</v>
      </c>
      <c r="B43" s="195">
        <v>17</v>
      </c>
      <c r="C43" s="195"/>
      <c r="D43" s="195"/>
      <c r="E43" s="195">
        <v>2</v>
      </c>
      <c r="F43" s="195">
        <v>10</v>
      </c>
      <c r="G43" s="195">
        <v>31</v>
      </c>
      <c r="H43" s="196">
        <v>18</v>
      </c>
      <c r="I43" s="196">
        <v>169</v>
      </c>
      <c r="J43" s="196">
        <v>134</v>
      </c>
      <c r="K43" s="196">
        <v>152</v>
      </c>
      <c r="L43" s="196"/>
      <c r="M43" s="196">
        <v>2</v>
      </c>
      <c r="N43" s="196"/>
      <c r="O43" s="196"/>
      <c r="P43" s="196"/>
      <c r="Q43" s="197">
        <f t="shared" ref="Q43:Q49" si="6">SUM(B43:P43)</f>
        <v>535</v>
      </c>
    </row>
    <row r="44" spans="1:17">
      <c r="A44" s="177" t="s">
        <v>57</v>
      </c>
      <c r="B44" s="198">
        <v>133</v>
      </c>
      <c r="C44" s="198">
        <v>29</v>
      </c>
      <c r="D44" s="198">
        <v>455</v>
      </c>
      <c r="E44" s="198">
        <v>26</v>
      </c>
      <c r="F44" s="198">
        <v>55</v>
      </c>
      <c r="G44" s="198"/>
      <c r="H44" s="199"/>
      <c r="I44" s="199">
        <v>38</v>
      </c>
      <c r="J44" s="199">
        <v>312</v>
      </c>
      <c r="K44" s="199">
        <v>14</v>
      </c>
      <c r="L44" s="199">
        <v>700</v>
      </c>
      <c r="M44" s="199"/>
      <c r="N44" s="199"/>
      <c r="O44" s="199">
        <v>171</v>
      </c>
      <c r="P44" s="199">
        <v>19</v>
      </c>
      <c r="Q44" s="200">
        <f t="shared" si="6"/>
        <v>1952</v>
      </c>
    </row>
    <row r="45" spans="1:17">
      <c r="A45" s="180" t="s">
        <v>58</v>
      </c>
      <c r="B45" s="195">
        <v>314</v>
      </c>
      <c r="C45" s="195">
        <v>110</v>
      </c>
      <c r="D45" s="195">
        <v>90</v>
      </c>
      <c r="E45" s="195">
        <v>15</v>
      </c>
      <c r="F45" s="195">
        <v>115</v>
      </c>
      <c r="G45" s="195">
        <v>61</v>
      </c>
      <c r="H45" s="196">
        <v>118</v>
      </c>
      <c r="I45" s="196">
        <v>307</v>
      </c>
      <c r="J45" s="196">
        <v>131</v>
      </c>
      <c r="K45" s="196">
        <v>187</v>
      </c>
      <c r="L45" s="196">
        <v>238</v>
      </c>
      <c r="M45" s="196">
        <v>12</v>
      </c>
      <c r="N45" s="195">
        <v>6</v>
      </c>
      <c r="O45" s="195">
        <v>100</v>
      </c>
      <c r="P45" s="195">
        <v>81</v>
      </c>
      <c r="Q45" s="197">
        <f t="shared" si="6"/>
        <v>1885</v>
      </c>
    </row>
    <row r="46" spans="1:17">
      <c r="A46" s="177" t="s">
        <v>59</v>
      </c>
      <c r="B46" s="198"/>
      <c r="C46" s="198">
        <v>2</v>
      </c>
      <c r="D46" s="198">
        <v>10</v>
      </c>
      <c r="E46" s="198"/>
      <c r="F46" s="198">
        <v>13</v>
      </c>
      <c r="G46" s="198"/>
      <c r="H46" s="199">
        <v>1</v>
      </c>
      <c r="I46" s="199">
        <v>179</v>
      </c>
      <c r="J46" s="199">
        <v>55</v>
      </c>
      <c r="K46" s="199">
        <v>42</v>
      </c>
      <c r="L46" s="199"/>
      <c r="M46" s="198">
        <v>1</v>
      </c>
      <c r="N46" s="198">
        <v>2</v>
      </c>
      <c r="O46" s="199"/>
      <c r="P46" s="199">
        <v>4</v>
      </c>
      <c r="Q46" s="200">
        <f t="shared" si="6"/>
        <v>309</v>
      </c>
    </row>
    <row r="47" spans="1:17" ht="24">
      <c r="A47" s="183" t="s">
        <v>60</v>
      </c>
      <c r="B47" s="195">
        <v>5</v>
      </c>
      <c r="C47" s="195"/>
      <c r="D47" s="195"/>
      <c r="E47" s="195"/>
      <c r="F47" s="195">
        <v>7</v>
      </c>
      <c r="G47" s="195"/>
      <c r="H47" s="196">
        <v>63</v>
      </c>
      <c r="I47" s="196"/>
      <c r="J47" s="196">
        <v>1</v>
      </c>
      <c r="K47" s="196"/>
      <c r="L47" s="196"/>
      <c r="M47" s="196"/>
      <c r="N47" s="196"/>
      <c r="O47" s="196"/>
      <c r="P47" s="196"/>
      <c r="Q47" s="197">
        <f t="shared" si="6"/>
        <v>76</v>
      </c>
    </row>
    <row r="48" spans="1:17">
      <c r="A48" s="177" t="s">
        <v>61</v>
      </c>
      <c r="B48" s="198">
        <v>140</v>
      </c>
      <c r="C48" s="198">
        <v>2524</v>
      </c>
      <c r="D48" s="198">
        <v>80</v>
      </c>
      <c r="E48" s="198">
        <v>762</v>
      </c>
      <c r="F48" s="198">
        <v>458</v>
      </c>
      <c r="G48" s="198">
        <v>51</v>
      </c>
      <c r="H48" s="199">
        <v>383</v>
      </c>
      <c r="I48" s="199">
        <v>132</v>
      </c>
      <c r="J48" s="199">
        <v>334</v>
      </c>
      <c r="K48" s="199">
        <v>474</v>
      </c>
      <c r="L48" s="199">
        <v>166</v>
      </c>
      <c r="M48" s="199"/>
      <c r="N48" s="199">
        <v>13</v>
      </c>
      <c r="O48" s="199">
        <v>42</v>
      </c>
      <c r="P48" s="199">
        <v>137</v>
      </c>
      <c r="Q48" s="200">
        <f t="shared" si="6"/>
        <v>5696</v>
      </c>
    </row>
    <row r="49" spans="1:17">
      <c r="A49" s="180" t="s">
        <v>62</v>
      </c>
      <c r="B49" s="195">
        <v>64</v>
      </c>
      <c r="C49" s="195">
        <v>73</v>
      </c>
      <c r="D49" s="195"/>
      <c r="E49" s="195"/>
      <c r="F49" s="195">
        <v>441</v>
      </c>
      <c r="G49" s="195"/>
      <c r="H49" s="196">
        <v>153</v>
      </c>
      <c r="I49" s="196">
        <v>1256</v>
      </c>
      <c r="J49" s="196">
        <v>977</v>
      </c>
      <c r="K49" s="196">
        <v>103</v>
      </c>
      <c r="L49" s="196"/>
      <c r="M49" s="196">
        <v>1</v>
      </c>
      <c r="N49" s="196"/>
      <c r="O49" s="196">
        <v>475</v>
      </c>
      <c r="P49" s="196"/>
      <c r="Q49" s="197">
        <f t="shared" si="6"/>
        <v>3543</v>
      </c>
    </row>
    <row r="50" spans="1:17">
      <c r="A50" s="184" t="s">
        <v>17</v>
      </c>
      <c r="B50" s="201">
        <f t="shared" ref="B50:I50" si="7">SUM(B33:B49)</f>
        <v>12557</v>
      </c>
      <c r="C50" s="201">
        <f t="shared" si="7"/>
        <v>6948</v>
      </c>
      <c r="D50" s="201">
        <f t="shared" si="7"/>
        <v>2426</v>
      </c>
      <c r="E50" s="201">
        <f t="shared" si="7"/>
        <v>3913</v>
      </c>
      <c r="F50" s="201">
        <f t="shared" si="7"/>
        <v>6860</v>
      </c>
      <c r="G50" s="201">
        <f t="shared" si="7"/>
        <v>1113</v>
      </c>
      <c r="H50" s="201">
        <f t="shared" si="7"/>
        <v>4354</v>
      </c>
      <c r="I50" s="201">
        <f t="shared" si="7"/>
        <v>12290</v>
      </c>
      <c r="J50" s="201">
        <f>SUM(J33:J49)</f>
        <v>13863</v>
      </c>
      <c r="K50" s="201">
        <f t="shared" ref="K50:L50" si="8">SUM(K33:K49)</f>
        <v>5647</v>
      </c>
      <c r="L50" s="201">
        <f t="shared" si="8"/>
        <v>4688</v>
      </c>
      <c r="M50" s="201">
        <f>SUM(M33:M49)</f>
        <v>3516</v>
      </c>
      <c r="N50" s="201">
        <f t="shared" ref="N50:P50" si="9">SUM(N33:N49)</f>
        <v>2394</v>
      </c>
      <c r="O50" s="201">
        <f t="shared" si="9"/>
        <v>2062</v>
      </c>
      <c r="P50" s="201">
        <f t="shared" si="9"/>
        <v>1597</v>
      </c>
      <c r="Q50" s="201">
        <f>SUM(Q33:Q49)</f>
        <v>84228</v>
      </c>
    </row>
    <row r="51" spans="1:17" ht="14.4" customHeight="1">
      <c r="A51" s="192" t="s">
        <v>63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7" s="136" customFormat="1" ht="14.4" customHeight="1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7" s="136" customFormat="1" ht="14.4" customHeight="1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</row>
    <row r="54" spans="1:17" s="136" customFormat="1" ht="14.4" customHeight="1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</row>
    <row r="55" spans="1:17" s="136" customFormat="1" ht="14.4" customHeight="1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</row>
    <row r="56" spans="1:17" s="136" customFormat="1" ht="14.4" customHeight="1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</row>
    <row r="57" spans="1:17" s="136" customFormat="1" ht="14.4" customHeight="1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</row>
    <row r="58" spans="1:17" s="136" customFormat="1" ht="14.4" customHeight="1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</row>
    <row r="59" spans="1:17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</row>
    <row r="60" spans="1:17">
      <c r="A60" s="130" t="s">
        <v>133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0">
        <v>2020</v>
      </c>
    </row>
    <row r="61" spans="1:17" ht="81">
      <c r="A61" s="177"/>
      <c r="B61" s="178" t="s">
        <v>45</v>
      </c>
      <c r="C61" s="178" t="s">
        <v>3</v>
      </c>
      <c r="D61" s="178" t="s">
        <v>4</v>
      </c>
      <c r="E61" s="178" t="s">
        <v>5</v>
      </c>
      <c r="F61" s="178" t="s">
        <v>6</v>
      </c>
      <c r="G61" s="178" t="s">
        <v>7</v>
      </c>
      <c r="H61" s="178" t="s">
        <v>8</v>
      </c>
      <c r="I61" s="178" t="s">
        <v>9</v>
      </c>
      <c r="J61" s="178" t="s">
        <v>10</v>
      </c>
      <c r="K61" s="178" t="s">
        <v>11</v>
      </c>
      <c r="L61" s="178" t="s">
        <v>12</v>
      </c>
      <c r="M61" s="178" t="s">
        <v>13</v>
      </c>
      <c r="N61" s="178" t="s">
        <v>14</v>
      </c>
      <c r="O61" s="178" t="s">
        <v>15</v>
      </c>
      <c r="P61" s="178" t="s">
        <v>16</v>
      </c>
      <c r="Q61" s="179" t="s">
        <v>17</v>
      </c>
    </row>
    <row r="62" spans="1:17">
      <c r="A62" s="180" t="s">
        <v>46</v>
      </c>
      <c r="B62" s="195">
        <v>219</v>
      </c>
      <c r="C62" s="195">
        <v>136</v>
      </c>
      <c r="D62" s="195">
        <v>48</v>
      </c>
      <c r="E62" s="195">
        <v>546</v>
      </c>
      <c r="F62" s="195">
        <v>19</v>
      </c>
      <c r="G62" s="195">
        <v>22</v>
      </c>
      <c r="H62" s="196"/>
      <c r="I62" s="196">
        <v>344</v>
      </c>
      <c r="J62" s="195">
        <v>925</v>
      </c>
      <c r="K62" s="195">
        <v>397</v>
      </c>
      <c r="L62" s="196">
        <v>10</v>
      </c>
      <c r="M62" s="196"/>
      <c r="N62" s="196"/>
      <c r="O62" s="196"/>
      <c r="P62" s="196">
        <v>1</v>
      </c>
      <c r="Q62" s="197">
        <f>SUM(B62:P62)</f>
        <v>2667</v>
      </c>
    </row>
    <row r="63" spans="1:17">
      <c r="A63" s="177" t="s">
        <v>47</v>
      </c>
      <c r="B63" s="198">
        <v>87</v>
      </c>
      <c r="C63" s="198">
        <v>39</v>
      </c>
      <c r="D63" s="198">
        <v>143</v>
      </c>
      <c r="E63" s="198">
        <v>53</v>
      </c>
      <c r="F63" s="198">
        <v>11</v>
      </c>
      <c r="G63" s="198">
        <v>6</v>
      </c>
      <c r="H63" s="199">
        <v>306</v>
      </c>
      <c r="I63" s="199">
        <v>108</v>
      </c>
      <c r="J63" s="198">
        <v>225</v>
      </c>
      <c r="K63" s="198">
        <v>781</v>
      </c>
      <c r="L63" s="199">
        <v>101</v>
      </c>
      <c r="M63" s="199">
        <v>93</v>
      </c>
      <c r="N63" s="199"/>
      <c r="O63" s="199"/>
      <c r="P63" s="199">
        <v>1</v>
      </c>
      <c r="Q63" s="200">
        <f>SUM(B63:P63)</f>
        <v>1954</v>
      </c>
    </row>
    <row r="64" spans="1:17">
      <c r="A64" s="180" t="s">
        <v>48</v>
      </c>
      <c r="B64" s="196">
        <v>105</v>
      </c>
      <c r="C64" s="196">
        <v>5</v>
      </c>
      <c r="D64" s="196">
        <v>23</v>
      </c>
      <c r="E64" s="196">
        <v>19</v>
      </c>
      <c r="F64" s="196">
        <v>5</v>
      </c>
      <c r="G64" s="196"/>
      <c r="H64" s="196">
        <v>6</v>
      </c>
      <c r="I64" s="196">
        <v>258</v>
      </c>
      <c r="J64" s="196">
        <v>58</v>
      </c>
      <c r="K64" s="196">
        <v>49</v>
      </c>
      <c r="L64" s="196"/>
      <c r="M64" s="196">
        <v>2</v>
      </c>
      <c r="N64" s="196"/>
      <c r="O64" s="196">
        <v>173</v>
      </c>
      <c r="P64" s="196"/>
      <c r="Q64" s="197">
        <f t="shared" ref="Q64:Q70" si="10">SUM(B64:P64)</f>
        <v>703</v>
      </c>
    </row>
    <row r="65" spans="1:17">
      <c r="A65" s="177" t="s">
        <v>49</v>
      </c>
      <c r="B65" s="199">
        <v>1674</v>
      </c>
      <c r="C65" s="199">
        <v>1323</v>
      </c>
      <c r="D65" s="199">
        <v>513</v>
      </c>
      <c r="E65" s="199">
        <v>233</v>
      </c>
      <c r="F65" s="199">
        <v>90</v>
      </c>
      <c r="G65" s="199">
        <v>198</v>
      </c>
      <c r="H65" s="199">
        <v>1350</v>
      </c>
      <c r="I65" s="199">
        <v>1737</v>
      </c>
      <c r="J65" s="199">
        <v>2395</v>
      </c>
      <c r="K65" s="199">
        <v>719</v>
      </c>
      <c r="L65" s="199">
        <v>897</v>
      </c>
      <c r="M65" s="199">
        <v>268</v>
      </c>
      <c r="N65" s="199">
        <v>79</v>
      </c>
      <c r="O65" s="199">
        <v>294</v>
      </c>
      <c r="P65" s="199">
        <v>494</v>
      </c>
      <c r="Q65" s="200">
        <f t="shared" si="10"/>
        <v>12264</v>
      </c>
    </row>
    <row r="66" spans="1:17">
      <c r="A66" s="180" t="s">
        <v>50</v>
      </c>
      <c r="B66" s="195">
        <v>28</v>
      </c>
      <c r="C66" s="195">
        <v>12</v>
      </c>
      <c r="D66" s="195">
        <v>295</v>
      </c>
      <c r="E66" s="195">
        <v>37</v>
      </c>
      <c r="F66" s="195">
        <v>3</v>
      </c>
      <c r="G66" s="195"/>
      <c r="H66" s="196">
        <v>34</v>
      </c>
      <c r="I66" s="196">
        <v>103</v>
      </c>
      <c r="J66" s="196">
        <v>283</v>
      </c>
      <c r="K66" s="196">
        <v>74</v>
      </c>
      <c r="L66" s="196"/>
      <c r="M66" s="196">
        <v>96</v>
      </c>
      <c r="N66" s="195">
        <v>56</v>
      </c>
      <c r="O66" s="196">
        <v>15</v>
      </c>
      <c r="P66" s="196">
        <v>4</v>
      </c>
      <c r="Q66" s="197">
        <f t="shared" si="10"/>
        <v>1040</v>
      </c>
    </row>
    <row r="67" spans="1:17">
      <c r="A67" s="177" t="s">
        <v>51</v>
      </c>
      <c r="B67" s="198">
        <v>22</v>
      </c>
      <c r="C67" s="198"/>
      <c r="D67" s="198">
        <v>22</v>
      </c>
      <c r="E67" s="198">
        <v>9</v>
      </c>
      <c r="F67" s="198">
        <v>18</v>
      </c>
      <c r="G67" s="198">
        <v>6</v>
      </c>
      <c r="H67" s="199">
        <v>6</v>
      </c>
      <c r="I67" s="199">
        <v>20</v>
      </c>
      <c r="J67" s="199">
        <v>36</v>
      </c>
      <c r="K67" s="199">
        <v>14</v>
      </c>
      <c r="L67" s="199"/>
      <c r="M67" s="199">
        <v>21</v>
      </c>
      <c r="N67" s="199"/>
      <c r="O67" s="199">
        <v>43</v>
      </c>
      <c r="P67" s="199">
        <v>6</v>
      </c>
      <c r="Q67" s="200">
        <f t="shared" si="10"/>
        <v>223</v>
      </c>
    </row>
    <row r="68" spans="1:17">
      <c r="A68" s="180" t="s">
        <v>52</v>
      </c>
      <c r="B68" s="195">
        <v>929</v>
      </c>
      <c r="C68" s="195">
        <v>217</v>
      </c>
      <c r="D68" s="195">
        <v>141</v>
      </c>
      <c r="E68" s="195">
        <v>170</v>
      </c>
      <c r="F68" s="195">
        <v>1316</v>
      </c>
      <c r="G68" s="195">
        <v>38</v>
      </c>
      <c r="H68" s="196">
        <v>625</v>
      </c>
      <c r="I68" s="196">
        <v>3305</v>
      </c>
      <c r="J68" s="196">
        <v>332</v>
      </c>
      <c r="K68" s="196">
        <v>132</v>
      </c>
      <c r="L68" s="196">
        <v>332</v>
      </c>
      <c r="M68" s="196">
        <v>55</v>
      </c>
      <c r="N68" s="196"/>
      <c r="O68" s="196">
        <v>20</v>
      </c>
      <c r="P68" s="196">
        <v>470</v>
      </c>
      <c r="Q68" s="197">
        <f t="shared" si="10"/>
        <v>8082</v>
      </c>
    </row>
    <row r="69" spans="1:17">
      <c r="A69" s="177" t="s">
        <v>53</v>
      </c>
      <c r="B69" s="198">
        <v>8859</v>
      </c>
      <c r="C69" s="198">
        <v>2124</v>
      </c>
      <c r="D69" s="198">
        <v>603</v>
      </c>
      <c r="E69" s="198">
        <v>2507</v>
      </c>
      <c r="F69" s="198">
        <v>3649</v>
      </c>
      <c r="G69" s="198">
        <v>547</v>
      </c>
      <c r="H69" s="198">
        <v>1747</v>
      </c>
      <c r="I69" s="198">
        <v>3791</v>
      </c>
      <c r="J69" s="198">
        <v>8035</v>
      </c>
      <c r="K69" s="198">
        <v>1765</v>
      </c>
      <c r="L69" s="198">
        <v>855</v>
      </c>
      <c r="M69" s="198">
        <v>2729</v>
      </c>
      <c r="N69" s="198">
        <v>2293</v>
      </c>
      <c r="O69" s="198">
        <v>598</v>
      </c>
      <c r="P69" s="198">
        <v>291</v>
      </c>
      <c r="Q69" s="200">
        <f t="shared" si="10"/>
        <v>40393</v>
      </c>
    </row>
    <row r="70" spans="1:17">
      <c r="A70" s="180" t="s">
        <v>54</v>
      </c>
      <c r="B70" s="195">
        <v>115</v>
      </c>
      <c r="C70" s="195"/>
      <c r="D70" s="195"/>
      <c r="E70" s="195">
        <v>40</v>
      </c>
      <c r="F70" s="195">
        <v>38</v>
      </c>
      <c r="G70" s="195"/>
      <c r="H70" s="196"/>
      <c r="I70" s="196">
        <v>98</v>
      </c>
      <c r="J70" s="196">
        <v>53</v>
      </c>
      <c r="K70" s="196">
        <v>471</v>
      </c>
      <c r="L70" s="196"/>
      <c r="M70" s="196">
        <v>48</v>
      </c>
      <c r="N70" s="195"/>
      <c r="O70" s="195">
        <v>14</v>
      </c>
      <c r="P70" s="195"/>
      <c r="Q70" s="197">
        <f t="shared" si="10"/>
        <v>877</v>
      </c>
    </row>
    <row r="71" spans="1:17">
      <c r="A71" s="177" t="s">
        <v>55</v>
      </c>
      <c r="B71" s="198">
        <v>39</v>
      </c>
      <c r="C71" s="198">
        <v>241</v>
      </c>
      <c r="D71" s="198"/>
      <c r="E71" s="198"/>
      <c r="F71" s="198"/>
      <c r="G71" s="198"/>
      <c r="H71" s="198"/>
      <c r="I71" s="198">
        <v>182</v>
      </c>
      <c r="J71" s="198">
        <v>6</v>
      </c>
      <c r="K71" s="198">
        <v>108</v>
      </c>
      <c r="L71" s="198"/>
      <c r="M71" s="198">
        <v>1</v>
      </c>
      <c r="N71" s="198"/>
      <c r="O71" s="198">
        <v>45</v>
      </c>
      <c r="P71" s="198"/>
      <c r="Q71" s="200">
        <f>SUM(B71:P71)</f>
        <v>622</v>
      </c>
    </row>
    <row r="72" spans="1:17">
      <c r="A72" s="180" t="s">
        <v>56</v>
      </c>
      <c r="B72" s="195">
        <v>34</v>
      </c>
      <c r="C72" s="195"/>
      <c r="D72" s="195"/>
      <c r="E72" s="195"/>
      <c r="F72" s="195">
        <v>1</v>
      </c>
      <c r="G72" s="195"/>
      <c r="H72" s="196">
        <v>20</v>
      </c>
      <c r="I72" s="196">
        <v>16</v>
      </c>
      <c r="J72" s="196">
        <v>117</v>
      </c>
      <c r="K72" s="196">
        <v>361</v>
      </c>
      <c r="L72" s="196"/>
      <c r="M72" s="196">
        <v>48</v>
      </c>
      <c r="N72" s="196"/>
      <c r="O72" s="196">
        <v>2</v>
      </c>
      <c r="P72" s="196">
        <v>2</v>
      </c>
      <c r="Q72" s="197">
        <f t="shared" ref="Q72:Q78" si="11">SUM(B72:P72)</f>
        <v>601</v>
      </c>
    </row>
    <row r="73" spans="1:17">
      <c r="A73" s="177" t="s">
        <v>57</v>
      </c>
      <c r="B73" s="198">
        <v>50</v>
      </c>
      <c r="C73" s="198"/>
      <c r="D73" s="198">
        <v>166</v>
      </c>
      <c r="E73" s="198">
        <v>38</v>
      </c>
      <c r="F73" s="198">
        <v>132</v>
      </c>
      <c r="G73" s="198"/>
      <c r="H73" s="199"/>
      <c r="I73" s="199">
        <v>41</v>
      </c>
      <c r="J73" s="199">
        <v>772</v>
      </c>
      <c r="K73" s="199">
        <v>112</v>
      </c>
      <c r="L73" s="199">
        <v>650</v>
      </c>
      <c r="M73" s="199"/>
      <c r="N73" s="199"/>
      <c r="O73" s="199">
        <v>20</v>
      </c>
      <c r="P73" s="199">
        <v>1</v>
      </c>
      <c r="Q73" s="200">
        <f t="shared" si="11"/>
        <v>1982</v>
      </c>
    </row>
    <row r="74" spans="1:17">
      <c r="A74" s="180" t="s">
        <v>58</v>
      </c>
      <c r="B74" s="195">
        <v>269</v>
      </c>
      <c r="C74" s="195">
        <v>72</v>
      </c>
      <c r="D74" s="195">
        <v>44</v>
      </c>
      <c r="E74" s="195">
        <v>4</v>
      </c>
      <c r="F74" s="195">
        <v>107</v>
      </c>
      <c r="G74" s="195">
        <v>40</v>
      </c>
      <c r="H74" s="196">
        <v>78</v>
      </c>
      <c r="I74" s="196">
        <v>275</v>
      </c>
      <c r="J74" s="196">
        <v>311</v>
      </c>
      <c r="K74" s="196">
        <v>127</v>
      </c>
      <c r="L74" s="196">
        <v>221</v>
      </c>
      <c r="M74" s="196">
        <v>29</v>
      </c>
      <c r="N74" s="195">
        <v>27</v>
      </c>
      <c r="O74" s="195">
        <v>44</v>
      </c>
      <c r="P74" s="195">
        <v>56</v>
      </c>
      <c r="Q74" s="197">
        <f t="shared" si="11"/>
        <v>1704</v>
      </c>
    </row>
    <row r="75" spans="1:17">
      <c r="A75" s="177" t="s">
        <v>59</v>
      </c>
      <c r="B75" s="198">
        <v>130</v>
      </c>
      <c r="C75" s="198"/>
      <c r="D75" s="198">
        <v>83</v>
      </c>
      <c r="E75" s="198"/>
      <c r="F75" s="198"/>
      <c r="G75" s="198"/>
      <c r="H75" s="199">
        <v>4</v>
      </c>
      <c r="I75" s="199">
        <v>119</v>
      </c>
      <c r="J75" s="199">
        <v>77</v>
      </c>
      <c r="K75" s="199">
        <v>127</v>
      </c>
      <c r="L75" s="199"/>
      <c r="M75" s="198">
        <v>2</v>
      </c>
      <c r="N75" s="198">
        <v>26</v>
      </c>
      <c r="O75" s="199">
        <v>9</v>
      </c>
      <c r="P75" s="199"/>
      <c r="Q75" s="200">
        <f t="shared" si="11"/>
        <v>577</v>
      </c>
    </row>
    <row r="76" spans="1:17" ht="24">
      <c r="A76" s="183" t="s">
        <v>60</v>
      </c>
      <c r="B76" s="195">
        <v>3</v>
      </c>
      <c r="C76" s="195"/>
      <c r="D76" s="195"/>
      <c r="E76" s="195"/>
      <c r="F76" s="195">
        <v>2</v>
      </c>
      <c r="G76" s="195"/>
      <c r="H76" s="196">
        <v>9</v>
      </c>
      <c r="I76" s="196"/>
      <c r="J76" s="196">
        <v>5</v>
      </c>
      <c r="K76" s="196"/>
      <c r="L76" s="196"/>
      <c r="M76" s="196"/>
      <c r="N76" s="196"/>
      <c r="O76" s="196"/>
      <c r="P76" s="196"/>
      <c r="Q76" s="197">
        <f t="shared" si="11"/>
        <v>19</v>
      </c>
    </row>
    <row r="77" spans="1:17">
      <c r="A77" s="177" t="s">
        <v>61</v>
      </c>
      <c r="B77" s="198">
        <v>87</v>
      </c>
      <c r="C77" s="198">
        <v>2247</v>
      </c>
      <c r="D77" s="198">
        <v>136</v>
      </c>
      <c r="E77" s="198">
        <v>529</v>
      </c>
      <c r="F77" s="198">
        <v>388</v>
      </c>
      <c r="G77" s="198">
        <v>28</v>
      </c>
      <c r="H77" s="199">
        <v>646</v>
      </c>
      <c r="I77" s="199">
        <v>91</v>
      </c>
      <c r="J77" s="199">
        <v>575</v>
      </c>
      <c r="K77" s="199">
        <v>624</v>
      </c>
      <c r="L77" s="199">
        <v>170</v>
      </c>
      <c r="M77" s="199"/>
      <c r="N77" s="199">
        <v>43</v>
      </c>
      <c r="O77" s="199">
        <v>40</v>
      </c>
      <c r="P77" s="199">
        <v>207</v>
      </c>
      <c r="Q77" s="200">
        <f t="shared" si="11"/>
        <v>5811</v>
      </c>
    </row>
    <row r="78" spans="1:17">
      <c r="A78" s="180" t="s">
        <v>62</v>
      </c>
      <c r="B78" s="195">
        <v>52</v>
      </c>
      <c r="C78" s="195"/>
      <c r="D78" s="195"/>
      <c r="E78" s="195"/>
      <c r="F78" s="195"/>
      <c r="G78" s="195"/>
      <c r="H78" s="196"/>
      <c r="I78" s="196"/>
      <c r="J78" s="196"/>
      <c r="K78" s="196"/>
      <c r="L78" s="196"/>
      <c r="M78" s="196"/>
      <c r="N78" s="196"/>
      <c r="O78" s="196"/>
      <c r="P78" s="196"/>
      <c r="Q78" s="197">
        <f t="shared" si="11"/>
        <v>52</v>
      </c>
    </row>
    <row r="79" spans="1:17">
      <c r="A79" s="184" t="s">
        <v>17</v>
      </c>
      <c r="B79" s="201">
        <f t="shared" ref="B79:I79" si="12">SUM(B62:B78)</f>
        <v>12702</v>
      </c>
      <c r="C79" s="201">
        <f t="shared" si="12"/>
        <v>6416</v>
      </c>
      <c r="D79" s="201">
        <f t="shared" si="12"/>
        <v>2217</v>
      </c>
      <c r="E79" s="201">
        <f t="shared" si="12"/>
        <v>4185</v>
      </c>
      <c r="F79" s="201">
        <f t="shared" si="12"/>
        <v>5779</v>
      </c>
      <c r="G79" s="201">
        <f t="shared" si="12"/>
        <v>885</v>
      </c>
      <c r="H79" s="201">
        <f t="shared" si="12"/>
        <v>4831</v>
      </c>
      <c r="I79" s="201">
        <f t="shared" si="12"/>
        <v>10488</v>
      </c>
      <c r="J79" s="201">
        <f>SUM(J62:J78)</f>
        <v>14205</v>
      </c>
      <c r="K79" s="201">
        <f t="shared" ref="K79:L79" si="13">SUM(K62:K78)</f>
        <v>5861</v>
      </c>
      <c r="L79" s="201">
        <f t="shared" si="13"/>
        <v>3236</v>
      </c>
      <c r="M79" s="201">
        <f>SUM(M62:M78)</f>
        <v>3392</v>
      </c>
      <c r="N79" s="201">
        <f t="shared" ref="N79:P79" si="14">SUM(N62:N78)</f>
        <v>2524</v>
      </c>
      <c r="O79" s="201">
        <f t="shared" si="14"/>
        <v>1317</v>
      </c>
      <c r="P79" s="201">
        <f t="shared" si="14"/>
        <v>1533</v>
      </c>
      <c r="Q79" s="201">
        <f>SUM(Q62:Q78)</f>
        <v>79571</v>
      </c>
    </row>
    <row r="80" spans="1:17">
      <c r="A80" s="192" t="s">
        <v>63</v>
      </c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</row>
    <row r="81" spans="1:17" s="136" customFormat="1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 s="136" customFormat="1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 s="136" customFormat="1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s="136" customFormat="1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 s="136" customFormat="1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 s="136" customFormat="1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 s="136" customFormat="1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 s="136" customFormat="1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>
      <c r="A89" s="130" t="s">
        <v>134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0">
        <v>2019</v>
      </c>
    </row>
    <row r="90" spans="1:17" ht="71.400000000000006">
      <c r="A90" s="199"/>
      <c r="B90" s="202" t="s">
        <v>45</v>
      </c>
      <c r="C90" s="202" t="s">
        <v>3</v>
      </c>
      <c r="D90" s="202" t="s">
        <v>4</v>
      </c>
      <c r="E90" s="202" t="s">
        <v>5</v>
      </c>
      <c r="F90" s="202" t="s">
        <v>6</v>
      </c>
      <c r="G90" s="202" t="s">
        <v>7</v>
      </c>
      <c r="H90" s="202" t="s">
        <v>8</v>
      </c>
      <c r="I90" s="202" t="s">
        <v>9</v>
      </c>
      <c r="J90" s="202" t="s">
        <v>10</v>
      </c>
      <c r="K90" s="202" t="s">
        <v>11</v>
      </c>
      <c r="L90" s="202" t="s">
        <v>12</v>
      </c>
      <c r="M90" s="202" t="s">
        <v>13</v>
      </c>
      <c r="N90" s="202" t="s">
        <v>14</v>
      </c>
      <c r="O90" s="202" t="s">
        <v>15</v>
      </c>
      <c r="P90" s="202" t="s">
        <v>16</v>
      </c>
      <c r="Q90" s="203" t="s">
        <v>17</v>
      </c>
    </row>
    <row r="91" spans="1:17">
      <c r="A91" s="180" t="s">
        <v>46</v>
      </c>
      <c r="B91" s="195">
        <v>426</v>
      </c>
      <c r="C91" s="195">
        <v>250</v>
      </c>
      <c r="D91" s="195">
        <v>40</v>
      </c>
      <c r="E91" s="195">
        <v>800</v>
      </c>
      <c r="F91" s="195">
        <v>97</v>
      </c>
      <c r="G91" s="195">
        <v>151</v>
      </c>
      <c r="H91" s="196">
        <v>27</v>
      </c>
      <c r="I91" s="196">
        <v>476</v>
      </c>
      <c r="J91" s="195">
        <v>888</v>
      </c>
      <c r="K91" s="195">
        <v>361</v>
      </c>
      <c r="L91" s="196"/>
      <c r="M91" s="196"/>
      <c r="N91" s="196">
        <v>16</v>
      </c>
      <c r="O91" s="196"/>
      <c r="P91" s="196">
        <v>4</v>
      </c>
      <c r="Q91" s="197">
        <v>3536</v>
      </c>
    </row>
    <row r="92" spans="1:17">
      <c r="A92" s="177" t="s">
        <v>47</v>
      </c>
      <c r="B92" s="198">
        <v>150</v>
      </c>
      <c r="C92" s="198">
        <v>53</v>
      </c>
      <c r="D92" s="198">
        <v>263</v>
      </c>
      <c r="E92" s="198">
        <v>174</v>
      </c>
      <c r="F92" s="198">
        <v>79</v>
      </c>
      <c r="G92" s="198">
        <v>36</v>
      </c>
      <c r="H92" s="199">
        <v>387</v>
      </c>
      <c r="I92" s="199">
        <v>188</v>
      </c>
      <c r="J92" s="198">
        <v>283</v>
      </c>
      <c r="K92" s="198">
        <v>1008</v>
      </c>
      <c r="L92" s="199">
        <v>84</v>
      </c>
      <c r="M92" s="199">
        <v>82</v>
      </c>
      <c r="N92" s="199"/>
      <c r="O92" s="199">
        <v>14</v>
      </c>
      <c r="P92" s="199">
        <v>37</v>
      </c>
      <c r="Q92" s="200">
        <v>2838</v>
      </c>
    </row>
    <row r="93" spans="1:17">
      <c r="A93" s="180" t="s">
        <v>48</v>
      </c>
      <c r="B93" s="196">
        <v>202</v>
      </c>
      <c r="C93" s="196"/>
      <c r="D93" s="196">
        <v>1</v>
      </c>
      <c r="E93" s="196">
        <v>27</v>
      </c>
      <c r="F93" s="196">
        <v>21</v>
      </c>
      <c r="G93" s="196">
        <v>2</v>
      </c>
      <c r="H93" s="196">
        <v>13</v>
      </c>
      <c r="I93" s="196">
        <v>27</v>
      </c>
      <c r="J93" s="196">
        <v>101</v>
      </c>
      <c r="K93" s="196">
        <v>78</v>
      </c>
      <c r="L93" s="196"/>
      <c r="M93" s="196">
        <v>4</v>
      </c>
      <c r="N93" s="196"/>
      <c r="O93" s="196"/>
      <c r="P93" s="196"/>
      <c r="Q93" s="197">
        <v>476</v>
      </c>
    </row>
    <row r="94" spans="1:17">
      <c r="A94" s="177" t="s">
        <v>49</v>
      </c>
      <c r="B94" s="199">
        <v>1997</v>
      </c>
      <c r="C94" s="199">
        <v>1442</v>
      </c>
      <c r="D94" s="199">
        <v>770</v>
      </c>
      <c r="E94" s="199">
        <v>142</v>
      </c>
      <c r="F94" s="199">
        <v>1501</v>
      </c>
      <c r="G94" s="199">
        <v>414</v>
      </c>
      <c r="H94" s="199">
        <v>1493</v>
      </c>
      <c r="I94" s="199">
        <v>2446</v>
      </c>
      <c r="J94" s="199">
        <v>2852</v>
      </c>
      <c r="K94" s="199">
        <v>1121</v>
      </c>
      <c r="L94" s="199">
        <v>1124</v>
      </c>
      <c r="M94" s="199">
        <v>377</v>
      </c>
      <c r="N94" s="199">
        <v>47</v>
      </c>
      <c r="O94" s="199">
        <v>248</v>
      </c>
      <c r="P94" s="199">
        <v>534</v>
      </c>
      <c r="Q94" s="200">
        <v>16508</v>
      </c>
    </row>
    <row r="95" spans="1:17">
      <c r="A95" s="180" t="s">
        <v>50</v>
      </c>
      <c r="B95" s="195">
        <v>31</v>
      </c>
      <c r="C95" s="195">
        <v>3</v>
      </c>
      <c r="D95" s="195">
        <v>398</v>
      </c>
      <c r="E95" s="195">
        <v>35</v>
      </c>
      <c r="F95" s="195">
        <v>210</v>
      </c>
      <c r="G95" s="195">
        <v>9</v>
      </c>
      <c r="H95" s="196">
        <v>59</v>
      </c>
      <c r="I95" s="196">
        <v>88</v>
      </c>
      <c r="J95" s="196">
        <v>334</v>
      </c>
      <c r="K95" s="196">
        <v>37</v>
      </c>
      <c r="L95" s="196"/>
      <c r="M95" s="196">
        <v>127</v>
      </c>
      <c r="N95" s="195">
        <v>71</v>
      </c>
      <c r="O95" s="196">
        <v>47</v>
      </c>
      <c r="P95" s="196">
        <v>5</v>
      </c>
      <c r="Q95" s="197">
        <v>1454</v>
      </c>
    </row>
    <row r="96" spans="1:17">
      <c r="A96" s="177" t="s">
        <v>51</v>
      </c>
      <c r="B96" s="198">
        <v>27</v>
      </c>
      <c r="C96" s="198"/>
      <c r="D96" s="198">
        <v>89</v>
      </c>
      <c r="E96" s="198">
        <v>24</v>
      </c>
      <c r="F96" s="198">
        <v>180</v>
      </c>
      <c r="G96" s="198">
        <v>13</v>
      </c>
      <c r="H96" s="199">
        <v>14</v>
      </c>
      <c r="I96" s="199">
        <v>12</v>
      </c>
      <c r="J96" s="199">
        <v>34</v>
      </c>
      <c r="K96" s="199">
        <v>9</v>
      </c>
      <c r="L96" s="199"/>
      <c r="M96" s="199">
        <v>11</v>
      </c>
      <c r="N96" s="199">
        <v>46</v>
      </c>
      <c r="O96" s="199">
        <v>6</v>
      </c>
      <c r="P96" s="199">
        <v>20</v>
      </c>
      <c r="Q96" s="200">
        <v>485</v>
      </c>
    </row>
    <row r="97" spans="1:17">
      <c r="A97" s="180" t="s">
        <v>52</v>
      </c>
      <c r="B97" s="195">
        <v>1031</v>
      </c>
      <c r="C97" s="195">
        <v>302</v>
      </c>
      <c r="D97" s="195">
        <v>134</v>
      </c>
      <c r="E97" s="195">
        <v>327</v>
      </c>
      <c r="F97" s="195">
        <v>350</v>
      </c>
      <c r="G97" s="195">
        <v>121</v>
      </c>
      <c r="H97" s="196">
        <v>617</v>
      </c>
      <c r="I97" s="196">
        <v>6084</v>
      </c>
      <c r="J97" s="196">
        <v>605</v>
      </c>
      <c r="K97" s="196">
        <v>157</v>
      </c>
      <c r="L97" s="196">
        <v>367</v>
      </c>
      <c r="M97" s="196">
        <v>24</v>
      </c>
      <c r="N97" s="196"/>
      <c r="O97" s="196">
        <v>28</v>
      </c>
      <c r="P97" s="196">
        <v>721</v>
      </c>
      <c r="Q97" s="197">
        <v>10868</v>
      </c>
    </row>
    <row r="98" spans="1:17">
      <c r="A98" s="177" t="s">
        <v>53</v>
      </c>
      <c r="B98" s="198">
        <v>11397</v>
      </c>
      <c r="C98" s="198">
        <v>3001</v>
      </c>
      <c r="D98" s="198">
        <v>1370</v>
      </c>
      <c r="E98" s="198">
        <v>4001</v>
      </c>
      <c r="F98" s="198">
        <v>5889</v>
      </c>
      <c r="G98" s="198">
        <v>761</v>
      </c>
      <c r="H98" s="198">
        <v>1985</v>
      </c>
      <c r="I98" s="198">
        <v>6320</v>
      </c>
      <c r="J98" s="198">
        <v>8965</v>
      </c>
      <c r="K98" s="198">
        <v>2165</v>
      </c>
      <c r="L98" s="198">
        <v>1025</v>
      </c>
      <c r="M98" s="198">
        <v>4508</v>
      </c>
      <c r="N98" s="198">
        <v>2824</v>
      </c>
      <c r="O98" s="198">
        <v>987</v>
      </c>
      <c r="P98" s="198">
        <v>294</v>
      </c>
      <c r="Q98" s="200">
        <v>55492</v>
      </c>
    </row>
    <row r="99" spans="1:17">
      <c r="A99" s="180" t="s">
        <v>54</v>
      </c>
      <c r="B99" s="195">
        <v>74</v>
      </c>
      <c r="C99" s="195">
        <v>9</v>
      </c>
      <c r="D99" s="195"/>
      <c r="E99" s="195">
        <v>30</v>
      </c>
      <c r="F99" s="195">
        <v>69</v>
      </c>
      <c r="G99" s="195"/>
      <c r="H99" s="196"/>
      <c r="I99" s="196">
        <v>127</v>
      </c>
      <c r="J99" s="196">
        <v>70</v>
      </c>
      <c r="K99" s="196">
        <v>210</v>
      </c>
      <c r="L99" s="196">
        <v>14</v>
      </c>
      <c r="M99" s="196">
        <v>72</v>
      </c>
      <c r="N99" s="195"/>
      <c r="O99" s="195">
        <v>6</v>
      </c>
      <c r="P99" s="195">
        <v>1</v>
      </c>
      <c r="Q99" s="197">
        <v>682</v>
      </c>
    </row>
    <row r="100" spans="1:17">
      <c r="A100" s="177" t="s">
        <v>55</v>
      </c>
      <c r="B100" s="198">
        <v>17</v>
      </c>
      <c r="C100" s="198">
        <v>103</v>
      </c>
      <c r="D100" s="198">
        <v>16</v>
      </c>
      <c r="E100" s="198">
        <v>19</v>
      </c>
      <c r="F100" s="198">
        <v>48</v>
      </c>
      <c r="G100" s="198"/>
      <c r="H100" s="198"/>
      <c r="I100" s="198">
        <v>421</v>
      </c>
      <c r="J100" s="198"/>
      <c r="K100" s="198">
        <v>239</v>
      </c>
      <c r="L100" s="198"/>
      <c r="M100" s="198">
        <v>67</v>
      </c>
      <c r="N100" s="198">
        <v>15</v>
      </c>
      <c r="O100" s="198"/>
      <c r="P100" s="198">
        <v>42</v>
      </c>
      <c r="Q100" s="200">
        <v>987</v>
      </c>
    </row>
    <row r="101" spans="1:17">
      <c r="A101" s="180" t="s">
        <v>56</v>
      </c>
      <c r="B101" s="195">
        <v>4</v>
      </c>
      <c r="C101" s="195"/>
      <c r="D101" s="195"/>
      <c r="E101" s="195">
        <v>1</v>
      </c>
      <c r="F101" s="195">
        <v>1</v>
      </c>
      <c r="G101" s="195"/>
      <c r="H101" s="196">
        <v>14</v>
      </c>
      <c r="I101" s="196">
        <v>45</v>
      </c>
      <c r="J101" s="196">
        <v>91</v>
      </c>
      <c r="K101" s="196">
        <v>376</v>
      </c>
      <c r="L101" s="196"/>
      <c r="M101" s="196">
        <v>2</v>
      </c>
      <c r="N101" s="196"/>
      <c r="O101" s="196">
        <v>1</v>
      </c>
      <c r="P101" s="196">
        <v>3</v>
      </c>
      <c r="Q101" s="197">
        <v>538</v>
      </c>
    </row>
    <row r="102" spans="1:17">
      <c r="A102" s="177" t="s">
        <v>57</v>
      </c>
      <c r="B102" s="198">
        <v>83</v>
      </c>
      <c r="C102" s="198">
        <v>53</v>
      </c>
      <c r="D102" s="198">
        <v>155</v>
      </c>
      <c r="E102" s="198">
        <v>48</v>
      </c>
      <c r="F102" s="198">
        <v>661</v>
      </c>
      <c r="G102" s="198"/>
      <c r="H102" s="199">
        <v>90</v>
      </c>
      <c r="I102" s="199">
        <v>215</v>
      </c>
      <c r="J102" s="199">
        <v>1949</v>
      </c>
      <c r="K102" s="199">
        <v>42</v>
      </c>
      <c r="L102" s="199">
        <v>670</v>
      </c>
      <c r="M102" s="199">
        <v>35</v>
      </c>
      <c r="N102" s="199"/>
      <c r="O102" s="199">
        <v>25</v>
      </c>
      <c r="P102" s="199"/>
      <c r="Q102" s="200">
        <v>4026</v>
      </c>
    </row>
    <row r="103" spans="1:17">
      <c r="A103" s="180" t="s">
        <v>58</v>
      </c>
      <c r="B103" s="195">
        <v>237</v>
      </c>
      <c r="C103" s="195">
        <v>73</v>
      </c>
      <c r="D103" s="195">
        <v>104</v>
      </c>
      <c r="E103" s="195">
        <v>59</v>
      </c>
      <c r="F103" s="195">
        <v>288</v>
      </c>
      <c r="G103" s="195">
        <v>302</v>
      </c>
      <c r="H103" s="196">
        <v>165</v>
      </c>
      <c r="I103" s="196">
        <v>478</v>
      </c>
      <c r="J103" s="196">
        <v>496</v>
      </c>
      <c r="K103" s="196">
        <v>302</v>
      </c>
      <c r="L103" s="196">
        <v>427</v>
      </c>
      <c r="M103" s="196">
        <v>47</v>
      </c>
      <c r="N103" s="195">
        <v>74</v>
      </c>
      <c r="O103" s="195">
        <v>34</v>
      </c>
      <c r="P103" s="195">
        <v>68</v>
      </c>
      <c r="Q103" s="197">
        <v>3154</v>
      </c>
    </row>
    <row r="104" spans="1:17">
      <c r="A104" s="177" t="s">
        <v>59</v>
      </c>
      <c r="B104" s="198">
        <v>130</v>
      </c>
      <c r="C104" s="198"/>
      <c r="D104" s="198">
        <v>11</v>
      </c>
      <c r="E104" s="198">
        <v>27</v>
      </c>
      <c r="F104" s="198">
        <v>26</v>
      </c>
      <c r="G104" s="198">
        <v>5</v>
      </c>
      <c r="H104" s="199">
        <v>3</v>
      </c>
      <c r="I104" s="199">
        <v>105</v>
      </c>
      <c r="J104" s="199">
        <v>30</v>
      </c>
      <c r="K104" s="199">
        <v>117</v>
      </c>
      <c r="L104" s="199"/>
      <c r="M104" s="198"/>
      <c r="N104" s="198"/>
      <c r="O104" s="199">
        <v>18</v>
      </c>
      <c r="P104" s="199">
        <v>1</v>
      </c>
      <c r="Q104" s="200">
        <v>473</v>
      </c>
    </row>
    <row r="105" spans="1:17" ht="24">
      <c r="A105" s="183" t="s">
        <v>60</v>
      </c>
      <c r="B105" s="195">
        <v>10</v>
      </c>
      <c r="C105" s="195"/>
      <c r="D105" s="195"/>
      <c r="E105" s="195"/>
      <c r="F105" s="195"/>
      <c r="G105" s="195"/>
      <c r="H105" s="196">
        <v>37</v>
      </c>
      <c r="I105" s="196"/>
      <c r="J105" s="196"/>
      <c r="K105" s="196">
        <v>6</v>
      </c>
      <c r="L105" s="196"/>
      <c r="M105" s="196"/>
      <c r="N105" s="196"/>
      <c r="O105" s="196"/>
      <c r="P105" s="196"/>
      <c r="Q105" s="197">
        <v>53</v>
      </c>
    </row>
    <row r="106" spans="1:17">
      <c r="A106" s="177" t="s">
        <v>61</v>
      </c>
      <c r="B106" s="198">
        <v>159</v>
      </c>
      <c r="C106" s="198">
        <v>1657</v>
      </c>
      <c r="D106" s="198">
        <v>145</v>
      </c>
      <c r="E106" s="198">
        <v>310</v>
      </c>
      <c r="F106" s="198">
        <v>864</v>
      </c>
      <c r="G106" s="198">
        <v>62</v>
      </c>
      <c r="H106" s="199">
        <v>1362</v>
      </c>
      <c r="I106" s="199">
        <v>169</v>
      </c>
      <c r="J106" s="199">
        <v>1014</v>
      </c>
      <c r="K106" s="199">
        <v>973</v>
      </c>
      <c r="L106" s="199">
        <v>249</v>
      </c>
      <c r="M106" s="199">
        <v>21</v>
      </c>
      <c r="N106" s="199">
        <v>21</v>
      </c>
      <c r="O106" s="199">
        <v>26</v>
      </c>
      <c r="P106" s="199">
        <v>190</v>
      </c>
      <c r="Q106" s="200">
        <v>7222</v>
      </c>
    </row>
    <row r="107" spans="1:17">
      <c r="A107" s="180" t="s">
        <v>62</v>
      </c>
      <c r="B107" s="195">
        <v>111</v>
      </c>
      <c r="C107" s="195"/>
      <c r="D107" s="195"/>
      <c r="E107" s="195"/>
      <c r="F107" s="195"/>
      <c r="G107" s="195"/>
      <c r="H107" s="196"/>
      <c r="I107" s="196"/>
      <c r="J107" s="196"/>
      <c r="K107" s="196"/>
      <c r="L107" s="196"/>
      <c r="M107" s="196"/>
      <c r="N107" s="196"/>
      <c r="O107" s="196"/>
      <c r="P107" s="196"/>
      <c r="Q107" s="197">
        <v>111</v>
      </c>
    </row>
    <row r="108" spans="1:17">
      <c r="A108" s="204" t="s">
        <v>17</v>
      </c>
      <c r="B108" s="201">
        <f t="shared" ref="B108:Q108" si="15">SUM(B91:B105)</f>
        <v>15816</v>
      </c>
      <c r="C108" s="201">
        <f t="shared" si="15"/>
        <v>5289</v>
      </c>
      <c r="D108" s="201">
        <f t="shared" si="15"/>
        <v>3351</v>
      </c>
      <c r="E108" s="201">
        <f t="shared" si="15"/>
        <v>5714</v>
      </c>
      <c r="F108" s="201">
        <f t="shared" si="15"/>
        <v>9420</v>
      </c>
      <c r="G108" s="201">
        <f t="shared" si="15"/>
        <v>1814</v>
      </c>
      <c r="H108" s="201">
        <f t="shared" si="15"/>
        <v>4904</v>
      </c>
      <c r="I108" s="201">
        <f t="shared" si="15"/>
        <v>17032</v>
      </c>
      <c r="J108" s="201">
        <f t="shared" si="15"/>
        <v>16698</v>
      </c>
      <c r="K108" s="201">
        <f t="shared" si="15"/>
        <v>6228</v>
      </c>
      <c r="L108" s="201">
        <f t="shared" si="15"/>
        <v>3711</v>
      </c>
      <c r="M108" s="201">
        <f t="shared" si="15"/>
        <v>5356</v>
      </c>
      <c r="N108" s="201">
        <f t="shared" si="15"/>
        <v>3093</v>
      </c>
      <c r="O108" s="201">
        <f t="shared" si="15"/>
        <v>1414</v>
      </c>
      <c r="P108" s="201">
        <f t="shared" si="15"/>
        <v>1730</v>
      </c>
      <c r="Q108" s="201">
        <f t="shared" si="15"/>
        <v>101570</v>
      </c>
    </row>
    <row r="109" spans="1:17">
      <c r="A109" s="192" t="s">
        <v>63</v>
      </c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</row>
    <row r="110" spans="1:17" s="136" customFormat="1">
      <c r="A110" s="192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</row>
    <row r="111" spans="1:17" s="136" customFormat="1">
      <c r="A111" s="192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</row>
    <row r="112" spans="1:17" s="136" customFormat="1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</row>
    <row r="113" spans="1:17" s="136" customFormat="1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</row>
    <row r="114" spans="1:17" s="136" customFormat="1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</row>
    <row r="115" spans="1:17" s="136" customFormat="1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</row>
    <row r="116" spans="1:17" s="136" customFormat="1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</row>
    <row r="117" spans="1:17" s="136" customFormat="1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</row>
    <row r="118" spans="1:17">
      <c r="A118" s="194"/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</row>
    <row r="119" spans="1:17">
      <c r="A119" s="130" t="s">
        <v>135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0">
        <v>2018</v>
      </c>
    </row>
    <row r="120" spans="1:17" ht="71.400000000000006">
      <c r="A120" s="177"/>
      <c r="B120" s="202" t="s">
        <v>45</v>
      </c>
      <c r="C120" s="202" t="s">
        <v>3</v>
      </c>
      <c r="D120" s="202" t="s">
        <v>4</v>
      </c>
      <c r="E120" s="202" t="s">
        <v>5</v>
      </c>
      <c r="F120" s="202" t="s">
        <v>6</v>
      </c>
      <c r="G120" s="202" t="s">
        <v>7</v>
      </c>
      <c r="H120" s="202" t="s">
        <v>8</v>
      </c>
      <c r="I120" s="202" t="s">
        <v>9</v>
      </c>
      <c r="J120" s="202" t="s">
        <v>10</v>
      </c>
      <c r="K120" s="202" t="s">
        <v>11</v>
      </c>
      <c r="L120" s="202" t="s">
        <v>12</v>
      </c>
      <c r="M120" s="202" t="s">
        <v>13</v>
      </c>
      <c r="N120" s="202" t="s">
        <v>14</v>
      </c>
      <c r="O120" s="202" t="s">
        <v>15</v>
      </c>
      <c r="P120" s="202" t="s">
        <v>16</v>
      </c>
      <c r="Q120" s="203" t="s">
        <v>17</v>
      </c>
    </row>
    <row r="121" spans="1:17">
      <c r="A121" s="180" t="s">
        <v>46</v>
      </c>
      <c r="B121" s="195">
        <v>366</v>
      </c>
      <c r="C121" s="195">
        <v>391</v>
      </c>
      <c r="D121" s="195">
        <v>310</v>
      </c>
      <c r="E121" s="195">
        <v>785</v>
      </c>
      <c r="F121" s="195">
        <v>204</v>
      </c>
      <c r="G121" s="195">
        <v>188</v>
      </c>
      <c r="H121" s="196">
        <v>29</v>
      </c>
      <c r="I121" s="196">
        <v>662</v>
      </c>
      <c r="J121" s="195">
        <v>1366</v>
      </c>
      <c r="K121" s="195">
        <v>390</v>
      </c>
      <c r="L121" s="196"/>
      <c r="M121" s="196">
        <v>20</v>
      </c>
      <c r="N121" s="196">
        <v>5</v>
      </c>
      <c r="O121" s="196">
        <v>19</v>
      </c>
      <c r="P121" s="196">
        <v>30</v>
      </c>
      <c r="Q121" s="197">
        <v>4765</v>
      </c>
    </row>
    <row r="122" spans="1:17">
      <c r="A122" s="177" t="s">
        <v>47</v>
      </c>
      <c r="B122" s="198">
        <v>176</v>
      </c>
      <c r="C122" s="198">
        <v>66</v>
      </c>
      <c r="D122" s="198">
        <v>391</v>
      </c>
      <c r="E122" s="198">
        <v>169</v>
      </c>
      <c r="F122" s="198">
        <v>51</v>
      </c>
      <c r="G122" s="198">
        <v>14</v>
      </c>
      <c r="H122" s="199">
        <v>287</v>
      </c>
      <c r="I122" s="199">
        <v>108</v>
      </c>
      <c r="J122" s="198">
        <v>196</v>
      </c>
      <c r="K122" s="198">
        <v>851</v>
      </c>
      <c r="L122" s="199">
        <v>83</v>
      </c>
      <c r="M122" s="199">
        <v>54</v>
      </c>
      <c r="N122" s="199"/>
      <c r="O122" s="199">
        <v>4</v>
      </c>
      <c r="P122" s="199">
        <v>27</v>
      </c>
      <c r="Q122" s="200">
        <v>2477</v>
      </c>
    </row>
    <row r="123" spans="1:17">
      <c r="A123" s="180" t="s">
        <v>48</v>
      </c>
      <c r="B123" s="196">
        <v>191</v>
      </c>
      <c r="C123" s="196">
        <v>16</v>
      </c>
      <c r="D123" s="196"/>
      <c r="E123" s="196">
        <v>26</v>
      </c>
      <c r="F123" s="196">
        <v>224</v>
      </c>
      <c r="G123" s="196">
        <v>2</v>
      </c>
      <c r="H123" s="196">
        <v>1</v>
      </c>
      <c r="I123" s="196">
        <v>85</v>
      </c>
      <c r="J123" s="196">
        <v>157</v>
      </c>
      <c r="K123" s="196">
        <v>62</v>
      </c>
      <c r="L123" s="196"/>
      <c r="M123" s="196">
        <v>2</v>
      </c>
      <c r="N123" s="196">
        <v>1</v>
      </c>
      <c r="O123" s="196">
        <v>1</v>
      </c>
      <c r="P123" s="196"/>
      <c r="Q123" s="197">
        <v>768</v>
      </c>
    </row>
    <row r="124" spans="1:17">
      <c r="A124" s="177" t="s">
        <v>49</v>
      </c>
      <c r="B124" s="199">
        <v>2224</v>
      </c>
      <c r="C124" s="199">
        <v>1470</v>
      </c>
      <c r="D124" s="199">
        <v>852</v>
      </c>
      <c r="E124" s="199">
        <v>259</v>
      </c>
      <c r="F124" s="199">
        <v>1658</v>
      </c>
      <c r="G124" s="199">
        <v>508</v>
      </c>
      <c r="H124" s="199">
        <v>1478</v>
      </c>
      <c r="I124" s="199">
        <v>2244</v>
      </c>
      <c r="J124" s="199">
        <v>3025</v>
      </c>
      <c r="K124" s="199">
        <v>819</v>
      </c>
      <c r="L124" s="199">
        <v>810</v>
      </c>
      <c r="M124" s="199">
        <v>215</v>
      </c>
      <c r="N124" s="199">
        <v>293</v>
      </c>
      <c r="O124" s="199">
        <v>292</v>
      </c>
      <c r="P124" s="199">
        <v>727</v>
      </c>
      <c r="Q124" s="200">
        <v>16874</v>
      </c>
    </row>
    <row r="125" spans="1:17">
      <c r="A125" s="180" t="s">
        <v>50</v>
      </c>
      <c r="B125" s="195">
        <v>2</v>
      </c>
      <c r="C125" s="195">
        <v>8</v>
      </c>
      <c r="D125" s="195">
        <v>458</v>
      </c>
      <c r="E125" s="195">
        <v>17</v>
      </c>
      <c r="F125" s="195">
        <v>645</v>
      </c>
      <c r="G125" s="195">
        <v>30</v>
      </c>
      <c r="H125" s="196">
        <v>55</v>
      </c>
      <c r="I125" s="196">
        <v>208</v>
      </c>
      <c r="J125" s="196">
        <v>298</v>
      </c>
      <c r="K125" s="196">
        <v>57</v>
      </c>
      <c r="L125" s="196"/>
      <c r="M125" s="196">
        <v>189</v>
      </c>
      <c r="N125" s="195">
        <v>2</v>
      </c>
      <c r="O125" s="196">
        <v>49</v>
      </c>
      <c r="P125" s="196">
        <v>79</v>
      </c>
      <c r="Q125" s="197">
        <v>2097</v>
      </c>
    </row>
    <row r="126" spans="1:17">
      <c r="A126" s="177" t="s">
        <v>51</v>
      </c>
      <c r="B126" s="198">
        <v>85</v>
      </c>
      <c r="C126" s="198">
        <v>15</v>
      </c>
      <c r="D126" s="198">
        <v>81</v>
      </c>
      <c r="E126" s="198">
        <v>4</v>
      </c>
      <c r="F126" s="198">
        <v>138</v>
      </c>
      <c r="G126" s="198">
        <v>6</v>
      </c>
      <c r="H126" s="199"/>
      <c r="I126" s="199">
        <v>15</v>
      </c>
      <c r="J126" s="199">
        <v>58</v>
      </c>
      <c r="K126" s="199">
        <v>20</v>
      </c>
      <c r="L126" s="199"/>
      <c r="M126" s="199">
        <v>24</v>
      </c>
      <c r="N126" s="199">
        <v>2</v>
      </c>
      <c r="O126" s="199">
        <v>6</v>
      </c>
      <c r="P126" s="199">
        <v>13</v>
      </c>
      <c r="Q126" s="200">
        <v>467</v>
      </c>
    </row>
    <row r="127" spans="1:17">
      <c r="A127" s="180" t="s">
        <v>52</v>
      </c>
      <c r="B127" s="195">
        <v>989</v>
      </c>
      <c r="C127" s="195">
        <v>277</v>
      </c>
      <c r="D127" s="195">
        <v>112</v>
      </c>
      <c r="E127" s="195">
        <v>465</v>
      </c>
      <c r="F127" s="195">
        <v>677</v>
      </c>
      <c r="G127" s="195">
        <v>73</v>
      </c>
      <c r="H127" s="196">
        <v>750</v>
      </c>
      <c r="I127" s="196">
        <v>6522</v>
      </c>
      <c r="J127" s="196">
        <v>2574</v>
      </c>
      <c r="K127" s="196">
        <v>131</v>
      </c>
      <c r="L127" s="196">
        <v>403</v>
      </c>
      <c r="M127" s="196">
        <v>87</v>
      </c>
      <c r="N127" s="196">
        <v>88</v>
      </c>
      <c r="O127" s="196">
        <v>36</v>
      </c>
      <c r="P127" s="196">
        <v>713</v>
      </c>
      <c r="Q127" s="197">
        <v>13897</v>
      </c>
    </row>
    <row r="128" spans="1:17">
      <c r="A128" s="177" t="s">
        <v>53</v>
      </c>
      <c r="B128" s="198">
        <v>11750</v>
      </c>
      <c r="C128" s="198">
        <v>3840</v>
      </c>
      <c r="D128" s="198">
        <v>1236</v>
      </c>
      <c r="E128" s="198">
        <v>4467</v>
      </c>
      <c r="F128" s="198">
        <v>6736</v>
      </c>
      <c r="G128" s="198">
        <v>672</v>
      </c>
      <c r="H128" s="198">
        <v>1934</v>
      </c>
      <c r="I128" s="198">
        <v>6668</v>
      </c>
      <c r="J128" s="198">
        <v>10717</v>
      </c>
      <c r="K128" s="198">
        <v>2597</v>
      </c>
      <c r="L128" s="198">
        <v>1031</v>
      </c>
      <c r="M128" s="198">
        <v>4485</v>
      </c>
      <c r="N128" s="198">
        <v>2428</v>
      </c>
      <c r="O128" s="198">
        <v>1200</v>
      </c>
      <c r="P128" s="198">
        <v>495</v>
      </c>
      <c r="Q128" s="200">
        <v>60256</v>
      </c>
    </row>
    <row r="129" spans="1:17">
      <c r="A129" s="180" t="s">
        <v>54</v>
      </c>
      <c r="B129" s="195">
        <v>14</v>
      </c>
      <c r="C129" s="195"/>
      <c r="D129" s="195"/>
      <c r="E129" s="195">
        <v>39</v>
      </c>
      <c r="F129" s="195">
        <v>38</v>
      </c>
      <c r="G129" s="195"/>
      <c r="H129" s="196"/>
      <c r="I129" s="196">
        <v>120</v>
      </c>
      <c r="J129" s="196">
        <v>64</v>
      </c>
      <c r="K129" s="196">
        <v>70</v>
      </c>
      <c r="L129" s="196">
        <v>20</v>
      </c>
      <c r="M129" s="196">
        <v>80</v>
      </c>
      <c r="N129" s="195">
        <v>18</v>
      </c>
      <c r="O129" s="195">
        <v>8</v>
      </c>
      <c r="P129" s="195"/>
      <c r="Q129" s="197">
        <v>471</v>
      </c>
    </row>
    <row r="130" spans="1:17">
      <c r="A130" s="177" t="s">
        <v>55</v>
      </c>
      <c r="B130" s="198">
        <v>46</v>
      </c>
      <c r="C130" s="198">
        <v>130</v>
      </c>
      <c r="D130" s="198">
        <v>22</v>
      </c>
      <c r="E130" s="198"/>
      <c r="F130" s="198"/>
      <c r="G130" s="198"/>
      <c r="H130" s="198"/>
      <c r="I130" s="198">
        <v>317</v>
      </c>
      <c r="J130" s="198">
        <v>353</v>
      </c>
      <c r="K130" s="198">
        <v>119</v>
      </c>
      <c r="L130" s="198"/>
      <c r="M130" s="198">
        <v>186</v>
      </c>
      <c r="N130" s="198">
        <v>159</v>
      </c>
      <c r="O130" s="198"/>
      <c r="P130" s="198">
        <v>9</v>
      </c>
      <c r="Q130" s="200">
        <v>1341</v>
      </c>
    </row>
    <row r="131" spans="1:17">
      <c r="A131" s="180" t="s">
        <v>56</v>
      </c>
      <c r="B131" s="195">
        <v>221</v>
      </c>
      <c r="C131" s="195"/>
      <c r="D131" s="195"/>
      <c r="E131" s="195">
        <v>1</v>
      </c>
      <c r="F131" s="195"/>
      <c r="G131" s="195"/>
      <c r="H131" s="196">
        <v>11</v>
      </c>
      <c r="I131" s="196">
        <v>51</v>
      </c>
      <c r="J131" s="196">
        <v>70</v>
      </c>
      <c r="K131" s="196">
        <v>246</v>
      </c>
      <c r="L131" s="196"/>
      <c r="M131" s="196">
        <v>4</v>
      </c>
      <c r="N131" s="196">
        <v>1</v>
      </c>
      <c r="O131" s="196"/>
      <c r="P131" s="196">
        <v>9</v>
      </c>
      <c r="Q131" s="197">
        <v>614</v>
      </c>
    </row>
    <row r="132" spans="1:17">
      <c r="A132" s="177" t="s">
        <v>57</v>
      </c>
      <c r="B132" s="198">
        <v>176</v>
      </c>
      <c r="C132" s="198">
        <v>64</v>
      </c>
      <c r="D132" s="198">
        <v>163</v>
      </c>
      <c r="E132" s="198">
        <v>80</v>
      </c>
      <c r="F132" s="198">
        <v>698</v>
      </c>
      <c r="G132" s="198"/>
      <c r="H132" s="199">
        <v>265</v>
      </c>
      <c r="I132" s="199">
        <v>397</v>
      </c>
      <c r="J132" s="199">
        <v>1669</v>
      </c>
      <c r="K132" s="199">
        <v>123</v>
      </c>
      <c r="L132" s="199">
        <v>774</v>
      </c>
      <c r="M132" s="199">
        <v>116</v>
      </c>
      <c r="N132" s="199">
        <v>26</v>
      </c>
      <c r="O132" s="199">
        <v>18</v>
      </c>
      <c r="P132" s="199"/>
      <c r="Q132" s="200">
        <v>4569</v>
      </c>
    </row>
    <row r="133" spans="1:17">
      <c r="A133" s="180" t="s">
        <v>58</v>
      </c>
      <c r="B133" s="195">
        <v>512</v>
      </c>
      <c r="C133" s="195">
        <v>90</v>
      </c>
      <c r="D133" s="195">
        <v>155</v>
      </c>
      <c r="E133" s="195">
        <v>125</v>
      </c>
      <c r="F133" s="195">
        <v>507</v>
      </c>
      <c r="G133" s="195">
        <v>52</v>
      </c>
      <c r="H133" s="196">
        <v>203</v>
      </c>
      <c r="I133" s="196">
        <v>820</v>
      </c>
      <c r="J133" s="196">
        <v>602</v>
      </c>
      <c r="K133" s="196">
        <v>232</v>
      </c>
      <c r="L133" s="196">
        <v>443</v>
      </c>
      <c r="M133" s="196">
        <v>83</v>
      </c>
      <c r="N133" s="195">
        <v>6</v>
      </c>
      <c r="O133" s="195">
        <v>76</v>
      </c>
      <c r="P133" s="195">
        <v>98</v>
      </c>
      <c r="Q133" s="197">
        <v>4004</v>
      </c>
    </row>
    <row r="134" spans="1:17">
      <c r="A134" s="177" t="s">
        <v>59</v>
      </c>
      <c r="B134" s="198">
        <v>140</v>
      </c>
      <c r="C134" s="198"/>
      <c r="D134" s="198">
        <v>78</v>
      </c>
      <c r="E134" s="198"/>
      <c r="F134" s="198">
        <v>19</v>
      </c>
      <c r="G134" s="198">
        <v>3</v>
      </c>
      <c r="H134" s="199">
        <v>1</v>
      </c>
      <c r="I134" s="199">
        <v>86</v>
      </c>
      <c r="J134" s="199">
        <v>56</v>
      </c>
      <c r="K134" s="199">
        <v>52</v>
      </c>
      <c r="L134" s="199"/>
      <c r="M134" s="198">
        <v>9</v>
      </c>
      <c r="N134" s="198"/>
      <c r="O134" s="199">
        <v>1</v>
      </c>
      <c r="P134" s="199"/>
      <c r="Q134" s="200">
        <v>445</v>
      </c>
    </row>
    <row r="135" spans="1:17" ht="24">
      <c r="A135" s="183" t="s">
        <v>60</v>
      </c>
      <c r="B135" s="195"/>
      <c r="C135" s="195">
        <v>11</v>
      </c>
      <c r="D135" s="195"/>
      <c r="E135" s="195"/>
      <c r="F135" s="195"/>
      <c r="G135" s="195"/>
      <c r="H135" s="196">
        <v>36</v>
      </c>
      <c r="I135" s="196"/>
      <c r="J135" s="196">
        <v>2</v>
      </c>
      <c r="K135" s="196"/>
      <c r="L135" s="196"/>
      <c r="M135" s="196"/>
      <c r="N135" s="196"/>
      <c r="O135" s="196"/>
      <c r="P135" s="196"/>
      <c r="Q135" s="197">
        <v>49</v>
      </c>
    </row>
    <row r="136" spans="1:17">
      <c r="A136" s="177" t="s">
        <v>61</v>
      </c>
      <c r="B136" s="198">
        <v>360</v>
      </c>
      <c r="C136" s="198">
        <v>1527</v>
      </c>
      <c r="D136" s="198">
        <v>111</v>
      </c>
      <c r="E136" s="198">
        <v>110</v>
      </c>
      <c r="F136" s="198">
        <v>609</v>
      </c>
      <c r="G136" s="198">
        <v>72</v>
      </c>
      <c r="H136" s="199">
        <v>1287</v>
      </c>
      <c r="I136" s="199">
        <v>408</v>
      </c>
      <c r="J136" s="199">
        <v>837</v>
      </c>
      <c r="K136" s="199">
        <v>975</v>
      </c>
      <c r="L136" s="199">
        <v>174</v>
      </c>
      <c r="M136" s="199">
        <v>164</v>
      </c>
      <c r="N136" s="199">
        <v>31</v>
      </c>
      <c r="O136" s="199">
        <v>22</v>
      </c>
      <c r="P136" s="199">
        <v>92</v>
      </c>
      <c r="Q136" s="200">
        <v>6779</v>
      </c>
    </row>
    <row r="137" spans="1:17">
      <c r="A137" s="180" t="s">
        <v>62</v>
      </c>
      <c r="B137" s="195">
        <v>6</v>
      </c>
      <c r="C137" s="195"/>
      <c r="D137" s="195"/>
      <c r="E137" s="195"/>
      <c r="F137" s="195"/>
      <c r="G137" s="195"/>
      <c r="H137" s="196"/>
      <c r="I137" s="196"/>
      <c r="J137" s="196"/>
      <c r="K137" s="196"/>
      <c r="L137" s="196"/>
      <c r="M137" s="196"/>
      <c r="N137" s="196"/>
      <c r="O137" s="196"/>
      <c r="P137" s="196"/>
      <c r="Q137" s="197">
        <v>6</v>
      </c>
    </row>
    <row r="138" spans="1:17">
      <c r="A138" s="184" t="s">
        <v>17</v>
      </c>
      <c r="B138" s="201">
        <f t="shared" ref="B138:Q138" si="16">SUM(B121:B136)</f>
        <v>17252</v>
      </c>
      <c r="C138" s="201">
        <f t="shared" si="16"/>
        <v>7905</v>
      </c>
      <c r="D138" s="201">
        <f t="shared" si="16"/>
        <v>3969</v>
      </c>
      <c r="E138" s="201">
        <f t="shared" si="16"/>
        <v>6547</v>
      </c>
      <c r="F138" s="201">
        <f t="shared" si="16"/>
        <v>12204</v>
      </c>
      <c r="G138" s="201">
        <f t="shared" si="16"/>
        <v>1620</v>
      </c>
      <c r="H138" s="201">
        <f t="shared" si="16"/>
        <v>6337</v>
      </c>
      <c r="I138" s="201">
        <f t="shared" si="16"/>
        <v>18711</v>
      </c>
      <c r="J138" s="201">
        <f t="shared" si="16"/>
        <v>22044</v>
      </c>
      <c r="K138" s="201">
        <f t="shared" si="16"/>
        <v>6744</v>
      </c>
      <c r="L138" s="201">
        <f t="shared" si="16"/>
        <v>3738</v>
      </c>
      <c r="M138" s="201">
        <f t="shared" si="16"/>
        <v>5718</v>
      </c>
      <c r="N138" s="201">
        <f t="shared" si="16"/>
        <v>3060</v>
      </c>
      <c r="O138" s="201">
        <f t="shared" si="16"/>
        <v>1732</v>
      </c>
      <c r="P138" s="201">
        <f t="shared" si="16"/>
        <v>2292</v>
      </c>
      <c r="Q138" s="201">
        <f t="shared" si="16"/>
        <v>119873</v>
      </c>
    </row>
    <row r="139" spans="1:17">
      <c r="A139" s="192" t="s">
        <v>63</v>
      </c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</row>
    <row r="141" spans="1:17">
      <c r="A141" s="172"/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</row>
    <row r="142" spans="1:17">
      <c r="A142" s="172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</row>
    <row r="143" spans="1:17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</row>
    <row r="144" spans="1:17">
      <c r="A144" s="172"/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</row>
    <row r="145" spans="1:17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</row>
    <row r="146" spans="1:17">
      <c r="A146" s="172"/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</row>
    <row r="147" spans="1:17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</row>
    <row r="148" spans="1:17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</row>
    <row r="149" spans="1:17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</row>
    <row r="150" spans="1:17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</row>
    <row r="151" spans="1:17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</row>
    <row r="152" spans="1:17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</row>
    <row r="153" spans="1:17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</row>
    <row r="154" spans="1:17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</row>
    <row r="155" spans="1:17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</row>
    <row r="156" spans="1:17">
      <c r="A156" s="172"/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</row>
    <row r="157" spans="1:17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</row>
    <row r="158" spans="1:17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</row>
    <row r="159" spans="1:17">
      <c r="A159" s="172"/>
      <c r="B159" s="172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</row>
    <row r="160" spans="1:17">
      <c r="A160" s="172"/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</row>
    <row r="161" spans="1:17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</row>
    <row r="162" spans="1:17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</row>
  </sheetData>
  <pageMargins left="0.7" right="0.7" top="0.75" bottom="0.75" header="0.3" footer="0.3"/>
  <pageSetup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0"/>
  </sheetPr>
  <dimension ref="A1:Q156"/>
  <sheetViews>
    <sheetView topLeftCell="A91" workbookViewId="0">
      <selection activeCell="J98" sqref="J98"/>
    </sheetView>
  </sheetViews>
  <sheetFormatPr defaultRowHeight="14.4"/>
  <cols>
    <col min="1" max="1" width="39.6640625" bestFit="1" customWidth="1"/>
    <col min="2" max="2" width="7.6640625" customWidth="1"/>
    <col min="3" max="3" width="7.88671875" customWidth="1"/>
    <col min="4" max="4" width="6.33203125" customWidth="1"/>
    <col min="5" max="5" width="6.109375" customWidth="1"/>
    <col min="6" max="6" width="7.44140625" customWidth="1"/>
    <col min="7" max="7" width="6.33203125" customWidth="1"/>
    <col min="8" max="8" width="7.109375" customWidth="1"/>
    <col min="9" max="9" width="7.5546875" customWidth="1"/>
    <col min="10" max="10" width="7.5546875" bestFit="1" customWidth="1"/>
    <col min="11" max="11" width="7.33203125" customWidth="1"/>
    <col min="12" max="13" width="7.109375" customWidth="1"/>
    <col min="14" max="14" width="6.33203125" customWidth="1"/>
    <col min="15" max="16" width="6.5546875" bestFit="1" customWidth="1"/>
    <col min="17" max="17" width="8.6640625" customWidth="1"/>
  </cols>
  <sheetData>
    <row r="1" spans="1:17" ht="15.6">
      <c r="A1" s="130" t="s">
        <v>136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84">
        <v>2022</v>
      </c>
      <c r="M1" s="136"/>
      <c r="N1" s="136"/>
      <c r="O1" s="136"/>
      <c r="P1" s="136"/>
      <c r="Q1" s="136"/>
    </row>
    <row r="2" spans="1:17" ht="81">
      <c r="A2" s="33"/>
      <c r="B2" s="31" t="s">
        <v>45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  <c r="P2" s="31" t="s">
        <v>16</v>
      </c>
      <c r="Q2" s="32" t="s">
        <v>17</v>
      </c>
    </row>
    <row r="3" spans="1:17">
      <c r="A3" s="101" t="s">
        <v>46</v>
      </c>
      <c r="B3" s="181">
        <v>1009.8</v>
      </c>
      <c r="C3" s="181">
        <v>2959.2</v>
      </c>
      <c r="D3" s="181">
        <v>8023.2</v>
      </c>
      <c r="E3" s="181">
        <v>365.4</v>
      </c>
      <c r="F3" s="181">
        <v>7968</v>
      </c>
      <c r="G3" s="181">
        <v>831</v>
      </c>
      <c r="H3" s="181"/>
      <c r="I3" s="181">
        <v>462</v>
      </c>
      <c r="J3" s="181">
        <v>18459.599999999999</v>
      </c>
      <c r="K3" s="181">
        <v>13504.2</v>
      </c>
      <c r="L3" s="181"/>
      <c r="M3" s="181">
        <v>2520</v>
      </c>
      <c r="N3" s="181">
        <v>324</v>
      </c>
      <c r="O3" s="181"/>
      <c r="P3" s="181"/>
      <c r="Q3" s="181">
        <f>SUM(B3:P3)</f>
        <v>56426.399999999994</v>
      </c>
    </row>
    <row r="4" spans="1:17">
      <c r="A4" s="33" t="s">
        <v>47</v>
      </c>
      <c r="B4" s="205">
        <v>3548.4</v>
      </c>
      <c r="C4" s="205">
        <v>1291.2</v>
      </c>
      <c r="D4" s="205">
        <v>4090.8</v>
      </c>
      <c r="E4" s="205">
        <v>468.2</v>
      </c>
      <c r="F4" s="205">
        <v>5899.2</v>
      </c>
      <c r="G4" s="205">
        <v>304.8</v>
      </c>
      <c r="H4" s="205">
        <v>585610.5</v>
      </c>
      <c r="I4" s="205">
        <v>4902.3999999999996</v>
      </c>
      <c r="J4" s="205">
        <v>3088.2</v>
      </c>
      <c r="K4" s="205">
        <v>56612.4</v>
      </c>
      <c r="L4" s="205">
        <v>8928</v>
      </c>
      <c r="M4" s="205">
        <v>3554.4</v>
      </c>
      <c r="N4" s="205">
        <v>554.4</v>
      </c>
      <c r="O4" s="205">
        <v>548.79999999999995</v>
      </c>
      <c r="P4" s="205">
        <v>908.6</v>
      </c>
      <c r="Q4" s="206">
        <f>SUM(B4:P4)</f>
        <v>680310.3</v>
      </c>
    </row>
    <row r="5" spans="1:17">
      <c r="A5" s="101" t="s">
        <v>48</v>
      </c>
      <c r="B5" s="181">
        <v>650.4</v>
      </c>
      <c r="C5" s="181">
        <v>49.8</v>
      </c>
      <c r="D5" s="181">
        <v>57.6</v>
      </c>
      <c r="E5" s="181"/>
      <c r="F5" s="181">
        <v>144</v>
      </c>
      <c r="G5" s="181">
        <v>168</v>
      </c>
      <c r="H5" s="181">
        <v>76.8</v>
      </c>
      <c r="I5" s="181">
        <v>1291.2</v>
      </c>
      <c r="J5" s="181">
        <v>2308.8000000000002</v>
      </c>
      <c r="K5" s="181">
        <v>1453.2</v>
      </c>
      <c r="L5" s="181"/>
      <c r="M5" s="181">
        <v>43.2</v>
      </c>
      <c r="N5" s="181">
        <v>115.2</v>
      </c>
      <c r="O5" s="181">
        <v>124.8</v>
      </c>
      <c r="P5" s="181"/>
      <c r="Q5" s="181">
        <f t="shared" ref="Q5:Q6" si="0">SUM(B5:P5)</f>
        <v>6483</v>
      </c>
    </row>
    <row r="6" spans="1:17">
      <c r="A6" s="33" t="s">
        <v>49</v>
      </c>
      <c r="B6" s="205">
        <v>21064.2</v>
      </c>
      <c r="C6" s="205">
        <v>10821.9</v>
      </c>
      <c r="D6" s="205">
        <v>5053.2</v>
      </c>
      <c r="E6" s="205">
        <v>1164.8</v>
      </c>
      <c r="F6" s="205">
        <v>17806.2</v>
      </c>
      <c r="G6" s="205">
        <v>1696</v>
      </c>
      <c r="H6" s="205">
        <v>11131.3</v>
      </c>
      <c r="I6" s="205">
        <v>17825.400000000001</v>
      </c>
      <c r="J6" s="205">
        <v>23778.6</v>
      </c>
      <c r="K6" s="205">
        <v>19435.2</v>
      </c>
      <c r="L6" s="205">
        <v>16918.2</v>
      </c>
      <c r="M6" s="205">
        <v>2468.4</v>
      </c>
      <c r="N6" s="205">
        <v>755.7</v>
      </c>
      <c r="O6" s="205">
        <v>1234.0999999999999</v>
      </c>
      <c r="P6" s="205">
        <v>5480.6</v>
      </c>
      <c r="Q6" s="206">
        <f t="shared" si="0"/>
        <v>156633.80000000002</v>
      </c>
    </row>
    <row r="7" spans="1:17">
      <c r="A7" s="101" t="s">
        <v>50</v>
      </c>
      <c r="B7" s="181"/>
      <c r="C7" s="181">
        <v>612</v>
      </c>
      <c r="D7" s="181">
        <v>744</v>
      </c>
      <c r="E7" s="181"/>
      <c r="F7" s="181">
        <v>327.60000000000002</v>
      </c>
      <c r="G7" s="181"/>
      <c r="H7" s="181">
        <v>380.8</v>
      </c>
      <c r="I7" s="181">
        <v>5020.8</v>
      </c>
      <c r="J7" s="181">
        <v>5050.8</v>
      </c>
      <c r="K7" s="181">
        <v>1914</v>
      </c>
      <c r="L7" s="181"/>
      <c r="M7" s="181">
        <v>1749.6</v>
      </c>
      <c r="N7" s="181">
        <v>405.6</v>
      </c>
      <c r="O7" s="181">
        <v>212.4</v>
      </c>
      <c r="P7" s="181">
        <v>2140.6</v>
      </c>
      <c r="Q7" s="181">
        <f>SUM(B7:P7)</f>
        <v>18558.2</v>
      </c>
    </row>
    <row r="8" spans="1:17">
      <c r="A8" s="33" t="s">
        <v>51</v>
      </c>
      <c r="B8" s="205">
        <v>62.4</v>
      </c>
      <c r="C8" s="205">
        <v>18</v>
      </c>
      <c r="D8" s="205">
        <v>1152</v>
      </c>
      <c r="E8" s="205"/>
      <c r="F8" s="205"/>
      <c r="G8" s="205"/>
      <c r="H8" s="205">
        <v>623.70000000000005</v>
      </c>
      <c r="I8" s="205">
        <v>816</v>
      </c>
      <c r="J8" s="205">
        <v>1142.4000000000001</v>
      </c>
      <c r="K8" s="205">
        <v>948</v>
      </c>
      <c r="L8" s="205"/>
      <c r="M8" s="205"/>
      <c r="N8" s="205">
        <v>28.8</v>
      </c>
      <c r="O8" s="205">
        <v>697.6</v>
      </c>
      <c r="P8" s="205">
        <v>666.6</v>
      </c>
      <c r="Q8" s="206">
        <f t="shared" ref="Q8:Q11" si="1">SUM(B8:P8)</f>
        <v>6155.5000000000009</v>
      </c>
    </row>
    <row r="9" spans="1:17">
      <c r="A9" s="101" t="s">
        <v>52</v>
      </c>
      <c r="B9" s="181">
        <v>11154</v>
      </c>
      <c r="C9" s="181">
        <v>2560.1999999999998</v>
      </c>
      <c r="D9" s="181">
        <v>8244.6</v>
      </c>
      <c r="E9" s="181"/>
      <c r="F9" s="181">
        <v>7830.3</v>
      </c>
      <c r="G9" s="181">
        <v>899.4</v>
      </c>
      <c r="H9" s="181">
        <v>6061.4</v>
      </c>
      <c r="I9" s="181">
        <v>11076.9</v>
      </c>
      <c r="J9" s="181">
        <v>6362.4</v>
      </c>
      <c r="K9" s="181">
        <v>2601.6</v>
      </c>
      <c r="L9" s="181">
        <v>7675.2</v>
      </c>
      <c r="M9" s="181">
        <v>1083.5999999999999</v>
      </c>
      <c r="N9" s="181">
        <v>326.39999999999998</v>
      </c>
      <c r="O9" s="181">
        <v>36</v>
      </c>
      <c r="P9" s="181">
        <v>4378.3500000000004</v>
      </c>
      <c r="Q9" s="181">
        <f t="shared" si="1"/>
        <v>70290.350000000006</v>
      </c>
    </row>
    <row r="10" spans="1:17">
      <c r="A10" s="33" t="s">
        <v>53</v>
      </c>
      <c r="B10" s="205">
        <v>95995.8</v>
      </c>
      <c r="C10" s="205">
        <v>13889.5</v>
      </c>
      <c r="D10" s="205">
        <v>11844.8</v>
      </c>
      <c r="E10" s="205">
        <v>9903.75</v>
      </c>
      <c r="F10" s="205">
        <v>43914.6</v>
      </c>
      <c r="G10" s="205">
        <v>22637.599999999999</v>
      </c>
      <c r="H10" s="205">
        <v>45568.6</v>
      </c>
      <c r="I10" s="205">
        <v>85403.04</v>
      </c>
      <c r="J10" s="205">
        <v>134246.39999999999</v>
      </c>
      <c r="K10" s="205">
        <v>110127.9</v>
      </c>
      <c r="L10" s="205">
        <v>11904</v>
      </c>
      <c r="M10" s="205">
        <v>75886.539999999994</v>
      </c>
      <c r="N10" s="205">
        <v>26437.56</v>
      </c>
      <c r="O10" s="205">
        <v>21560.400000000001</v>
      </c>
      <c r="P10" s="205">
        <v>12974</v>
      </c>
      <c r="Q10" s="206">
        <f t="shared" si="1"/>
        <v>722294.49000000011</v>
      </c>
    </row>
    <row r="11" spans="1:17">
      <c r="A11" s="101" t="s">
        <v>54</v>
      </c>
      <c r="B11" s="181">
        <v>1531.2</v>
      </c>
      <c r="C11" s="181"/>
      <c r="D11" s="181"/>
      <c r="E11" s="181"/>
      <c r="F11" s="181">
        <v>1287</v>
      </c>
      <c r="G11" s="181"/>
      <c r="H11" s="181"/>
      <c r="I11" s="181"/>
      <c r="J11" s="181">
        <v>748.8</v>
      </c>
      <c r="K11" s="181">
        <v>1432.8</v>
      </c>
      <c r="L11" s="181"/>
      <c r="M11" s="181">
        <v>336</v>
      </c>
      <c r="N11" s="181">
        <v>7800</v>
      </c>
      <c r="O11" s="181">
        <v>97.2</v>
      </c>
      <c r="P11" s="181"/>
      <c r="Q11" s="181">
        <f t="shared" si="1"/>
        <v>13233</v>
      </c>
    </row>
    <row r="12" spans="1:17">
      <c r="A12" s="33" t="s">
        <v>55</v>
      </c>
      <c r="B12" s="205">
        <v>4555.2</v>
      </c>
      <c r="C12" s="205">
        <v>204</v>
      </c>
      <c r="D12" s="205"/>
      <c r="E12" s="205">
        <v>46.2</v>
      </c>
      <c r="F12" s="205"/>
      <c r="G12" s="205"/>
      <c r="H12" s="205">
        <v>2181.1999999999998</v>
      </c>
      <c r="I12" s="205">
        <v>1584</v>
      </c>
      <c r="J12" s="205">
        <v>1384.8</v>
      </c>
      <c r="K12" s="205">
        <v>1240.8</v>
      </c>
      <c r="L12" s="205"/>
      <c r="M12" s="205">
        <v>144</v>
      </c>
      <c r="N12" s="205"/>
      <c r="O12" s="205"/>
      <c r="P12" s="205"/>
      <c r="Q12" s="206">
        <f>SUM(B12:P12)</f>
        <v>11340.199999999997</v>
      </c>
    </row>
    <row r="13" spans="1:17">
      <c r="A13" s="101" t="s">
        <v>56</v>
      </c>
      <c r="B13" s="181">
        <v>180</v>
      </c>
      <c r="C13" s="181"/>
      <c r="D13" s="181">
        <v>201.6</v>
      </c>
      <c r="E13" s="181"/>
      <c r="F13" s="181">
        <v>86.4</v>
      </c>
      <c r="G13" s="181">
        <v>108</v>
      </c>
      <c r="H13" s="181">
        <v>2774.4</v>
      </c>
      <c r="I13" s="181">
        <v>1852.8</v>
      </c>
      <c r="J13" s="181">
        <v>3776.4</v>
      </c>
      <c r="K13" s="181">
        <v>1352.4</v>
      </c>
      <c r="L13" s="181"/>
      <c r="M13" s="181"/>
      <c r="N13" s="181">
        <v>28.8</v>
      </c>
      <c r="O13" s="181"/>
      <c r="P13" s="181">
        <v>272.8</v>
      </c>
      <c r="Q13" s="181">
        <f t="shared" ref="Q13:Q19" si="2">SUM(B13:P13)</f>
        <v>10633.599999999999</v>
      </c>
    </row>
    <row r="14" spans="1:17">
      <c r="A14" s="33" t="s">
        <v>57</v>
      </c>
      <c r="B14" s="205">
        <v>608.4</v>
      </c>
      <c r="C14" s="205">
        <v>4224</v>
      </c>
      <c r="D14" s="205">
        <v>4666</v>
      </c>
      <c r="E14" s="205">
        <v>7045.2</v>
      </c>
      <c r="F14" s="205">
        <v>4735.2</v>
      </c>
      <c r="G14" s="205"/>
      <c r="H14" s="205">
        <v>1065</v>
      </c>
      <c r="I14" s="205">
        <v>2444.4</v>
      </c>
      <c r="J14" s="205">
        <v>14252</v>
      </c>
      <c r="K14" s="205"/>
      <c r="L14" s="205">
        <v>6290.4</v>
      </c>
      <c r="M14" s="205">
        <v>3648</v>
      </c>
      <c r="N14" s="205"/>
      <c r="O14" s="205">
        <v>7165</v>
      </c>
      <c r="P14" s="205">
        <v>555.5</v>
      </c>
      <c r="Q14" s="206">
        <f t="shared" si="2"/>
        <v>56699.1</v>
      </c>
    </row>
    <row r="15" spans="1:17">
      <c r="A15" s="101" t="s">
        <v>58</v>
      </c>
      <c r="B15" s="181">
        <v>11088</v>
      </c>
      <c r="C15" s="181">
        <v>1368</v>
      </c>
      <c r="D15" s="181">
        <v>942</v>
      </c>
      <c r="E15" s="181">
        <v>932.1</v>
      </c>
      <c r="F15" s="181">
        <v>33351.599999999999</v>
      </c>
      <c r="G15" s="181">
        <v>3321.6</v>
      </c>
      <c r="H15" s="181">
        <v>27984.400000000001</v>
      </c>
      <c r="I15" s="181">
        <v>42943.76</v>
      </c>
      <c r="J15" s="181">
        <v>14872.8</v>
      </c>
      <c r="K15" s="181">
        <v>18202.8</v>
      </c>
      <c r="L15" s="181">
        <v>43815.6</v>
      </c>
      <c r="M15" s="181">
        <v>2963.9</v>
      </c>
      <c r="N15" s="181">
        <v>739.2</v>
      </c>
      <c r="O15" s="181">
        <v>5575.7</v>
      </c>
      <c r="P15" s="181">
        <v>6288.7</v>
      </c>
      <c r="Q15" s="181">
        <f t="shared" si="2"/>
        <v>214390.16</v>
      </c>
    </row>
    <row r="16" spans="1:17">
      <c r="A16" s="33" t="s">
        <v>59</v>
      </c>
      <c r="B16" s="205">
        <v>1026</v>
      </c>
      <c r="C16" s="205">
        <v>19.2</v>
      </c>
      <c r="D16" s="205">
        <v>6</v>
      </c>
      <c r="E16" s="205"/>
      <c r="F16" s="205"/>
      <c r="G16" s="205">
        <v>336</v>
      </c>
      <c r="H16" s="205">
        <v>57.6</v>
      </c>
      <c r="I16" s="205">
        <v>658.8</v>
      </c>
      <c r="J16" s="205">
        <v>573.6</v>
      </c>
      <c r="K16" s="205">
        <v>1226.4000000000001</v>
      </c>
      <c r="L16" s="205"/>
      <c r="M16" s="205"/>
      <c r="N16" s="205"/>
      <c r="O16" s="205">
        <v>37.6</v>
      </c>
      <c r="P16" s="205"/>
      <c r="Q16" s="206">
        <f t="shared" si="2"/>
        <v>3941.2</v>
      </c>
    </row>
    <row r="17" spans="1:17">
      <c r="A17" s="101" t="s">
        <v>60</v>
      </c>
      <c r="B17" s="181"/>
      <c r="C17" s="181"/>
      <c r="D17" s="181"/>
      <c r="E17" s="181"/>
      <c r="F17" s="181">
        <v>237.6</v>
      </c>
      <c r="G17" s="181"/>
      <c r="H17" s="181">
        <v>8410.2000000000007</v>
      </c>
      <c r="I17" s="181"/>
      <c r="J17" s="181"/>
      <c r="K17" s="181">
        <v>3928.2</v>
      </c>
      <c r="L17" s="181"/>
      <c r="M17" s="181"/>
      <c r="N17" s="181"/>
      <c r="O17" s="181">
        <v>96</v>
      </c>
      <c r="P17" s="181"/>
      <c r="Q17" s="181">
        <f t="shared" si="2"/>
        <v>12672</v>
      </c>
    </row>
    <row r="18" spans="1:17">
      <c r="A18" s="33" t="s">
        <v>61</v>
      </c>
      <c r="B18" s="205">
        <v>7303.2</v>
      </c>
      <c r="C18" s="205">
        <v>101763.4</v>
      </c>
      <c r="D18" s="205">
        <v>432</v>
      </c>
      <c r="E18" s="205">
        <v>4386.6000000000004</v>
      </c>
      <c r="F18" s="205">
        <v>45357.599999999999</v>
      </c>
      <c r="G18" s="205">
        <v>439.2</v>
      </c>
      <c r="H18" s="205">
        <v>52664</v>
      </c>
      <c r="I18" s="205">
        <v>30523.599999999999</v>
      </c>
      <c r="J18" s="205">
        <v>26566</v>
      </c>
      <c r="K18" s="205">
        <v>67441.2</v>
      </c>
      <c r="L18" s="205">
        <v>19699.2</v>
      </c>
      <c r="M18" s="205">
        <v>1150.2</v>
      </c>
      <c r="N18" s="205">
        <v>852</v>
      </c>
      <c r="O18" s="205">
        <v>5317.2</v>
      </c>
      <c r="P18" s="205">
        <v>14705.6</v>
      </c>
      <c r="Q18" s="206">
        <f t="shared" si="2"/>
        <v>378601</v>
      </c>
    </row>
    <row r="19" spans="1:17">
      <c r="A19" s="101" t="s">
        <v>62</v>
      </c>
      <c r="B19" s="181">
        <v>130.19999999999999</v>
      </c>
      <c r="C19" s="181"/>
      <c r="D19" s="181"/>
      <c r="E19" s="181"/>
      <c r="F19" s="181">
        <v>1560</v>
      </c>
      <c r="G19" s="181">
        <v>57.6</v>
      </c>
      <c r="H19" s="181">
        <v>252</v>
      </c>
      <c r="I19" s="181">
        <v>2907.6</v>
      </c>
      <c r="J19" s="181">
        <v>220.8</v>
      </c>
      <c r="K19" s="181">
        <v>2016.6</v>
      </c>
      <c r="L19" s="181"/>
      <c r="M19" s="181">
        <v>435.6</v>
      </c>
      <c r="N19" s="181"/>
      <c r="O19" s="181">
        <v>8203.5</v>
      </c>
      <c r="P19" s="181"/>
      <c r="Q19" s="181">
        <f t="shared" si="2"/>
        <v>15783.9</v>
      </c>
    </row>
    <row r="20" spans="1:17">
      <c r="A20" s="34" t="s">
        <v>17</v>
      </c>
      <c r="B20" s="185">
        <f t="shared" ref="B20:P20" si="3">SUM(B3:B19)</f>
        <v>159907.20000000004</v>
      </c>
      <c r="C20" s="185">
        <f t="shared" si="3"/>
        <v>139780.4</v>
      </c>
      <c r="D20" s="185">
        <f t="shared" si="3"/>
        <v>45457.799999999996</v>
      </c>
      <c r="E20" s="185">
        <f t="shared" si="3"/>
        <v>24312.25</v>
      </c>
      <c r="F20" s="185">
        <f t="shared" si="3"/>
        <v>170505.3</v>
      </c>
      <c r="G20" s="185">
        <f t="shared" si="3"/>
        <v>30799.199999999997</v>
      </c>
      <c r="H20" s="185">
        <f t="shared" si="3"/>
        <v>744841.9</v>
      </c>
      <c r="I20" s="185">
        <f t="shared" si="3"/>
        <v>209712.7</v>
      </c>
      <c r="J20" s="185">
        <f t="shared" si="3"/>
        <v>256832.39999999997</v>
      </c>
      <c r="K20" s="185">
        <f t="shared" si="3"/>
        <v>303437.69999999995</v>
      </c>
      <c r="L20" s="185">
        <f t="shared" si="3"/>
        <v>115230.59999999999</v>
      </c>
      <c r="M20" s="185">
        <f t="shared" si="3"/>
        <v>95983.439999999988</v>
      </c>
      <c r="N20" s="185">
        <f t="shared" si="3"/>
        <v>38367.660000000003</v>
      </c>
      <c r="O20" s="185">
        <f t="shared" si="3"/>
        <v>50906.299999999996</v>
      </c>
      <c r="P20" s="185">
        <f t="shared" si="3"/>
        <v>48371.35</v>
      </c>
      <c r="Q20" s="185">
        <f>SUM(Q3:Q19)</f>
        <v>2434446.1999999997</v>
      </c>
    </row>
    <row r="21" spans="1:17" ht="15" customHeight="1">
      <c r="A21" s="222" t="s">
        <v>78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7" s="30" customForma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</row>
    <row r="23" spans="1:17" s="30" customFormat="1" ht="15.6">
      <c r="A23" s="130" t="s">
        <v>137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84">
        <v>2021</v>
      </c>
      <c r="M23" s="136"/>
      <c r="N23" s="136"/>
      <c r="O23" s="136"/>
      <c r="P23" s="136"/>
      <c r="Q23" s="136"/>
    </row>
    <row r="24" spans="1:17" s="30" customFormat="1" ht="81">
      <c r="A24" s="33"/>
      <c r="B24" s="31" t="s">
        <v>45</v>
      </c>
      <c r="C24" s="31" t="s">
        <v>3</v>
      </c>
      <c r="D24" s="31" t="s">
        <v>4</v>
      </c>
      <c r="E24" s="31" t="s">
        <v>5</v>
      </c>
      <c r="F24" s="31" t="s">
        <v>6</v>
      </c>
      <c r="G24" s="31" t="s">
        <v>7</v>
      </c>
      <c r="H24" s="31" t="s">
        <v>8</v>
      </c>
      <c r="I24" s="31" t="s">
        <v>9</v>
      </c>
      <c r="J24" s="31" t="s">
        <v>10</v>
      </c>
      <c r="K24" s="31" t="s">
        <v>11</v>
      </c>
      <c r="L24" s="31" t="s">
        <v>12</v>
      </c>
      <c r="M24" s="31" t="s">
        <v>13</v>
      </c>
      <c r="N24" s="31" t="s">
        <v>14</v>
      </c>
      <c r="O24" s="31" t="s">
        <v>15</v>
      </c>
      <c r="P24" s="31" t="s">
        <v>16</v>
      </c>
      <c r="Q24" s="32" t="s">
        <v>17</v>
      </c>
    </row>
    <row r="25" spans="1:17" s="30" customFormat="1">
      <c r="A25" s="101" t="s">
        <v>46</v>
      </c>
      <c r="B25" s="102">
        <v>851.4</v>
      </c>
      <c r="C25" s="102">
        <v>582.6</v>
      </c>
      <c r="D25" s="102">
        <v>2317.1999999999998</v>
      </c>
      <c r="E25" s="102">
        <v>463.4</v>
      </c>
      <c r="F25" s="102">
        <v>756</v>
      </c>
      <c r="G25" s="102">
        <v>38.4</v>
      </c>
      <c r="H25" s="102"/>
      <c r="I25" s="102">
        <v>1536</v>
      </c>
      <c r="J25" s="102">
        <v>9764.4</v>
      </c>
      <c r="K25" s="102">
        <v>2782.8</v>
      </c>
      <c r="L25" s="102"/>
      <c r="M25" s="102"/>
      <c r="N25" s="102">
        <v>288</v>
      </c>
      <c r="O25" s="102">
        <v>54</v>
      </c>
      <c r="P25" s="102"/>
      <c r="Q25" s="150">
        <f>SUM(B25:P25)</f>
        <v>19434.199999999997</v>
      </c>
    </row>
    <row r="26" spans="1:17" s="30" customFormat="1">
      <c r="A26" s="33" t="s">
        <v>47</v>
      </c>
      <c r="B26" s="27">
        <v>4964.3999999999996</v>
      </c>
      <c r="C26" s="27">
        <v>1922.4</v>
      </c>
      <c r="D26" s="27">
        <v>3398.4</v>
      </c>
      <c r="E26" s="27">
        <v>1223.9000000000001</v>
      </c>
      <c r="F26" s="27">
        <v>4396.8</v>
      </c>
      <c r="G26" s="27">
        <v>1296</v>
      </c>
      <c r="H26" s="27">
        <v>270697.7</v>
      </c>
      <c r="I26" s="27">
        <v>3981.36</v>
      </c>
      <c r="J26" s="27">
        <v>7045.5</v>
      </c>
      <c r="K26" s="27">
        <v>33481.199999999997</v>
      </c>
      <c r="L26" s="27">
        <v>7880.4</v>
      </c>
      <c r="M26" s="27">
        <v>2118</v>
      </c>
      <c r="N26" s="27"/>
      <c r="O26" s="27">
        <v>343</v>
      </c>
      <c r="P26" s="27">
        <v>491.7</v>
      </c>
      <c r="Q26" s="12">
        <f>SUM(B26:P26)</f>
        <v>343240.76000000007</v>
      </c>
    </row>
    <row r="27" spans="1:17" s="30" customFormat="1">
      <c r="A27" s="101" t="s">
        <v>48</v>
      </c>
      <c r="B27" s="102">
        <v>152.4</v>
      </c>
      <c r="C27" s="102">
        <v>28.8</v>
      </c>
      <c r="D27" s="102">
        <v>64.8</v>
      </c>
      <c r="E27" s="102"/>
      <c r="F27" s="102">
        <v>1568.4</v>
      </c>
      <c r="G27" s="102">
        <v>28.8</v>
      </c>
      <c r="H27" s="102">
        <v>153.6</v>
      </c>
      <c r="I27" s="102">
        <v>2058</v>
      </c>
      <c r="J27" s="102">
        <v>2920.8</v>
      </c>
      <c r="K27" s="102">
        <v>1108.8</v>
      </c>
      <c r="L27" s="102"/>
      <c r="M27" s="102"/>
      <c r="N27" s="102">
        <v>3.6</v>
      </c>
      <c r="O27" s="102">
        <v>28.8</v>
      </c>
      <c r="P27" s="102">
        <v>59.4</v>
      </c>
      <c r="Q27" s="150">
        <f t="shared" ref="Q27:Q28" si="4">SUM(B27:P27)</f>
        <v>8176.2000000000007</v>
      </c>
    </row>
    <row r="28" spans="1:17" s="30" customFormat="1">
      <c r="A28" s="33" t="s">
        <v>49</v>
      </c>
      <c r="B28" s="27">
        <v>14211.9</v>
      </c>
      <c r="C28" s="27">
        <v>7842.6</v>
      </c>
      <c r="D28" s="27">
        <v>7432.8</v>
      </c>
      <c r="E28" s="27">
        <v>516.9</v>
      </c>
      <c r="F28" s="27">
        <v>1305.5999999999999</v>
      </c>
      <c r="G28" s="27">
        <v>2859.6</v>
      </c>
      <c r="H28" s="27">
        <v>9803.0499999999993</v>
      </c>
      <c r="I28" s="27">
        <v>35669.1</v>
      </c>
      <c r="J28" s="27">
        <v>25523.7</v>
      </c>
      <c r="K28" s="27">
        <v>19950</v>
      </c>
      <c r="L28" s="27">
        <v>12227.1</v>
      </c>
      <c r="M28" s="27">
        <v>3042</v>
      </c>
      <c r="N28" s="27">
        <v>115.2</v>
      </c>
      <c r="O28" s="27">
        <v>4060.2</v>
      </c>
      <c r="P28" s="27">
        <v>4983.3999999999996</v>
      </c>
      <c r="Q28" s="12">
        <f t="shared" si="4"/>
        <v>149543.15</v>
      </c>
    </row>
    <row r="29" spans="1:17" s="30" customFormat="1">
      <c r="A29" s="101" t="s">
        <v>50</v>
      </c>
      <c r="B29" s="102">
        <v>96</v>
      </c>
      <c r="C29" s="102">
        <v>133.19999999999999</v>
      </c>
      <c r="D29" s="102">
        <v>51.6</v>
      </c>
      <c r="E29" s="102">
        <v>48</v>
      </c>
      <c r="F29" s="102">
        <v>158.4</v>
      </c>
      <c r="G29" s="102">
        <v>85.2</v>
      </c>
      <c r="H29" s="102">
        <v>873.6</v>
      </c>
      <c r="I29" s="102">
        <v>9371.4</v>
      </c>
      <c r="J29" s="102">
        <v>3793.2</v>
      </c>
      <c r="K29" s="102">
        <v>2329.1999999999998</v>
      </c>
      <c r="L29" s="102"/>
      <c r="M29" s="102">
        <v>2184</v>
      </c>
      <c r="N29" s="102">
        <v>252</v>
      </c>
      <c r="O29" s="102">
        <v>1005.6</v>
      </c>
      <c r="P29" s="102">
        <v>282.7</v>
      </c>
      <c r="Q29" s="150">
        <f>SUM(B29:P29)</f>
        <v>20664.099999999999</v>
      </c>
    </row>
    <row r="30" spans="1:17" s="30" customFormat="1">
      <c r="A30" s="33" t="s">
        <v>51</v>
      </c>
      <c r="B30" s="27">
        <v>256.8</v>
      </c>
      <c r="C30" s="27">
        <v>32.4</v>
      </c>
      <c r="D30" s="27">
        <v>1824</v>
      </c>
      <c r="E30" s="27">
        <v>86.4</v>
      </c>
      <c r="F30" s="27">
        <v>86.4</v>
      </c>
      <c r="G30" s="27">
        <v>292.8</v>
      </c>
      <c r="H30" s="27">
        <v>1106.7</v>
      </c>
      <c r="I30" s="27">
        <v>844.8</v>
      </c>
      <c r="J30" s="27">
        <v>1015.2</v>
      </c>
      <c r="K30" s="27">
        <v>1047.5999999999999</v>
      </c>
      <c r="L30" s="27"/>
      <c r="M30" s="27">
        <v>57.6</v>
      </c>
      <c r="N30" s="27">
        <v>57.6</v>
      </c>
      <c r="O30" s="27">
        <v>28.8</v>
      </c>
      <c r="P30" s="27">
        <v>264</v>
      </c>
      <c r="Q30" s="12">
        <f t="shared" ref="Q30:Q33" si="5">SUM(B30:P30)</f>
        <v>7001.1000000000013</v>
      </c>
    </row>
    <row r="31" spans="1:17" s="30" customFormat="1">
      <c r="A31" s="101" t="s">
        <v>52</v>
      </c>
      <c r="B31" s="104">
        <v>4744.8</v>
      </c>
      <c r="C31" s="104">
        <v>4397.1000000000004</v>
      </c>
      <c r="D31" s="104">
        <v>3368.4</v>
      </c>
      <c r="E31" s="104"/>
      <c r="F31" s="104">
        <v>21708</v>
      </c>
      <c r="G31" s="104">
        <v>1293.5999999999999</v>
      </c>
      <c r="H31" s="104">
        <v>2484.6999999999998</v>
      </c>
      <c r="I31" s="104">
        <v>19210.2</v>
      </c>
      <c r="J31" s="104">
        <v>6803.1</v>
      </c>
      <c r="K31" s="104">
        <v>1656</v>
      </c>
      <c r="L31" s="104">
        <v>5872.2</v>
      </c>
      <c r="M31" s="104">
        <v>230.4</v>
      </c>
      <c r="N31" s="104"/>
      <c r="O31" s="104">
        <v>68</v>
      </c>
      <c r="P31" s="104">
        <v>3426</v>
      </c>
      <c r="Q31" s="150">
        <f t="shared" si="5"/>
        <v>75262.499999999985</v>
      </c>
    </row>
    <row r="32" spans="1:17" s="30" customFormat="1">
      <c r="A32" s="33" t="s">
        <v>53</v>
      </c>
      <c r="B32" s="27">
        <v>83373.899999999994</v>
      </c>
      <c r="C32" s="27">
        <v>14654.04</v>
      </c>
      <c r="D32" s="27">
        <v>22232.400000000001</v>
      </c>
      <c r="E32" s="27">
        <v>10888</v>
      </c>
      <c r="F32" s="27">
        <v>40271.4</v>
      </c>
      <c r="G32" s="27">
        <v>25093.8</v>
      </c>
      <c r="H32" s="27">
        <v>31910.400000000001</v>
      </c>
      <c r="I32" s="27">
        <v>92203.92</v>
      </c>
      <c r="J32" s="27">
        <v>114771.2</v>
      </c>
      <c r="K32" s="27">
        <v>78516.179999999993</v>
      </c>
      <c r="L32" s="27">
        <v>8566.2000000000007</v>
      </c>
      <c r="M32" s="27">
        <v>67346.58</v>
      </c>
      <c r="N32" s="27">
        <v>24224.400000000001</v>
      </c>
      <c r="O32" s="27">
        <v>28007.4</v>
      </c>
      <c r="P32" s="27">
        <v>9238.6</v>
      </c>
      <c r="Q32" s="12">
        <f t="shared" si="5"/>
        <v>651298.42000000004</v>
      </c>
    </row>
    <row r="33" spans="1:17" s="30" customFormat="1">
      <c r="A33" s="101" t="s">
        <v>54</v>
      </c>
      <c r="B33" s="104">
        <v>1228.8</v>
      </c>
      <c r="C33" s="104">
        <v>592.79999999999995</v>
      </c>
      <c r="D33" s="104"/>
      <c r="E33" s="104">
        <v>153.6</v>
      </c>
      <c r="F33" s="104">
        <v>669.6</v>
      </c>
      <c r="G33" s="104"/>
      <c r="H33" s="104"/>
      <c r="I33" s="104">
        <v>2126.4</v>
      </c>
      <c r="J33" s="104">
        <v>741.6</v>
      </c>
      <c r="K33" s="104">
        <v>2086.1999999999998</v>
      </c>
      <c r="L33" s="104"/>
      <c r="M33" s="104">
        <v>532.79999999999995</v>
      </c>
      <c r="N33" s="104"/>
      <c r="O33" s="104">
        <v>204</v>
      </c>
      <c r="P33" s="104">
        <v>35.200000000000003</v>
      </c>
      <c r="Q33" s="150">
        <f t="shared" si="5"/>
        <v>8371</v>
      </c>
    </row>
    <row r="34" spans="1:17" s="30" customFormat="1">
      <c r="A34" s="33" t="s">
        <v>55</v>
      </c>
      <c r="B34" s="29">
        <v>1257.5999999999999</v>
      </c>
      <c r="C34" s="29">
        <v>174</v>
      </c>
      <c r="D34" s="29"/>
      <c r="E34" s="29"/>
      <c r="F34" s="29"/>
      <c r="G34" s="29"/>
      <c r="H34" s="29">
        <v>328.5</v>
      </c>
      <c r="I34" s="29">
        <v>2277.6</v>
      </c>
      <c r="J34" s="29">
        <v>9.6</v>
      </c>
      <c r="K34" s="29">
        <v>3350.4</v>
      </c>
      <c r="L34" s="29"/>
      <c r="M34" s="29"/>
      <c r="N34" s="29"/>
      <c r="O34" s="29"/>
      <c r="P34" s="27">
        <v>141.9</v>
      </c>
      <c r="Q34" s="12">
        <f>SUM(B34:P34)</f>
        <v>7539.5999999999995</v>
      </c>
    </row>
    <row r="35" spans="1:17" s="30" customFormat="1">
      <c r="A35" s="101" t="s">
        <v>56</v>
      </c>
      <c r="B35" s="102">
        <v>1101.5999999999999</v>
      </c>
      <c r="C35" s="104"/>
      <c r="D35" s="104"/>
      <c r="E35" s="104">
        <v>64</v>
      </c>
      <c r="F35" s="104">
        <v>540</v>
      </c>
      <c r="G35" s="104">
        <v>523.91999999999996</v>
      </c>
      <c r="H35" s="104">
        <v>1365.6</v>
      </c>
      <c r="I35" s="104">
        <v>6428.4</v>
      </c>
      <c r="J35" s="104">
        <v>5283.6</v>
      </c>
      <c r="K35" s="104">
        <v>3120</v>
      </c>
      <c r="L35" s="104"/>
      <c r="M35" s="104">
        <v>96</v>
      </c>
      <c r="N35" s="104"/>
      <c r="O35" s="104"/>
      <c r="P35" s="104"/>
      <c r="Q35" s="150">
        <f t="shared" ref="Q35:Q41" si="6">SUM(B35:P35)</f>
        <v>18523.120000000003</v>
      </c>
    </row>
    <row r="36" spans="1:17" s="30" customFormat="1">
      <c r="A36" s="33" t="s">
        <v>57</v>
      </c>
      <c r="B36" s="27">
        <v>5244</v>
      </c>
      <c r="C36" s="27">
        <v>3153.6</v>
      </c>
      <c r="D36" s="27">
        <v>2952.8</v>
      </c>
      <c r="E36" s="27">
        <v>4534.3999999999996</v>
      </c>
      <c r="F36" s="27">
        <v>5366.4</v>
      </c>
      <c r="G36" s="27"/>
      <c r="H36" s="27"/>
      <c r="I36" s="27">
        <v>3976.8</v>
      </c>
      <c r="J36" s="27">
        <v>10947</v>
      </c>
      <c r="K36" s="27">
        <v>2532</v>
      </c>
      <c r="L36" s="27">
        <v>5593.2</v>
      </c>
      <c r="M36" s="27"/>
      <c r="N36" s="27"/>
      <c r="O36" s="27">
        <v>3087.6</v>
      </c>
      <c r="P36" s="27">
        <v>313.5</v>
      </c>
      <c r="Q36" s="12">
        <f t="shared" si="6"/>
        <v>47701.299999999996</v>
      </c>
    </row>
    <row r="37" spans="1:17" s="30" customFormat="1">
      <c r="A37" s="101" t="s">
        <v>58</v>
      </c>
      <c r="B37" s="102">
        <v>14028.6</v>
      </c>
      <c r="C37" s="102">
        <v>2239.1999999999998</v>
      </c>
      <c r="D37" s="102">
        <v>1722</v>
      </c>
      <c r="E37" s="102">
        <v>498.9</v>
      </c>
      <c r="F37" s="102">
        <v>30274.799999999999</v>
      </c>
      <c r="G37" s="102">
        <v>1968</v>
      </c>
      <c r="H37" s="102">
        <v>27226</v>
      </c>
      <c r="I37" s="102">
        <v>46514.19</v>
      </c>
      <c r="J37" s="102">
        <v>11668.8</v>
      </c>
      <c r="K37" s="102">
        <v>16963.2</v>
      </c>
      <c r="L37" s="102">
        <v>24126</v>
      </c>
      <c r="M37" s="102">
        <v>1684.8</v>
      </c>
      <c r="N37" s="102">
        <v>307.2</v>
      </c>
      <c r="O37" s="102">
        <v>7048</v>
      </c>
      <c r="P37" s="102">
        <v>2031.7</v>
      </c>
      <c r="Q37" s="150">
        <f t="shared" si="6"/>
        <v>188301.39</v>
      </c>
    </row>
    <row r="38" spans="1:17" s="30" customFormat="1">
      <c r="A38" s="33" t="s">
        <v>59</v>
      </c>
      <c r="B38" s="27"/>
      <c r="C38" s="79">
        <v>152.4</v>
      </c>
      <c r="D38" s="78">
        <v>73.2</v>
      </c>
      <c r="E38" s="78"/>
      <c r="F38" s="78">
        <v>124.8</v>
      </c>
      <c r="G38" s="78"/>
      <c r="H38" s="78">
        <v>19.2</v>
      </c>
      <c r="I38" s="78">
        <v>5367</v>
      </c>
      <c r="J38" s="78">
        <v>1640.4</v>
      </c>
      <c r="K38" s="78">
        <v>2029.2</v>
      </c>
      <c r="L38" s="78"/>
      <c r="M38" s="78">
        <v>86.4</v>
      </c>
      <c r="N38" s="78">
        <v>108</v>
      </c>
      <c r="O38" s="78"/>
      <c r="P38" s="78">
        <v>30</v>
      </c>
      <c r="Q38" s="12">
        <f t="shared" si="6"/>
        <v>9630.6</v>
      </c>
    </row>
    <row r="39" spans="1:17" s="30" customFormat="1">
      <c r="A39" s="101" t="s">
        <v>60</v>
      </c>
      <c r="B39" s="102">
        <v>86.4</v>
      </c>
      <c r="C39" s="104"/>
      <c r="D39" s="104"/>
      <c r="E39" s="104"/>
      <c r="F39" s="104">
        <v>153.6</v>
      </c>
      <c r="G39" s="104"/>
      <c r="H39" s="104">
        <v>4475.2</v>
      </c>
      <c r="I39" s="104"/>
      <c r="J39" s="104">
        <v>57.6</v>
      </c>
      <c r="K39" s="104"/>
      <c r="L39" s="104"/>
      <c r="M39" s="104"/>
      <c r="N39" s="104"/>
      <c r="O39" s="104"/>
      <c r="P39" s="104"/>
      <c r="Q39" s="150">
        <f t="shared" si="6"/>
        <v>4772.8</v>
      </c>
    </row>
    <row r="40" spans="1:17" s="30" customFormat="1">
      <c r="A40" s="33" t="s">
        <v>61</v>
      </c>
      <c r="B40" s="27">
        <v>3915.6</v>
      </c>
      <c r="C40" s="78">
        <v>119048.4</v>
      </c>
      <c r="D40" s="27">
        <v>6969.6</v>
      </c>
      <c r="E40" s="78">
        <v>4917.6000000000004</v>
      </c>
      <c r="F40" s="27">
        <v>53462.7</v>
      </c>
      <c r="G40" s="27">
        <v>734.4</v>
      </c>
      <c r="H40" s="27">
        <v>26534.2</v>
      </c>
      <c r="I40" s="27">
        <v>18640.2</v>
      </c>
      <c r="J40" s="27">
        <v>15874.8</v>
      </c>
      <c r="K40" s="27">
        <v>45564.6</v>
      </c>
      <c r="L40" s="27">
        <v>12214.8</v>
      </c>
      <c r="M40" s="78"/>
      <c r="N40" s="27">
        <v>1248</v>
      </c>
      <c r="O40" s="27">
        <v>3271.2</v>
      </c>
      <c r="P40" s="27">
        <v>7352.8</v>
      </c>
      <c r="Q40" s="12">
        <f t="shared" si="6"/>
        <v>319748.90000000002</v>
      </c>
    </row>
    <row r="41" spans="1:17" s="30" customFormat="1">
      <c r="A41" s="101" t="s">
        <v>62</v>
      </c>
      <c r="B41" s="104">
        <v>268.8</v>
      </c>
      <c r="C41" s="104">
        <v>1934.4</v>
      </c>
      <c r="D41" s="104"/>
      <c r="E41" s="104"/>
      <c r="F41" s="104">
        <v>17617.2</v>
      </c>
      <c r="G41" s="104"/>
      <c r="H41" s="104">
        <v>2529.9</v>
      </c>
      <c r="I41" s="104">
        <v>11374.8</v>
      </c>
      <c r="J41" s="104">
        <v>20343.599999999999</v>
      </c>
      <c r="K41" s="104">
        <v>2538</v>
      </c>
      <c r="L41" s="104"/>
      <c r="M41" s="104">
        <v>28.8</v>
      </c>
      <c r="N41" s="104"/>
      <c r="O41" s="104">
        <v>5441.5</v>
      </c>
      <c r="P41" s="104"/>
      <c r="Q41" s="150">
        <f t="shared" si="6"/>
        <v>62077.000000000007</v>
      </c>
    </row>
    <row r="42" spans="1:17" s="30" customFormat="1">
      <c r="A42" s="34" t="s">
        <v>17</v>
      </c>
      <c r="B42" s="35">
        <f t="shared" ref="B42:P42" si="7">SUM(B25:B41)</f>
        <v>135783</v>
      </c>
      <c r="C42" s="35">
        <f t="shared" si="7"/>
        <v>156887.93999999997</v>
      </c>
      <c r="D42" s="35">
        <f t="shared" si="7"/>
        <v>52407.200000000004</v>
      </c>
      <c r="E42" s="35">
        <f t="shared" si="7"/>
        <v>23395.1</v>
      </c>
      <c r="F42" s="35">
        <f t="shared" si="7"/>
        <v>178460.10000000003</v>
      </c>
      <c r="G42" s="35">
        <f t="shared" si="7"/>
        <v>34214.519999999997</v>
      </c>
      <c r="H42" s="35">
        <f t="shared" si="7"/>
        <v>379508.35000000003</v>
      </c>
      <c r="I42" s="35">
        <f t="shared" si="7"/>
        <v>261580.16999999998</v>
      </c>
      <c r="J42" s="35">
        <f t="shared" si="7"/>
        <v>238204.09999999998</v>
      </c>
      <c r="K42" s="35">
        <f t="shared" si="7"/>
        <v>219055.38000000003</v>
      </c>
      <c r="L42" s="35">
        <f t="shared" si="7"/>
        <v>76479.899999999994</v>
      </c>
      <c r="M42" s="35">
        <f t="shared" si="7"/>
        <v>77407.38</v>
      </c>
      <c r="N42" s="35">
        <f t="shared" si="7"/>
        <v>26604.000000000004</v>
      </c>
      <c r="O42" s="35">
        <f t="shared" si="7"/>
        <v>52648.1</v>
      </c>
      <c r="P42" s="35">
        <f t="shared" si="7"/>
        <v>28650.900000000005</v>
      </c>
      <c r="Q42" s="35">
        <f>SUM(Q25:Q41)</f>
        <v>1941286.1400000006</v>
      </c>
    </row>
    <row r="43" spans="1:17" s="30" customFormat="1" ht="15" customHeight="1">
      <c r="A43" s="222" t="s">
        <v>78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</row>
    <row r="44" spans="1:17" s="30" customForma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</row>
    <row r="45" spans="1:17" s="30" customFormat="1" ht="15.6">
      <c r="A45" s="130" t="s">
        <v>138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84">
        <v>2020</v>
      </c>
      <c r="M45" s="136"/>
      <c r="N45" s="136"/>
      <c r="O45" s="136"/>
      <c r="P45" s="136"/>
      <c r="Q45" s="136"/>
    </row>
    <row r="46" spans="1:17" s="30" customFormat="1" ht="81">
      <c r="A46" s="33"/>
      <c r="B46" s="31" t="s">
        <v>45</v>
      </c>
      <c r="C46" s="31" t="s">
        <v>3</v>
      </c>
      <c r="D46" s="31" t="s">
        <v>4</v>
      </c>
      <c r="E46" s="31" t="s">
        <v>5</v>
      </c>
      <c r="F46" s="31" t="s">
        <v>6</v>
      </c>
      <c r="G46" s="31" t="s">
        <v>7</v>
      </c>
      <c r="H46" s="31" t="s">
        <v>8</v>
      </c>
      <c r="I46" s="31" t="s">
        <v>9</v>
      </c>
      <c r="J46" s="31" t="s">
        <v>10</v>
      </c>
      <c r="K46" s="31" t="s">
        <v>11</v>
      </c>
      <c r="L46" s="31" t="s">
        <v>12</v>
      </c>
      <c r="M46" s="31" t="s">
        <v>13</v>
      </c>
      <c r="N46" s="31" t="s">
        <v>14</v>
      </c>
      <c r="O46" s="31" t="s">
        <v>15</v>
      </c>
      <c r="P46" s="31" t="s">
        <v>16</v>
      </c>
      <c r="Q46" s="32" t="s">
        <v>17</v>
      </c>
    </row>
    <row r="47" spans="1:17" s="30" customFormat="1">
      <c r="A47" s="101" t="s">
        <v>46</v>
      </c>
      <c r="B47" s="102">
        <v>1542.6</v>
      </c>
      <c r="C47" s="102">
        <v>2034.6</v>
      </c>
      <c r="D47" s="102">
        <v>722.4</v>
      </c>
      <c r="E47" s="102">
        <v>2901.8</v>
      </c>
      <c r="F47" s="102">
        <v>22.8</v>
      </c>
      <c r="G47" s="102">
        <v>304.8</v>
      </c>
      <c r="H47" s="102"/>
      <c r="I47" s="102">
        <v>1173.8</v>
      </c>
      <c r="J47" s="102">
        <v>13565.76</v>
      </c>
      <c r="K47" s="102">
        <v>4142.3999999999996</v>
      </c>
      <c r="L47" s="102">
        <v>96</v>
      </c>
      <c r="M47" s="102"/>
      <c r="N47" s="102"/>
      <c r="O47" s="102"/>
      <c r="P47" s="102">
        <v>352</v>
      </c>
      <c r="Q47" s="150">
        <f>SUM(B47:P47)</f>
        <v>26858.959999999999</v>
      </c>
    </row>
    <row r="48" spans="1:17" s="30" customFormat="1">
      <c r="A48" s="33" t="s">
        <v>47</v>
      </c>
      <c r="B48" s="27">
        <v>2850</v>
      </c>
      <c r="C48" s="27">
        <v>1155.5999999999999</v>
      </c>
      <c r="D48" s="27">
        <v>3637.6</v>
      </c>
      <c r="E48" s="27">
        <v>347.5</v>
      </c>
      <c r="F48" s="27">
        <v>739.2</v>
      </c>
      <c r="G48" s="27">
        <v>55.2</v>
      </c>
      <c r="H48" s="27">
        <v>254353.9</v>
      </c>
      <c r="I48" s="27">
        <v>8060.43</v>
      </c>
      <c r="J48" s="27">
        <v>3300.36</v>
      </c>
      <c r="K48" s="27">
        <v>29268</v>
      </c>
      <c r="L48" s="27">
        <v>15144</v>
      </c>
      <c r="M48" s="27">
        <v>4392</v>
      </c>
      <c r="N48" s="27"/>
      <c r="O48" s="27"/>
      <c r="P48" s="27">
        <v>304.7</v>
      </c>
      <c r="Q48" s="12">
        <f>SUM(B48:P48)</f>
        <v>323608.49</v>
      </c>
    </row>
    <row r="49" spans="1:17" s="30" customFormat="1">
      <c r="A49" s="101" t="s">
        <v>48</v>
      </c>
      <c r="B49" s="102">
        <v>490.8</v>
      </c>
      <c r="C49" s="102">
        <v>27</v>
      </c>
      <c r="D49" s="102">
        <v>27.6</v>
      </c>
      <c r="E49" s="102">
        <v>98.4</v>
      </c>
      <c r="F49" s="102">
        <v>230.4</v>
      </c>
      <c r="G49" s="102"/>
      <c r="H49" s="102">
        <v>129.6</v>
      </c>
      <c r="I49" s="102">
        <v>2000.9</v>
      </c>
      <c r="J49" s="102">
        <v>2432.4</v>
      </c>
      <c r="K49" s="102">
        <v>1933.2</v>
      </c>
      <c r="L49" s="102"/>
      <c r="M49" s="102">
        <v>57.6</v>
      </c>
      <c r="N49" s="102"/>
      <c r="O49" s="102">
        <v>1437.4</v>
      </c>
      <c r="P49" s="102"/>
      <c r="Q49" s="150">
        <f t="shared" ref="Q49:Q50" si="8">SUM(B49:P49)</f>
        <v>8865.3000000000011</v>
      </c>
    </row>
    <row r="50" spans="1:17" s="30" customFormat="1">
      <c r="A50" s="33" t="s">
        <v>49</v>
      </c>
      <c r="B50" s="27">
        <v>13635</v>
      </c>
      <c r="C50" s="27">
        <v>7659.6</v>
      </c>
      <c r="D50" s="27">
        <v>2928.4</v>
      </c>
      <c r="E50" s="27">
        <v>442.2</v>
      </c>
      <c r="F50" s="27">
        <v>1326.6</v>
      </c>
      <c r="G50" s="27">
        <v>1750.2</v>
      </c>
      <c r="H50" s="27">
        <v>15673.2</v>
      </c>
      <c r="I50" s="27">
        <v>18541.68</v>
      </c>
      <c r="J50" s="27">
        <v>30284.799999999999</v>
      </c>
      <c r="K50" s="27">
        <v>17321.400000000001</v>
      </c>
      <c r="L50" s="27">
        <v>7207.2</v>
      </c>
      <c r="M50" s="27">
        <v>5590.2</v>
      </c>
      <c r="N50" s="27">
        <v>1487.4</v>
      </c>
      <c r="O50" s="27">
        <v>3784.9</v>
      </c>
      <c r="P50" s="27">
        <v>6045.2</v>
      </c>
      <c r="Q50" s="12">
        <f t="shared" si="8"/>
        <v>133677.97999999998</v>
      </c>
    </row>
    <row r="51" spans="1:17" s="30" customFormat="1">
      <c r="A51" s="101" t="s">
        <v>50</v>
      </c>
      <c r="B51" s="102">
        <v>613.20000000000005</v>
      </c>
      <c r="C51" s="102">
        <v>43.2</v>
      </c>
      <c r="D51" s="102">
        <v>1178.4000000000001</v>
      </c>
      <c r="E51" s="102">
        <v>326.39999999999998</v>
      </c>
      <c r="F51" s="102">
        <v>115.2</v>
      </c>
      <c r="G51" s="102"/>
      <c r="H51" s="102">
        <v>466.8</v>
      </c>
      <c r="I51" s="102">
        <v>2648.7</v>
      </c>
      <c r="J51" s="102">
        <v>5272.2</v>
      </c>
      <c r="K51" s="102">
        <v>2002.8</v>
      </c>
      <c r="L51" s="102"/>
      <c r="M51" s="102">
        <v>2382</v>
      </c>
      <c r="N51" s="102">
        <v>364.8</v>
      </c>
      <c r="O51" s="102">
        <v>216</v>
      </c>
      <c r="P51" s="102">
        <v>74.8</v>
      </c>
      <c r="Q51" s="150">
        <f>SUM(B51:P51)</f>
        <v>15704.499999999996</v>
      </c>
    </row>
    <row r="52" spans="1:17" s="30" customFormat="1">
      <c r="A52" s="33" t="s">
        <v>51</v>
      </c>
      <c r="B52" s="27">
        <v>240</v>
      </c>
      <c r="C52" s="27"/>
      <c r="D52" s="27">
        <v>79.2</v>
      </c>
      <c r="E52" s="27">
        <v>578.79999999999995</v>
      </c>
      <c r="F52" s="27">
        <v>140.4</v>
      </c>
      <c r="G52" s="27">
        <v>276</v>
      </c>
      <c r="H52" s="27">
        <v>365.7</v>
      </c>
      <c r="I52" s="27">
        <v>818.4</v>
      </c>
      <c r="J52" s="27">
        <v>1189.2</v>
      </c>
      <c r="K52" s="27">
        <v>556.79999999999995</v>
      </c>
      <c r="L52" s="27"/>
      <c r="M52" s="27">
        <v>604.79999999999995</v>
      </c>
      <c r="N52" s="27"/>
      <c r="O52" s="27">
        <v>398</v>
      </c>
      <c r="P52" s="27">
        <v>325.60000000000002</v>
      </c>
      <c r="Q52" s="12">
        <f t="shared" ref="Q52:Q55" si="9">SUM(B52:P52)</f>
        <v>5572.9000000000005</v>
      </c>
    </row>
    <row r="53" spans="1:17" s="30" customFormat="1">
      <c r="A53" s="101" t="s">
        <v>52</v>
      </c>
      <c r="B53" s="104">
        <v>5613</v>
      </c>
      <c r="C53" s="104">
        <v>3447.6</v>
      </c>
      <c r="D53" s="104">
        <v>2842.6</v>
      </c>
      <c r="E53" s="104">
        <v>1524.6</v>
      </c>
      <c r="F53" s="104">
        <v>22760.240000000002</v>
      </c>
      <c r="G53" s="104">
        <v>437.6</v>
      </c>
      <c r="H53" s="104">
        <v>4356.8999999999996</v>
      </c>
      <c r="I53" s="104">
        <v>16861.5</v>
      </c>
      <c r="J53" s="104">
        <v>4546.16</v>
      </c>
      <c r="K53" s="104">
        <v>1017.6</v>
      </c>
      <c r="L53" s="104">
        <v>9118.7999999999993</v>
      </c>
      <c r="M53" s="104">
        <v>408</v>
      </c>
      <c r="N53" s="104"/>
      <c r="O53" s="104">
        <v>508</v>
      </c>
      <c r="P53" s="104">
        <v>3979</v>
      </c>
      <c r="Q53" s="150">
        <f t="shared" si="9"/>
        <v>77421.599999999991</v>
      </c>
    </row>
    <row r="54" spans="1:17" s="30" customFormat="1">
      <c r="A54" s="33" t="s">
        <v>53</v>
      </c>
      <c r="B54" s="27">
        <v>81160.5</v>
      </c>
      <c r="C54" s="27">
        <v>11869.5</v>
      </c>
      <c r="D54" s="27">
        <v>13143.4</v>
      </c>
      <c r="E54" s="27">
        <v>12625.94</v>
      </c>
      <c r="F54" s="27">
        <v>36273.32</v>
      </c>
      <c r="G54" s="27">
        <v>18236.2</v>
      </c>
      <c r="H54" s="27">
        <v>30124.1</v>
      </c>
      <c r="I54" s="27">
        <v>59422.54</v>
      </c>
      <c r="J54" s="27">
        <v>89590.8</v>
      </c>
      <c r="K54" s="27">
        <v>66105</v>
      </c>
      <c r="L54" s="27">
        <v>7746.96</v>
      </c>
      <c r="M54" s="27">
        <v>60443.3</v>
      </c>
      <c r="N54" s="27">
        <v>18868.919999999998</v>
      </c>
      <c r="O54" s="27">
        <v>16912.060000000001</v>
      </c>
      <c r="P54" s="27">
        <v>6844.8</v>
      </c>
      <c r="Q54" s="12">
        <f t="shared" si="9"/>
        <v>529367.34</v>
      </c>
    </row>
    <row r="55" spans="1:17" s="30" customFormat="1">
      <c r="A55" s="101" t="s">
        <v>54</v>
      </c>
      <c r="B55" s="104">
        <v>1496.4</v>
      </c>
      <c r="C55" s="104"/>
      <c r="D55" s="104"/>
      <c r="E55" s="104">
        <v>360</v>
      </c>
      <c r="F55" s="104">
        <v>684</v>
      </c>
      <c r="G55" s="104"/>
      <c r="H55" s="104"/>
      <c r="I55" s="104">
        <v>2967.8</v>
      </c>
      <c r="J55" s="104">
        <v>1435.2</v>
      </c>
      <c r="K55" s="104">
        <v>2868.6</v>
      </c>
      <c r="L55" s="104"/>
      <c r="M55" s="104">
        <v>609</v>
      </c>
      <c r="N55" s="104"/>
      <c r="O55" s="104">
        <v>180</v>
      </c>
      <c r="P55" s="104"/>
      <c r="Q55" s="150">
        <f t="shared" si="9"/>
        <v>10601</v>
      </c>
    </row>
    <row r="56" spans="1:17" s="30" customFormat="1">
      <c r="A56" s="33" t="s">
        <v>55</v>
      </c>
      <c r="B56" s="29">
        <v>1337.4</v>
      </c>
      <c r="C56" s="29">
        <v>468</v>
      </c>
      <c r="D56" s="29"/>
      <c r="E56" s="29"/>
      <c r="F56" s="29"/>
      <c r="G56" s="29"/>
      <c r="H56" s="29"/>
      <c r="I56" s="29">
        <v>4466</v>
      </c>
      <c r="J56" s="29">
        <v>540</v>
      </c>
      <c r="K56" s="29">
        <v>1778.4</v>
      </c>
      <c r="L56" s="29"/>
      <c r="M56" s="29">
        <v>144</v>
      </c>
      <c r="N56" s="29"/>
      <c r="O56" s="29">
        <v>130.4</v>
      </c>
      <c r="P56" s="27"/>
      <c r="Q56" s="12">
        <f>SUM(B56:P56)</f>
        <v>8864.1999999999989</v>
      </c>
    </row>
    <row r="57" spans="1:17" s="30" customFormat="1">
      <c r="A57" s="101" t="s">
        <v>56</v>
      </c>
      <c r="B57" s="102">
        <v>1032</v>
      </c>
      <c r="C57" s="104"/>
      <c r="D57" s="104"/>
      <c r="E57" s="104"/>
      <c r="F57" s="104">
        <v>28.8</v>
      </c>
      <c r="G57" s="104"/>
      <c r="H57" s="104">
        <v>1719</v>
      </c>
      <c r="I57" s="104">
        <v>1050</v>
      </c>
      <c r="J57" s="104">
        <v>4742.3999999999996</v>
      </c>
      <c r="K57" s="104">
        <v>13005.6</v>
      </c>
      <c r="L57" s="104"/>
      <c r="M57" s="104">
        <v>1926</v>
      </c>
      <c r="N57" s="104"/>
      <c r="O57" s="104">
        <v>86.4</v>
      </c>
      <c r="P57" s="104">
        <v>118.8</v>
      </c>
      <c r="Q57" s="150">
        <f t="shared" ref="Q57:Q63" si="10">SUM(B57:P57)</f>
        <v>23709.000000000004</v>
      </c>
    </row>
    <row r="58" spans="1:17" s="30" customFormat="1">
      <c r="A58" s="33" t="s">
        <v>57</v>
      </c>
      <c r="B58" s="27">
        <v>5091.6000000000004</v>
      </c>
      <c r="C58" s="27"/>
      <c r="D58" s="27">
        <v>3450</v>
      </c>
      <c r="E58" s="27">
        <v>4256</v>
      </c>
      <c r="F58" s="27">
        <v>7344</v>
      </c>
      <c r="G58" s="27"/>
      <c r="H58" s="27"/>
      <c r="I58" s="27">
        <v>2525.1999999999998</v>
      </c>
      <c r="J58" s="27">
        <v>8167</v>
      </c>
      <c r="K58" s="27">
        <v>1998</v>
      </c>
      <c r="L58" s="27">
        <v>5119.2</v>
      </c>
      <c r="M58" s="27"/>
      <c r="N58" s="27"/>
      <c r="O58" s="27">
        <v>1356</v>
      </c>
      <c r="P58" s="27">
        <v>26.4</v>
      </c>
      <c r="Q58" s="12">
        <f t="shared" si="10"/>
        <v>39333.4</v>
      </c>
    </row>
    <row r="59" spans="1:17" s="30" customFormat="1">
      <c r="A59" s="101" t="s">
        <v>58</v>
      </c>
      <c r="B59" s="102">
        <v>11928</v>
      </c>
      <c r="C59" s="102">
        <v>1600.2</v>
      </c>
      <c r="D59" s="102">
        <v>976.8</v>
      </c>
      <c r="E59" s="102">
        <v>76.8</v>
      </c>
      <c r="F59" s="102">
        <v>12561.6</v>
      </c>
      <c r="G59" s="102">
        <v>4827.6000000000004</v>
      </c>
      <c r="H59" s="102">
        <v>10950.6</v>
      </c>
      <c r="I59" s="102">
        <v>43810.879999999997</v>
      </c>
      <c r="J59" s="102">
        <v>13731.6</v>
      </c>
      <c r="K59" s="102">
        <v>14953.2</v>
      </c>
      <c r="L59" s="102">
        <v>28300.799999999999</v>
      </c>
      <c r="M59" s="102">
        <v>3494.4</v>
      </c>
      <c r="N59" s="102">
        <v>643.20000000000005</v>
      </c>
      <c r="O59" s="102">
        <v>1086.5</v>
      </c>
      <c r="P59" s="102">
        <v>1934.6</v>
      </c>
      <c r="Q59" s="150">
        <f t="shared" si="10"/>
        <v>150876.78</v>
      </c>
    </row>
    <row r="60" spans="1:17">
      <c r="A60" s="33" t="s">
        <v>59</v>
      </c>
      <c r="B60" s="27">
        <v>1670.4</v>
      </c>
      <c r="C60" s="79"/>
      <c r="D60" s="78">
        <v>487.2</v>
      </c>
      <c r="E60" s="78"/>
      <c r="F60" s="78"/>
      <c r="G60" s="78"/>
      <c r="H60" s="78">
        <v>40.799999999999997</v>
      </c>
      <c r="I60" s="78">
        <v>1306.55</v>
      </c>
      <c r="J60" s="78">
        <v>2148</v>
      </c>
      <c r="K60" s="78">
        <v>7795.2</v>
      </c>
      <c r="L60" s="78"/>
      <c r="M60" s="78">
        <v>57.6</v>
      </c>
      <c r="N60" s="78">
        <v>31.2</v>
      </c>
      <c r="O60" s="78">
        <v>90</v>
      </c>
      <c r="P60" s="78"/>
      <c r="Q60" s="12">
        <f t="shared" si="10"/>
        <v>13626.95</v>
      </c>
    </row>
    <row r="61" spans="1:17">
      <c r="A61" s="101" t="s">
        <v>60</v>
      </c>
      <c r="B61" s="102">
        <v>96</v>
      </c>
      <c r="C61" s="104"/>
      <c r="D61" s="104"/>
      <c r="E61" s="104"/>
      <c r="F61" s="104">
        <v>58.8</v>
      </c>
      <c r="G61" s="104"/>
      <c r="H61" s="104">
        <v>432</v>
      </c>
      <c r="I61" s="104"/>
      <c r="J61" s="104">
        <v>24</v>
      </c>
      <c r="K61" s="104"/>
      <c r="L61" s="104"/>
      <c r="M61" s="104"/>
      <c r="N61" s="104"/>
      <c r="O61" s="104"/>
      <c r="P61" s="104"/>
      <c r="Q61" s="150">
        <f t="shared" si="10"/>
        <v>610.79999999999995</v>
      </c>
    </row>
    <row r="62" spans="1:17">
      <c r="A62" s="33" t="s">
        <v>61</v>
      </c>
      <c r="B62" s="27">
        <v>6033.6</v>
      </c>
      <c r="C62" s="78">
        <v>98791.8</v>
      </c>
      <c r="D62" s="27">
        <v>12622.8</v>
      </c>
      <c r="E62" s="78">
        <v>2713.2</v>
      </c>
      <c r="F62" s="27">
        <v>45923.7</v>
      </c>
      <c r="G62" s="27">
        <v>3012</v>
      </c>
      <c r="H62" s="27">
        <v>61680.7</v>
      </c>
      <c r="I62" s="27">
        <v>12394.35</v>
      </c>
      <c r="J62" s="27">
        <v>15671</v>
      </c>
      <c r="K62" s="27">
        <v>51715.8</v>
      </c>
      <c r="L62" s="27">
        <v>15166.8</v>
      </c>
      <c r="M62" s="78"/>
      <c r="N62" s="27">
        <v>4128</v>
      </c>
      <c r="O62" s="27">
        <v>4961.8</v>
      </c>
      <c r="P62" s="27">
        <v>12166</v>
      </c>
      <c r="Q62" s="12">
        <f t="shared" si="10"/>
        <v>346981.55</v>
      </c>
    </row>
    <row r="63" spans="1:17">
      <c r="A63" s="101" t="s">
        <v>62</v>
      </c>
      <c r="B63" s="104">
        <v>218.4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50">
        <f t="shared" si="10"/>
        <v>218.4</v>
      </c>
    </row>
    <row r="64" spans="1:17">
      <c r="A64" s="34" t="s">
        <v>17</v>
      </c>
      <c r="B64" s="35">
        <f t="shared" ref="B64:P64" si="11">SUM(B47:B63)</f>
        <v>135048.9</v>
      </c>
      <c r="C64" s="35">
        <f t="shared" si="11"/>
        <v>127097.1</v>
      </c>
      <c r="D64" s="35">
        <f t="shared" si="11"/>
        <v>42096.399999999994</v>
      </c>
      <c r="E64" s="35">
        <f t="shared" si="11"/>
        <v>26251.64</v>
      </c>
      <c r="F64" s="35">
        <f t="shared" si="11"/>
        <v>128209.06000000001</v>
      </c>
      <c r="G64" s="35">
        <f t="shared" si="11"/>
        <v>28899.599999999999</v>
      </c>
      <c r="H64" s="35">
        <f t="shared" si="11"/>
        <v>380293.3</v>
      </c>
      <c r="I64" s="35">
        <f t="shared" si="11"/>
        <v>178048.72999999998</v>
      </c>
      <c r="J64" s="35">
        <f t="shared" si="11"/>
        <v>196640.88</v>
      </c>
      <c r="K64" s="35">
        <f t="shared" si="11"/>
        <v>216462.00000000006</v>
      </c>
      <c r="L64" s="35">
        <f t="shared" si="11"/>
        <v>87899.76</v>
      </c>
      <c r="M64" s="35">
        <f t="shared" si="11"/>
        <v>80108.899999999994</v>
      </c>
      <c r="N64" s="35">
        <f t="shared" si="11"/>
        <v>25523.52</v>
      </c>
      <c r="O64" s="35">
        <f t="shared" si="11"/>
        <v>31147.460000000003</v>
      </c>
      <c r="P64" s="35">
        <f t="shared" si="11"/>
        <v>32171.899999999998</v>
      </c>
      <c r="Q64" s="35">
        <f>SUM(Q47:Q63)</f>
        <v>1715899.1499999997</v>
      </c>
    </row>
    <row r="65" spans="1:17" ht="15" customHeight="1">
      <c r="A65" s="192" t="s">
        <v>78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</row>
    <row r="66" spans="1:17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</row>
    <row r="67" spans="1:17" ht="15.6">
      <c r="A67" s="130" t="s">
        <v>139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84">
        <v>2019</v>
      </c>
      <c r="M67" s="136"/>
      <c r="N67" s="136"/>
      <c r="O67" s="136"/>
      <c r="P67" s="136"/>
      <c r="Q67" s="136"/>
    </row>
    <row r="68" spans="1:17" ht="81">
      <c r="A68" s="33"/>
      <c r="B68" s="31" t="s">
        <v>45</v>
      </c>
      <c r="C68" s="31" t="s">
        <v>3</v>
      </c>
      <c r="D68" s="31" t="s">
        <v>4</v>
      </c>
      <c r="E68" s="31" t="s">
        <v>5</v>
      </c>
      <c r="F68" s="31" t="s">
        <v>6</v>
      </c>
      <c r="G68" s="31" t="s">
        <v>7</v>
      </c>
      <c r="H68" s="31" t="s">
        <v>8</v>
      </c>
      <c r="I68" s="31" t="s">
        <v>9</v>
      </c>
      <c r="J68" s="31" t="s">
        <v>10</v>
      </c>
      <c r="K68" s="31" t="s">
        <v>11</v>
      </c>
      <c r="L68" s="31" t="s">
        <v>12</v>
      </c>
      <c r="M68" s="31" t="s">
        <v>13</v>
      </c>
      <c r="N68" s="31" t="s">
        <v>14</v>
      </c>
      <c r="O68" s="31" t="s">
        <v>15</v>
      </c>
      <c r="P68" s="31" t="s">
        <v>16</v>
      </c>
      <c r="Q68" s="32" t="s">
        <v>17</v>
      </c>
    </row>
    <row r="69" spans="1:17">
      <c r="A69" s="101" t="s">
        <v>46</v>
      </c>
      <c r="B69" s="102">
        <v>2515.1999999999998</v>
      </c>
      <c r="C69" s="102">
        <v>1618.8</v>
      </c>
      <c r="D69" s="102">
        <v>937.2</v>
      </c>
      <c r="E69" s="102">
        <v>3730.3</v>
      </c>
      <c r="F69" s="102">
        <v>355.2</v>
      </c>
      <c r="G69" s="102">
        <v>562.79999999999995</v>
      </c>
      <c r="H69" s="102">
        <v>460.8</v>
      </c>
      <c r="I69" s="102">
        <v>855.4</v>
      </c>
      <c r="J69" s="102">
        <v>12735.3</v>
      </c>
      <c r="K69" s="102">
        <v>3310.8</v>
      </c>
      <c r="L69" s="102"/>
      <c r="M69" s="102"/>
      <c r="N69" s="102">
        <v>38.4</v>
      </c>
      <c r="O69" s="102"/>
      <c r="P69" s="102">
        <v>88</v>
      </c>
      <c r="Q69" s="150">
        <f>SUM(B69:P69)</f>
        <v>27208.2</v>
      </c>
    </row>
    <row r="70" spans="1:17">
      <c r="A70" s="33" t="s">
        <v>47</v>
      </c>
      <c r="B70" s="27">
        <v>2152.8000000000002</v>
      </c>
      <c r="C70" s="27">
        <v>1075.2</v>
      </c>
      <c r="D70" s="27">
        <v>4259.8</v>
      </c>
      <c r="E70" s="27">
        <v>1514.2</v>
      </c>
      <c r="F70" s="27">
        <v>7942.8</v>
      </c>
      <c r="G70" s="27">
        <v>690.6</v>
      </c>
      <c r="H70" s="27">
        <v>3694.2</v>
      </c>
      <c r="I70" s="27">
        <v>7030.1</v>
      </c>
      <c r="J70" s="27">
        <v>5905.8</v>
      </c>
      <c r="K70" s="27">
        <v>36753.599999999999</v>
      </c>
      <c r="L70" s="27"/>
      <c r="M70" s="27">
        <v>2533.1999999999998</v>
      </c>
      <c r="N70" s="27"/>
      <c r="O70" s="27">
        <v>522</v>
      </c>
      <c r="P70" s="27">
        <v>267.3</v>
      </c>
      <c r="Q70" s="12">
        <f>SUM(B70:P70)</f>
        <v>74341.600000000006</v>
      </c>
    </row>
    <row r="71" spans="1:17">
      <c r="A71" s="101" t="s">
        <v>48</v>
      </c>
      <c r="B71" s="102">
        <v>788.4</v>
      </c>
      <c r="C71" s="102"/>
      <c r="D71" s="102">
        <v>28.8</v>
      </c>
      <c r="E71" s="102">
        <v>151.19999999999999</v>
      </c>
      <c r="F71" s="102">
        <v>417.6</v>
      </c>
      <c r="G71" s="102">
        <v>76.8</v>
      </c>
      <c r="H71" s="102">
        <v>168.3</v>
      </c>
      <c r="I71" s="102">
        <v>4048</v>
      </c>
      <c r="J71" s="102">
        <v>3378</v>
      </c>
      <c r="K71" s="102">
        <v>3960</v>
      </c>
      <c r="L71" s="102"/>
      <c r="M71" s="102">
        <v>326.39999999999998</v>
      </c>
      <c r="N71" s="102"/>
      <c r="O71" s="102"/>
      <c r="P71" s="102"/>
      <c r="Q71" s="150">
        <f t="shared" ref="Q71:Q72" si="12">SUM(B71:P71)</f>
        <v>13343.5</v>
      </c>
    </row>
    <row r="72" spans="1:17">
      <c r="A72" s="33" t="s">
        <v>49</v>
      </c>
      <c r="B72" s="27">
        <v>14485.2</v>
      </c>
      <c r="C72" s="27">
        <v>6727.8</v>
      </c>
      <c r="D72" s="27">
        <v>4874.5</v>
      </c>
      <c r="E72" s="27">
        <v>540.9</v>
      </c>
      <c r="F72" s="27">
        <v>1810.8</v>
      </c>
      <c r="G72" s="27">
        <v>1095.4000000000001</v>
      </c>
      <c r="H72" s="27">
        <v>15649.5</v>
      </c>
      <c r="I72" s="27">
        <v>9232.6</v>
      </c>
      <c r="J72" s="27">
        <v>26364.5</v>
      </c>
      <c r="K72" s="27">
        <v>18369.12</v>
      </c>
      <c r="L72" s="27">
        <v>4530.6000000000004</v>
      </c>
      <c r="M72" s="27">
        <v>5954.4</v>
      </c>
      <c r="N72" s="27">
        <v>330</v>
      </c>
      <c r="O72" s="27">
        <v>1535</v>
      </c>
      <c r="P72" s="27">
        <v>4113.2</v>
      </c>
      <c r="Q72" s="12">
        <f t="shared" si="12"/>
        <v>115613.52</v>
      </c>
    </row>
    <row r="73" spans="1:17">
      <c r="A73" s="101" t="s">
        <v>50</v>
      </c>
      <c r="B73" s="102">
        <v>1046.4000000000001</v>
      </c>
      <c r="C73" s="102">
        <v>28.8</v>
      </c>
      <c r="D73" s="102">
        <v>921.1</v>
      </c>
      <c r="E73" s="102">
        <v>252</v>
      </c>
      <c r="F73" s="102">
        <v>470.4</v>
      </c>
      <c r="G73" s="102">
        <v>97.2</v>
      </c>
      <c r="H73" s="102">
        <v>1431.6</v>
      </c>
      <c r="I73" s="102">
        <v>2601</v>
      </c>
      <c r="J73" s="102">
        <v>7011.8</v>
      </c>
      <c r="K73" s="102">
        <v>1342.8</v>
      </c>
      <c r="L73" s="102"/>
      <c r="M73" s="102">
        <v>4722</v>
      </c>
      <c r="N73" s="102">
        <v>424.8</v>
      </c>
      <c r="O73" s="102">
        <v>429.2</v>
      </c>
      <c r="P73" s="102">
        <v>143</v>
      </c>
      <c r="Q73" s="150">
        <f>SUM(B73:P73)</f>
        <v>20922.099999999999</v>
      </c>
    </row>
    <row r="74" spans="1:17">
      <c r="A74" s="33" t="s">
        <v>51</v>
      </c>
      <c r="B74" s="27">
        <v>259.2</v>
      </c>
      <c r="C74" s="27"/>
      <c r="D74" s="27">
        <v>226.8</v>
      </c>
      <c r="E74" s="27">
        <v>302.39999999999998</v>
      </c>
      <c r="F74" s="27">
        <v>904.8</v>
      </c>
      <c r="G74" s="27">
        <v>19.2</v>
      </c>
      <c r="H74" s="27">
        <v>970.2</v>
      </c>
      <c r="I74" s="27">
        <v>374.4</v>
      </c>
      <c r="J74" s="27">
        <v>1105.2</v>
      </c>
      <c r="K74" s="27">
        <v>451.2</v>
      </c>
      <c r="L74" s="27"/>
      <c r="M74" s="27">
        <v>804</v>
      </c>
      <c r="N74" s="27">
        <v>192.6</v>
      </c>
      <c r="O74" s="27">
        <v>647.20000000000005</v>
      </c>
      <c r="P74" s="27">
        <v>517</v>
      </c>
      <c r="Q74" s="12">
        <f t="shared" ref="Q74:Q77" si="13">SUM(B74:P74)</f>
        <v>6774.2</v>
      </c>
    </row>
    <row r="75" spans="1:17">
      <c r="A75" s="101" t="s">
        <v>52</v>
      </c>
      <c r="B75" s="104">
        <v>1094.4000000000001</v>
      </c>
      <c r="C75" s="104">
        <v>2011.8</v>
      </c>
      <c r="D75" s="104">
        <v>1904.4</v>
      </c>
      <c r="E75" s="104">
        <v>2560.8000000000002</v>
      </c>
      <c r="F75" s="104">
        <v>256.8</v>
      </c>
      <c r="G75" s="104">
        <v>446.4</v>
      </c>
      <c r="H75" s="104">
        <v>942.3</v>
      </c>
      <c r="I75" s="104">
        <v>19248.599999999999</v>
      </c>
      <c r="J75" s="104">
        <v>9507.2000000000007</v>
      </c>
      <c r="K75" s="104">
        <v>1518</v>
      </c>
      <c r="L75" s="104"/>
      <c r="M75" s="104">
        <v>153.6</v>
      </c>
      <c r="N75" s="104"/>
      <c r="O75" s="104">
        <v>216.8</v>
      </c>
      <c r="P75" s="104">
        <v>7101.4</v>
      </c>
      <c r="Q75" s="150">
        <f t="shared" si="13"/>
        <v>46962.5</v>
      </c>
    </row>
    <row r="76" spans="1:17">
      <c r="A76" s="33" t="s">
        <v>53</v>
      </c>
      <c r="B76" s="27">
        <v>105144.84</v>
      </c>
      <c r="C76" s="27">
        <v>15802.4</v>
      </c>
      <c r="D76" s="27">
        <v>20913.599999999999</v>
      </c>
      <c r="E76" s="27">
        <v>24618.32</v>
      </c>
      <c r="F76" s="27">
        <v>48727.76</v>
      </c>
      <c r="G76" s="27">
        <v>27495.599999999999</v>
      </c>
      <c r="H76" s="27">
        <v>32091.3</v>
      </c>
      <c r="I76" s="27">
        <v>95395.9</v>
      </c>
      <c r="J76" s="27">
        <v>114572.2</v>
      </c>
      <c r="K76" s="27">
        <v>61743.54</v>
      </c>
      <c r="L76" s="27">
        <v>790.14</v>
      </c>
      <c r="M76" s="27">
        <v>108590.58</v>
      </c>
      <c r="N76" s="27">
        <v>28692.6</v>
      </c>
      <c r="O76" s="27">
        <v>20855.8</v>
      </c>
      <c r="P76" s="27">
        <v>6467.5</v>
      </c>
      <c r="Q76" s="12">
        <f t="shared" si="13"/>
        <v>711902.08</v>
      </c>
    </row>
    <row r="77" spans="1:17">
      <c r="A77" s="101" t="s">
        <v>54</v>
      </c>
      <c r="B77" s="104">
        <v>2056.8000000000002</v>
      </c>
      <c r="C77" s="104"/>
      <c r="D77" s="104"/>
      <c r="E77" s="104">
        <v>296.39999999999998</v>
      </c>
      <c r="F77" s="104"/>
      <c r="G77" s="104"/>
      <c r="H77" s="104"/>
      <c r="I77" s="104">
        <v>3523</v>
      </c>
      <c r="J77" s="104">
        <v>2076</v>
      </c>
      <c r="K77" s="104">
        <v>2245.44</v>
      </c>
      <c r="L77" s="104"/>
      <c r="M77" s="104">
        <v>700.8</v>
      </c>
      <c r="N77" s="104"/>
      <c r="O77" s="104"/>
      <c r="P77" s="104">
        <v>17.600000000000001</v>
      </c>
      <c r="Q77" s="150">
        <f t="shared" si="13"/>
        <v>10916.04</v>
      </c>
    </row>
    <row r="78" spans="1:17">
      <c r="A78" s="33" t="s">
        <v>55</v>
      </c>
      <c r="B78" s="29">
        <v>882</v>
      </c>
      <c r="C78" s="29">
        <v>103.2</v>
      </c>
      <c r="D78" s="29">
        <v>50.4</v>
      </c>
      <c r="E78" s="29">
        <v>117.8</v>
      </c>
      <c r="F78" s="29">
        <v>590.4</v>
      </c>
      <c r="G78" s="29"/>
      <c r="H78" s="29"/>
      <c r="I78" s="29">
        <v>4226.2</v>
      </c>
      <c r="J78" s="29"/>
      <c r="K78" s="29">
        <v>3043.2</v>
      </c>
      <c r="L78" s="29"/>
      <c r="M78" s="29">
        <v>2389.1999999999998</v>
      </c>
      <c r="N78" s="29">
        <v>0</v>
      </c>
      <c r="O78" s="29"/>
      <c r="P78" s="27">
        <v>277.2</v>
      </c>
      <c r="Q78" s="12">
        <f>SUM(B78:P78)</f>
        <v>11679.600000000002</v>
      </c>
    </row>
    <row r="79" spans="1:17">
      <c r="A79" s="101" t="s">
        <v>56</v>
      </c>
      <c r="B79" s="102">
        <v>192</v>
      </c>
      <c r="C79" s="104"/>
      <c r="D79" s="104"/>
      <c r="E79" s="104">
        <v>24</v>
      </c>
      <c r="F79" s="104"/>
      <c r="G79" s="104"/>
      <c r="H79" s="104">
        <v>1286.4000000000001</v>
      </c>
      <c r="I79" s="104">
        <v>2319.1999999999998</v>
      </c>
      <c r="J79" s="104">
        <v>2640.8</v>
      </c>
      <c r="K79" s="104">
        <v>10706.4</v>
      </c>
      <c r="L79" s="104"/>
      <c r="M79" s="104">
        <v>376.8</v>
      </c>
      <c r="N79" s="104"/>
      <c r="O79" s="104">
        <v>24</v>
      </c>
      <c r="P79" s="104">
        <v>171.6</v>
      </c>
      <c r="Q79" s="150">
        <f t="shared" ref="Q79:Q85" si="14">SUM(B79:P79)</f>
        <v>17741.199999999997</v>
      </c>
    </row>
    <row r="80" spans="1:17">
      <c r="A80" s="33" t="s">
        <v>57</v>
      </c>
      <c r="B80" s="27">
        <v>6675.6</v>
      </c>
      <c r="C80" s="27">
        <v>5630.4</v>
      </c>
      <c r="D80" s="27">
        <v>1736.4</v>
      </c>
      <c r="E80" s="27">
        <v>3440</v>
      </c>
      <c r="F80" s="27">
        <v>5205.6000000000004</v>
      </c>
      <c r="G80" s="27"/>
      <c r="H80" s="27">
        <v>1269</v>
      </c>
      <c r="I80" s="27">
        <v>5965.55</v>
      </c>
      <c r="J80" s="27">
        <v>16213.4</v>
      </c>
      <c r="K80" s="27">
        <v>3762</v>
      </c>
      <c r="L80" s="27">
        <v>1560</v>
      </c>
      <c r="M80" s="27">
        <v>3751.2</v>
      </c>
      <c r="N80" s="27"/>
      <c r="O80" s="27">
        <v>1825</v>
      </c>
      <c r="P80" s="27"/>
      <c r="Q80" s="12">
        <f t="shared" si="14"/>
        <v>57034.149999999994</v>
      </c>
    </row>
    <row r="81" spans="1:17">
      <c r="A81" s="101" t="s">
        <v>58</v>
      </c>
      <c r="B81" s="102">
        <v>15105.6</v>
      </c>
      <c r="C81" s="102">
        <v>1107.5999999999999</v>
      </c>
      <c r="D81" s="102">
        <v>1893.6</v>
      </c>
      <c r="E81" s="102">
        <v>1664</v>
      </c>
      <c r="F81" s="102">
        <v>10225.200000000001</v>
      </c>
      <c r="G81" s="102">
        <v>6565.2</v>
      </c>
      <c r="H81" s="102">
        <v>5387.7</v>
      </c>
      <c r="I81" s="102">
        <v>23391.24</v>
      </c>
      <c r="J81" s="102">
        <v>14482</v>
      </c>
      <c r="K81" s="102">
        <v>22699.200000000001</v>
      </c>
      <c r="L81" s="102">
        <v>144</v>
      </c>
      <c r="M81" s="102">
        <v>2044.8</v>
      </c>
      <c r="N81" s="102">
        <v>859.2</v>
      </c>
      <c r="O81" s="102">
        <v>813</v>
      </c>
      <c r="P81" s="102">
        <v>3096.8</v>
      </c>
      <c r="Q81" s="150">
        <f t="shared" si="14"/>
        <v>109479.14</v>
      </c>
    </row>
    <row r="82" spans="1:17">
      <c r="A82" s="33" t="s">
        <v>59</v>
      </c>
      <c r="B82" s="27">
        <v>1252.8</v>
      </c>
      <c r="C82" s="79"/>
      <c r="D82" s="78">
        <v>13.2</v>
      </c>
      <c r="E82" s="78">
        <v>242</v>
      </c>
      <c r="F82" s="78">
        <v>108</v>
      </c>
      <c r="G82" s="78">
        <v>28.8</v>
      </c>
      <c r="H82" s="78">
        <v>33.6</v>
      </c>
      <c r="I82" s="78">
        <v>549.1</v>
      </c>
      <c r="J82" s="78">
        <v>410.4</v>
      </c>
      <c r="K82" s="78">
        <v>5571.6</v>
      </c>
      <c r="L82" s="78"/>
      <c r="M82" s="78"/>
      <c r="N82" s="78"/>
      <c r="O82" s="78">
        <v>58.8</v>
      </c>
      <c r="P82" s="78">
        <v>26.4</v>
      </c>
      <c r="Q82" s="12">
        <f t="shared" si="14"/>
        <v>8294.6999999999989</v>
      </c>
    </row>
    <row r="83" spans="1:17">
      <c r="A83" s="101" t="s">
        <v>60</v>
      </c>
      <c r="B83" s="102">
        <v>278.39999999999998</v>
      </c>
      <c r="C83" s="104"/>
      <c r="D83" s="104"/>
      <c r="E83" s="104"/>
      <c r="F83" s="104"/>
      <c r="G83" s="104"/>
      <c r="H83" s="104">
        <v>270.89999999999998</v>
      </c>
      <c r="I83" s="104"/>
      <c r="J83" s="104"/>
      <c r="K83" s="104">
        <v>230.4</v>
      </c>
      <c r="L83" s="104"/>
      <c r="M83" s="104"/>
      <c r="N83" s="104"/>
      <c r="O83" s="104"/>
      <c r="P83" s="104"/>
      <c r="Q83" s="150">
        <f t="shared" si="14"/>
        <v>779.69999999999993</v>
      </c>
    </row>
    <row r="84" spans="1:17">
      <c r="A84" s="33" t="s">
        <v>61</v>
      </c>
      <c r="B84" s="27">
        <v>4267.2</v>
      </c>
      <c r="C84" s="78">
        <v>62383.199999999997</v>
      </c>
      <c r="D84" s="27">
        <v>12067.2</v>
      </c>
      <c r="E84" s="78">
        <v>2182.9</v>
      </c>
      <c r="F84" s="27">
        <v>86434.8</v>
      </c>
      <c r="G84" s="27">
        <v>3264</v>
      </c>
      <c r="H84" s="27">
        <v>134536.79999999999</v>
      </c>
      <c r="I84" s="27">
        <v>9984.9</v>
      </c>
      <c r="J84" s="27">
        <v>6938.6</v>
      </c>
      <c r="K84" s="27">
        <v>66077.399999999994</v>
      </c>
      <c r="L84" s="27">
        <v>27337.8</v>
      </c>
      <c r="M84" s="78">
        <v>383.4</v>
      </c>
      <c r="N84" s="27">
        <v>2112</v>
      </c>
      <c r="O84" s="27">
        <v>3891.9</v>
      </c>
      <c r="P84" s="27">
        <v>11489.15</v>
      </c>
      <c r="Q84" s="12">
        <f t="shared" si="14"/>
        <v>433351.25000000006</v>
      </c>
    </row>
    <row r="85" spans="1:17">
      <c r="A85" s="101" t="s">
        <v>62</v>
      </c>
      <c r="B85" s="104">
        <v>432</v>
      </c>
      <c r="C85" s="104">
        <v>28.8</v>
      </c>
      <c r="D85" s="104">
        <v>209.2</v>
      </c>
      <c r="E85" s="104"/>
      <c r="F85" s="104"/>
      <c r="G85" s="104">
        <v>64.8</v>
      </c>
      <c r="H85" s="104"/>
      <c r="I85" s="104">
        <v>4294.2</v>
      </c>
      <c r="J85" s="104">
        <v>288</v>
      </c>
      <c r="K85" s="104">
        <v>1612.8</v>
      </c>
      <c r="L85" s="104"/>
      <c r="M85" s="104">
        <v>115.2</v>
      </c>
      <c r="N85" s="104"/>
      <c r="O85" s="104">
        <v>11451.4</v>
      </c>
      <c r="P85" s="104"/>
      <c r="Q85" s="150">
        <f t="shared" si="14"/>
        <v>18496.400000000001</v>
      </c>
    </row>
    <row r="86" spans="1:17">
      <c r="A86" s="34" t="s">
        <v>17</v>
      </c>
      <c r="B86" s="35">
        <f t="shared" ref="B86:P86" si="15">SUM(B69:B85)</f>
        <v>158628.84</v>
      </c>
      <c r="C86" s="35">
        <f t="shared" si="15"/>
        <v>96517.999999999985</v>
      </c>
      <c r="D86" s="35">
        <f t="shared" si="15"/>
        <v>50036.2</v>
      </c>
      <c r="E86" s="35">
        <f t="shared" si="15"/>
        <v>41637.22</v>
      </c>
      <c r="F86" s="35">
        <f t="shared" si="15"/>
        <v>163450.16</v>
      </c>
      <c r="G86" s="35">
        <f t="shared" si="15"/>
        <v>40406.800000000003</v>
      </c>
      <c r="H86" s="35">
        <f t="shared" si="15"/>
        <v>198192.59999999998</v>
      </c>
      <c r="I86" s="35">
        <f t="shared" si="15"/>
        <v>193039.39</v>
      </c>
      <c r="J86" s="35">
        <f t="shared" si="15"/>
        <v>223629.19999999998</v>
      </c>
      <c r="K86" s="35">
        <f t="shared" si="15"/>
        <v>243397.5</v>
      </c>
      <c r="L86" s="35">
        <f t="shared" si="15"/>
        <v>34362.54</v>
      </c>
      <c r="M86" s="35">
        <f t="shared" si="15"/>
        <v>132845.58000000002</v>
      </c>
      <c r="N86" s="35">
        <f t="shared" si="15"/>
        <v>32649.599999999999</v>
      </c>
      <c r="O86" s="35">
        <f t="shared" si="15"/>
        <v>42270.1</v>
      </c>
      <c r="P86" s="35">
        <f t="shared" si="15"/>
        <v>33776.15</v>
      </c>
      <c r="Q86" s="35">
        <f>SUM(Q69:Q85)</f>
        <v>1684839.8799999997</v>
      </c>
    </row>
    <row r="87" spans="1:17" ht="15" customHeight="1">
      <c r="A87" s="192" t="s">
        <v>78</v>
      </c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</row>
    <row r="88" spans="1:17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</row>
    <row r="89" spans="1:17" ht="15.6">
      <c r="A89" s="130" t="s">
        <v>140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84">
        <v>2018</v>
      </c>
      <c r="M89" s="136"/>
      <c r="N89" s="136"/>
      <c r="O89" s="136"/>
      <c r="P89" s="136"/>
      <c r="Q89" s="136"/>
    </row>
    <row r="90" spans="1:17" ht="81">
      <c r="A90" s="33"/>
      <c r="B90" s="31" t="s">
        <v>45</v>
      </c>
      <c r="C90" s="31" t="s">
        <v>3</v>
      </c>
      <c r="D90" s="31" t="s">
        <v>4</v>
      </c>
      <c r="E90" s="31" t="s">
        <v>5</v>
      </c>
      <c r="F90" s="31" t="s">
        <v>6</v>
      </c>
      <c r="G90" s="31" t="s">
        <v>7</v>
      </c>
      <c r="H90" s="31" t="s">
        <v>8</v>
      </c>
      <c r="I90" s="31" t="s">
        <v>9</v>
      </c>
      <c r="J90" s="31" t="s">
        <v>10</v>
      </c>
      <c r="K90" s="31" t="s">
        <v>11</v>
      </c>
      <c r="L90" s="31" t="s">
        <v>12</v>
      </c>
      <c r="M90" s="31" t="s">
        <v>13</v>
      </c>
      <c r="N90" s="31" t="s">
        <v>14</v>
      </c>
      <c r="O90" s="31" t="s">
        <v>15</v>
      </c>
      <c r="P90" s="31" t="s">
        <v>16</v>
      </c>
      <c r="Q90" s="32" t="s">
        <v>17</v>
      </c>
    </row>
    <row r="91" spans="1:17">
      <c r="A91" s="101" t="s">
        <v>46</v>
      </c>
      <c r="B91" s="102">
        <v>3037.8</v>
      </c>
      <c r="C91" s="102">
        <v>2559.6</v>
      </c>
      <c r="D91" s="102">
        <v>6979.2</v>
      </c>
      <c r="E91" s="102">
        <v>4828.3</v>
      </c>
      <c r="F91" s="102">
        <v>1200.5999999999999</v>
      </c>
      <c r="G91" s="102">
        <v>625.79999999999995</v>
      </c>
      <c r="H91" s="102">
        <v>513.6</v>
      </c>
      <c r="I91" s="102">
        <v>2257</v>
      </c>
      <c r="J91" s="102">
        <v>10832.4</v>
      </c>
      <c r="K91" s="102">
        <v>4060.8</v>
      </c>
      <c r="L91" s="102"/>
      <c r="M91" s="102">
        <v>1188</v>
      </c>
      <c r="N91" s="102">
        <v>180</v>
      </c>
      <c r="O91" s="102">
        <v>114</v>
      </c>
      <c r="P91" s="102">
        <v>201.85</v>
      </c>
      <c r="Q91" s="150">
        <f>SUM(B91:P91)</f>
        <v>38578.949999999997</v>
      </c>
    </row>
    <row r="92" spans="1:17">
      <c r="A92" s="33" t="s">
        <v>47</v>
      </c>
      <c r="B92" s="27">
        <v>3064.8</v>
      </c>
      <c r="C92" s="27">
        <v>486</v>
      </c>
      <c r="D92" s="27">
        <v>3880.8</v>
      </c>
      <c r="E92" s="27">
        <v>1706.8</v>
      </c>
      <c r="F92" s="27">
        <v>188.4</v>
      </c>
      <c r="G92" s="27">
        <v>466.8</v>
      </c>
      <c r="H92" s="27">
        <v>5815.5</v>
      </c>
      <c r="I92" s="27">
        <v>6248.4</v>
      </c>
      <c r="J92" s="27">
        <v>3558</v>
      </c>
      <c r="K92" s="27">
        <v>30344.400000000001</v>
      </c>
      <c r="L92" s="27">
        <v>1370.4</v>
      </c>
      <c r="M92" s="27">
        <v>3283.2</v>
      </c>
      <c r="N92" s="27"/>
      <c r="O92" s="27">
        <v>67.599999999999994</v>
      </c>
      <c r="P92" s="27">
        <v>150.69999999999999</v>
      </c>
      <c r="Q92" s="12">
        <f>SUM(B92:P92)</f>
        <v>60631.799999999996</v>
      </c>
    </row>
    <row r="93" spans="1:17">
      <c r="A93" s="101" t="s">
        <v>48</v>
      </c>
      <c r="B93" s="102">
        <v>1716</v>
      </c>
      <c r="C93" s="102">
        <v>109.2</v>
      </c>
      <c r="D93" s="102"/>
      <c r="E93" s="102">
        <v>218.4</v>
      </c>
      <c r="F93" s="102">
        <v>1491.6</v>
      </c>
      <c r="G93" s="102">
        <v>57.6</v>
      </c>
      <c r="H93" s="102">
        <v>19.2</v>
      </c>
      <c r="I93" s="102">
        <v>31136.400000000001</v>
      </c>
      <c r="J93" s="102">
        <v>7594.8</v>
      </c>
      <c r="K93" s="102">
        <v>2442</v>
      </c>
      <c r="L93" s="102"/>
      <c r="M93" s="102">
        <v>57.6</v>
      </c>
      <c r="N93" s="102">
        <v>28.8</v>
      </c>
      <c r="O93" s="102">
        <v>28.8</v>
      </c>
      <c r="P93" s="102"/>
      <c r="Q93" s="150">
        <f t="shared" ref="Q93:Q94" si="16">SUM(B93:P93)</f>
        <v>44900.400000000009</v>
      </c>
    </row>
    <row r="94" spans="1:17">
      <c r="A94" s="33" t="s">
        <v>49</v>
      </c>
      <c r="B94" s="27">
        <v>10728</v>
      </c>
      <c r="C94" s="27">
        <v>15536.4</v>
      </c>
      <c r="D94" s="27">
        <v>6680.8</v>
      </c>
      <c r="E94" s="27">
        <v>784.2</v>
      </c>
      <c r="F94" s="27">
        <v>5216.3999999999996</v>
      </c>
      <c r="G94" s="27">
        <v>2242.8000000000002</v>
      </c>
      <c r="H94" s="27">
        <v>18027.900000000001</v>
      </c>
      <c r="I94" s="27">
        <v>15739.6</v>
      </c>
      <c r="J94" s="27">
        <v>37911</v>
      </c>
      <c r="K94" s="27">
        <v>17284.8</v>
      </c>
      <c r="L94" s="27">
        <v>4453.2</v>
      </c>
      <c r="M94" s="27">
        <v>5351.4</v>
      </c>
      <c r="N94" s="27">
        <v>1837.2</v>
      </c>
      <c r="O94" s="27">
        <v>2342.1999999999998</v>
      </c>
      <c r="P94" s="27">
        <v>6532.4</v>
      </c>
      <c r="Q94" s="12">
        <f t="shared" si="16"/>
        <v>150668.30000000002</v>
      </c>
    </row>
    <row r="95" spans="1:17">
      <c r="A95" s="101" t="s">
        <v>50</v>
      </c>
      <c r="B95" s="102">
        <v>38.4</v>
      </c>
      <c r="C95" s="102">
        <v>57.6</v>
      </c>
      <c r="D95" s="102">
        <v>2150.1</v>
      </c>
      <c r="E95" s="102">
        <v>307.2</v>
      </c>
      <c r="F95" s="102">
        <v>2740.2</v>
      </c>
      <c r="G95" s="102">
        <v>240</v>
      </c>
      <c r="H95" s="102">
        <v>1408.5</v>
      </c>
      <c r="I95" s="102">
        <v>4368.6000000000004</v>
      </c>
      <c r="J95" s="102">
        <v>6478.8</v>
      </c>
      <c r="K95" s="102">
        <v>2217.6</v>
      </c>
      <c r="L95" s="102"/>
      <c r="M95" s="102">
        <v>5633.4</v>
      </c>
      <c r="N95" s="102">
        <v>57.6</v>
      </c>
      <c r="O95" s="102">
        <v>389.8</v>
      </c>
      <c r="P95" s="102">
        <v>759</v>
      </c>
      <c r="Q95" s="150">
        <f>SUM(B95:P95)</f>
        <v>26846.799999999999</v>
      </c>
    </row>
    <row r="96" spans="1:17">
      <c r="A96" s="33" t="s">
        <v>51</v>
      </c>
      <c r="B96" s="27">
        <v>134.4</v>
      </c>
      <c r="C96" s="27"/>
      <c r="D96" s="27">
        <v>285</v>
      </c>
      <c r="E96" s="27">
        <v>144</v>
      </c>
      <c r="F96" s="27">
        <v>778.8</v>
      </c>
      <c r="G96" s="27">
        <v>278.39999999999998</v>
      </c>
      <c r="H96" s="27"/>
      <c r="I96" s="27">
        <v>921.6</v>
      </c>
      <c r="J96" s="27">
        <v>1055.0999999999999</v>
      </c>
      <c r="K96" s="27">
        <v>720</v>
      </c>
      <c r="L96" s="27"/>
      <c r="M96" s="27">
        <v>684</v>
      </c>
      <c r="N96" s="27">
        <v>57.6</v>
      </c>
      <c r="O96" s="27">
        <v>588.4</v>
      </c>
      <c r="P96" s="27">
        <v>383.8</v>
      </c>
      <c r="Q96" s="12">
        <f t="shared" ref="Q96:Q99" si="17">SUM(B96:P96)</f>
        <v>6031.0999999999995</v>
      </c>
    </row>
    <row r="97" spans="1:17">
      <c r="A97" s="101" t="s">
        <v>52</v>
      </c>
      <c r="B97" s="104">
        <v>1910.4</v>
      </c>
      <c r="C97" s="104">
        <v>623.4</v>
      </c>
      <c r="D97" s="104">
        <v>1855.2</v>
      </c>
      <c r="E97" s="104">
        <v>4274.6000000000004</v>
      </c>
      <c r="F97" s="104">
        <v>648</v>
      </c>
      <c r="G97" s="104">
        <v>67.2</v>
      </c>
      <c r="H97" s="104">
        <v>2167.8000000000002</v>
      </c>
      <c r="I97" s="104">
        <v>21635.21</v>
      </c>
      <c r="J97" s="104">
        <v>14367.22</v>
      </c>
      <c r="K97" s="104">
        <v>912</v>
      </c>
      <c r="L97" s="104">
        <v>4755.6000000000004</v>
      </c>
      <c r="M97" s="104">
        <v>144</v>
      </c>
      <c r="N97" s="104">
        <v>528</v>
      </c>
      <c r="O97" s="104">
        <v>232</v>
      </c>
      <c r="P97" s="104">
        <v>5853.95</v>
      </c>
      <c r="Q97" s="150">
        <f t="shared" si="17"/>
        <v>59974.579999999994</v>
      </c>
    </row>
    <row r="98" spans="1:17">
      <c r="A98" s="33" t="s">
        <v>53</v>
      </c>
      <c r="B98" s="27">
        <v>114183.66</v>
      </c>
      <c r="C98" s="27">
        <v>21539.3</v>
      </c>
      <c r="D98" s="27">
        <v>23020.799999999999</v>
      </c>
      <c r="E98" s="27">
        <v>24818.6</v>
      </c>
      <c r="F98" s="27">
        <v>56039.4</v>
      </c>
      <c r="G98" s="27">
        <v>23194.799999999999</v>
      </c>
      <c r="H98" s="27">
        <v>32424.5</v>
      </c>
      <c r="I98" s="27">
        <v>110656.85</v>
      </c>
      <c r="J98" s="27">
        <v>136107.6</v>
      </c>
      <c r="K98" s="27">
        <v>96229.2</v>
      </c>
      <c r="L98" s="27">
        <v>13814.1</v>
      </c>
      <c r="M98" s="27">
        <v>105665.34</v>
      </c>
      <c r="N98" s="27">
        <v>32643.3</v>
      </c>
      <c r="O98" s="27">
        <v>22285.1</v>
      </c>
      <c r="P98" s="27">
        <v>7688.3</v>
      </c>
      <c r="Q98" s="12">
        <f t="shared" si="17"/>
        <v>820310.85</v>
      </c>
    </row>
    <row r="99" spans="1:17">
      <c r="A99" s="101" t="s">
        <v>54</v>
      </c>
      <c r="B99" s="104">
        <v>661.2</v>
      </c>
      <c r="C99" s="104"/>
      <c r="D99" s="104"/>
      <c r="E99" s="104">
        <v>374.4</v>
      </c>
      <c r="F99" s="104"/>
      <c r="G99" s="104"/>
      <c r="H99" s="104"/>
      <c r="I99" s="104">
        <v>2654.8</v>
      </c>
      <c r="J99" s="104">
        <v>2203.1999999999998</v>
      </c>
      <c r="K99" s="104">
        <v>772.8</v>
      </c>
      <c r="L99" s="104">
        <v>288</v>
      </c>
      <c r="M99" s="104">
        <v>796.8</v>
      </c>
      <c r="N99" s="104">
        <v>175.2</v>
      </c>
      <c r="O99" s="104"/>
      <c r="P99" s="104"/>
      <c r="Q99" s="150">
        <f t="shared" si="17"/>
        <v>7926.4000000000005</v>
      </c>
    </row>
    <row r="100" spans="1:17">
      <c r="A100" s="33" t="s">
        <v>55</v>
      </c>
      <c r="B100" s="29">
        <v>345</v>
      </c>
      <c r="C100" s="29">
        <v>134.4</v>
      </c>
      <c r="D100" s="29">
        <v>100.8</v>
      </c>
      <c r="E100" s="29"/>
      <c r="F100" s="29"/>
      <c r="G100" s="29"/>
      <c r="H100" s="29"/>
      <c r="I100" s="29">
        <v>3591.6</v>
      </c>
      <c r="J100" s="29"/>
      <c r="K100" s="29">
        <v>3271.2</v>
      </c>
      <c r="L100" s="29"/>
      <c r="M100" s="29">
        <v>1554</v>
      </c>
      <c r="N100" s="29">
        <v>1658.4</v>
      </c>
      <c r="O100" s="29"/>
      <c r="P100" s="27">
        <v>45</v>
      </c>
      <c r="Q100" s="12">
        <f>SUM(B100:P100)</f>
        <v>10700.4</v>
      </c>
    </row>
    <row r="101" spans="1:17">
      <c r="A101" s="101" t="s">
        <v>56</v>
      </c>
      <c r="B101" s="102">
        <v>13815.6</v>
      </c>
      <c r="C101" s="104"/>
      <c r="D101" s="104"/>
      <c r="E101" s="104">
        <v>48</v>
      </c>
      <c r="F101" s="104"/>
      <c r="G101" s="104"/>
      <c r="H101" s="104">
        <v>872.4</v>
      </c>
      <c r="I101" s="104">
        <v>3042</v>
      </c>
      <c r="J101" s="104">
        <v>2743.2</v>
      </c>
      <c r="K101" s="104">
        <v>6444</v>
      </c>
      <c r="L101" s="104"/>
      <c r="M101" s="104">
        <v>441.6</v>
      </c>
      <c r="N101" s="104">
        <v>28.8</v>
      </c>
      <c r="O101" s="104"/>
      <c r="P101" s="104">
        <v>303.60000000000002</v>
      </c>
      <c r="Q101" s="150">
        <f t="shared" ref="Q101:Q107" si="18">SUM(B101:P101)</f>
        <v>27739.199999999997</v>
      </c>
    </row>
    <row r="102" spans="1:17">
      <c r="A102" s="33" t="s">
        <v>57</v>
      </c>
      <c r="B102" s="27">
        <v>3611.28</v>
      </c>
      <c r="C102" s="27">
        <v>4776</v>
      </c>
      <c r="D102" s="27">
        <v>2934</v>
      </c>
      <c r="E102" s="27">
        <v>5809.8</v>
      </c>
      <c r="F102" s="27">
        <v>6802.8</v>
      </c>
      <c r="G102" s="27"/>
      <c r="H102" s="27">
        <v>12436.7</v>
      </c>
      <c r="I102" s="27">
        <v>11062.5</v>
      </c>
      <c r="J102" s="27">
        <v>12936.4</v>
      </c>
      <c r="K102" s="27">
        <v>4893.6000000000004</v>
      </c>
      <c r="L102" s="27">
        <v>13305.6</v>
      </c>
      <c r="M102" s="27">
        <v>4470</v>
      </c>
      <c r="N102" s="27">
        <v>156</v>
      </c>
      <c r="O102" s="27">
        <v>1148</v>
      </c>
      <c r="P102" s="27"/>
      <c r="Q102" s="12">
        <f t="shared" si="18"/>
        <v>84342.680000000008</v>
      </c>
    </row>
    <row r="103" spans="1:17">
      <c r="A103" s="101" t="s">
        <v>58</v>
      </c>
      <c r="B103" s="102">
        <v>12592.8</v>
      </c>
      <c r="C103" s="102">
        <v>1303.2</v>
      </c>
      <c r="D103" s="102">
        <v>2870.4</v>
      </c>
      <c r="E103" s="102">
        <v>284.7</v>
      </c>
      <c r="F103" s="102">
        <v>4614</v>
      </c>
      <c r="G103" s="102">
        <v>4269.6000000000004</v>
      </c>
      <c r="H103" s="102">
        <v>4609.2</v>
      </c>
      <c r="I103" s="102">
        <v>18961.02</v>
      </c>
      <c r="J103" s="102">
        <v>26651.599999999999</v>
      </c>
      <c r="K103" s="102">
        <v>12753.6</v>
      </c>
      <c r="L103" s="102">
        <v>50397</v>
      </c>
      <c r="M103" s="102">
        <v>5785.2</v>
      </c>
      <c r="N103" s="102">
        <v>504</v>
      </c>
      <c r="O103" s="102">
        <v>1406.25</v>
      </c>
      <c r="P103" s="102">
        <v>4327.8999999999996</v>
      </c>
      <c r="Q103" s="150">
        <f t="shared" si="18"/>
        <v>151330.47</v>
      </c>
    </row>
    <row r="104" spans="1:17">
      <c r="A104" s="33" t="s">
        <v>59</v>
      </c>
      <c r="B104" s="27">
        <v>1202.4000000000001</v>
      </c>
      <c r="C104" s="79"/>
      <c r="D104" s="78">
        <v>159.6</v>
      </c>
      <c r="E104" s="78"/>
      <c r="F104" s="78">
        <v>134.4</v>
      </c>
      <c r="G104" s="78">
        <v>189.6</v>
      </c>
      <c r="H104" s="78">
        <v>57.6</v>
      </c>
      <c r="I104" s="78">
        <v>665.8</v>
      </c>
      <c r="J104" s="78">
        <v>513.6</v>
      </c>
      <c r="K104" s="78">
        <v>1429.8</v>
      </c>
      <c r="L104" s="78"/>
      <c r="M104" s="78">
        <v>90</v>
      </c>
      <c r="N104" s="78"/>
      <c r="O104" s="78">
        <v>28.8</v>
      </c>
      <c r="P104" s="78"/>
      <c r="Q104" s="12">
        <f t="shared" si="18"/>
        <v>4471.5999999999995</v>
      </c>
    </row>
    <row r="105" spans="1:17">
      <c r="A105" s="101" t="s">
        <v>60</v>
      </c>
      <c r="B105" s="102">
        <v>21.6</v>
      </c>
      <c r="C105" s="104">
        <v>57.6</v>
      </c>
      <c r="D105" s="104"/>
      <c r="E105" s="104"/>
      <c r="F105" s="104"/>
      <c r="G105" s="104">
        <v>28.8</v>
      </c>
      <c r="H105" s="104">
        <v>45</v>
      </c>
      <c r="I105" s="104">
        <v>8152.5</v>
      </c>
      <c r="J105" s="104">
        <v>230.4</v>
      </c>
      <c r="K105" s="104">
        <v>868.8</v>
      </c>
      <c r="L105" s="104"/>
      <c r="M105" s="104">
        <v>806.4</v>
      </c>
      <c r="N105" s="104">
        <v>66</v>
      </c>
      <c r="O105" s="104">
        <v>18431.8</v>
      </c>
      <c r="P105" s="104"/>
      <c r="Q105" s="150">
        <f t="shared" si="18"/>
        <v>28708.899999999998</v>
      </c>
    </row>
    <row r="106" spans="1:17">
      <c r="A106" s="33" t="s">
        <v>61</v>
      </c>
      <c r="B106" s="27"/>
      <c r="C106" s="78"/>
      <c r="D106" s="27"/>
      <c r="E106" s="78"/>
      <c r="F106" s="27"/>
      <c r="G106" s="27"/>
      <c r="H106" s="27">
        <v>19.2</v>
      </c>
      <c r="I106" s="27"/>
      <c r="J106" s="27"/>
      <c r="K106" s="27"/>
      <c r="L106" s="27"/>
      <c r="M106" s="78"/>
      <c r="N106" s="27"/>
      <c r="O106" s="27"/>
      <c r="P106" s="27"/>
      <c r="Q106" s="12">
        <f t="shared" si="18"/>
        <v>19.2</v>
      </c>
    </row>
    <row r="107" spans="1:17">
      <c r="A107" s="101" t="s">
        <v>62</v>
      </c>
      <c r="B107" s="104">
        <v>5342.4</v>
      </c>
      <c r="C107" s="104">
        <v>54931.8</v>
      </c>
      <c r="D107" s="104">
        <v>8961.6</v>
      </c>
      <c r="E107" s="104">
        <v>960.6</v>
      </c>
      <c r="F107" s="104">
        <v>84023.4</v>
      </c>
      <c r="G107" s="104">
        <v>6454.4</v>
      </c>
      <c r="H107" s="104">
        <v>94913.4</v>
      </c>
      <c r="I107" s="104">
        <v>21624.15</v>
      </c>
      <c r="J107" s="104">
        <v>6718.8</v>
      </c>
      <c r="K107" s="104">
        <v>76458</v>
      </c>
      <c r="L107" s="104">
        <v>17386.2</v>
      </c>
      <c r="M107" s="104">
        <v>801.6</v>
      </c>
      <c r="N107" s="104">
        <v>2976</v>
      </c>
      <c r="O107" s="104">
        <v>5068.8</v>
      </c>
      <c r="P107" s="104">
        <v>3968.8</v>
      </c>
      <c r="Q107" s="150">
        <f t="shared" si="18"/>
        <v>390589.94999999995</v>
      </c>
    </row>
    <row r="108" spans="1:17">
      <c r="A108" s="34" t="s">
        <v>17</v>
      </c>
      <c r="B108" s="35">
        <f t="shared" ref="B108:P108" si="19">SUM(B91:B107)</f>
        <v>172405.74000000002</v>
      </c>
      <c r="C108" s="35">
        <f t="shared" si="19"/>
        <v>102114.5</v>
      </c>
      <c r="D108" s="35">
        <f t="shared" si="19"/>
        <v>59878.299999999996</v>
      </c>
      <c r="E108" s="35">
        <f t="shared" si="19"/>
        <v>44559.6</v>
      </c>
      <c r="F108" s="35">
        <f t="shared" si="19"/>
        <v>163878</v>
      </c>
      <c r="G108" s="35">
        <f t="shared" si="19"/>
        <v>38115.799999999996</v>
      </c>
      <c r="H108" s="35">
        <f t="shared" si="19"/>
        <v>173330.5</v>
      </c>
      <c r="I108" s="35">
        <f t="shared" si="19"/>
        <v>262718.02999999997</v>
      </c>
      <c r="J108" s="35">
        <f t="shared" si="19"/>
        <v>269902.12</v>
      </c>
      <c r="K108" s="35">
        <f t="shared" si="19"/>
        <v>261102.59999999998</v>
      </c>
      <c r="L108" s="35">
        <f t="shared" si="19"/>
        <v>105770.09999999999</v>
      </c>
      <c r="M108" s="35">
        <f t="shared" si="19"/>
        <v>136752.54</v>
      </c>
      <c r="N108" s="35">
        <f t="shared" si="19"/>
        <v>40896.9</v>
      </c>
      <c r="O108" s="35">
        <f t="shared" si="19"/>
        <v>52131.55</v>
      </c>
      <c r="P108" s="35">
        <f t="shared" si="19"/>
        <v>30215.3</v>
      </c>
      <c r="Q108" s="35">
        <f>SUM(Q91:Q107)</f>
        <v>1913771.5799999996</v>
      </c>
    </row>
    <row r="109" spans="1:17" ht="15" customHeight="1">
      <c r="A109" s="192" t="s">
        <v>78</v>
      </c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</row>
    <row r="110" spans="1:17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</row>
    <row r="111" spans="1:17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1:17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1:17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</row>
    <row r="118" spans="1:17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1:17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1:17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1:17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1:17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1:17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1:17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41" spans="1:17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</row>
    <row r="142" spans="1:17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</row>
    <row r="143" spans="1:17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</row>
    <row r="144" spans="1:17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</row>
    <row r="145" spans="1:17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</row>
    <row r="146" spans="1:17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</row>
    <row r="147" spans="1:17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</row>
    <row r="148" spans="1:17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</row>
    <row r="149" spans="1:17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</row>
    <row r="150" spans="1:17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</row>
    <row r="151" spans="1:17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</row>
    <row r="152" spans="1:17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</row>
    <row r="153" spans="1:17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</row>
    <row r="154" spans="1:17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</row>
    <row r="155" spans="1:17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</row>
    <row r="156" spans="1:17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</row>
  </sheetData>
  <mergeCells count="2">
    <mergeCell ref="A21:Q21"/>
    <mergeCell ref="A43:Q43"/>
  </mergeCells>
  <pageMargins left="0.7" right="0.7" top="0.75" bottom="0.75" header="0.3" footer="0.3"/>
  <pageSetup scale="80" orientation="landscape" r:id="rId1"/>
  <rowBreaks count="4" manualBreakCount="4">
    <brk id="21" max="16383" man="1"/>
    <brk id="43" max="16383" man="1"/>
    <brk id="65" max="16383" man="1"/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0"/>
  </sheetPr>
  <dimension ref="A1:O24"/>
  <sheetViews>
    <sheetView zoomScaleNormal="100" workbookViewId="0">
      <selection activeCell="I12" sqref="I12"/>
    </sheetView>
  </sheetViews>
  <sheetFormatPr defaultColWidth="9.109375" defaultRowHeight="10.199999999999999"/>
  <cols>
    <col min="1" max="1" width="15" style="2" bestFit="1" customWidth="1"/>
    <col min="2" max="2" width="8.6640625" style="2" customWidth="1"/>
    <col min="3" max="3" width="9.109375" style="2" customWidth="1"/>
    <col min="4" max="4" width="8.6640625" style="2" customWidth="1"/>
    <col min="5" max="5" width="9.109375" style="2" customWidth="1"/>
    <col min="6" max="6" width="8.6640625" style="2" customWidth="1"/>
    <col min="7" max="7" width="9.109375" style="2" customWidth="1"/>
    <col min="8" max="8" width="8.6640625" style="2" customWidth="1"/>
    <col min="9" max="9" width="9.109375" style="2" customWidth="1"/>
    <col min="10" max="10" width="8.6640625" style="2" customWidth="1"/>
    <col min="11" max="11" width="9.109375" style="2" customWidth="1"/>
    <col min="12" max="12" width="8.6640625" style="2" customWidth="1"/>
    <col min="13" max="13" width="8" style="2" customWidth="1"/>
    <col min="14" max="16384" width="9.109375" style="2"/>
  </cols>
  <sheetData>
    <row r="1" spans="1:13" ht="13.2">
      <c r="A1" s="130" t="s">
        <v>141</v>
      </c>
      <c r="B1" s="88"/>
      <c r="C1" s="88"/>
      <c r="D1" s="88"/>
      <c r="E1" s="88"/>
      <c r="F1" s="88"/>
      <c r="G1" s="88"/>
    </row>
    <row r="2" spans="1:13" ht="23.1" customHeight="1">
      <c r="A2" s="9"/>
      <c r="B2" s="168">
        <f>+D2-1</f>
        <v>2018</v>
      </c>
      <c r="C2" s="168"/>
      <c r="D2" s="168">
        <v>2019</v>
      </c>
      <c r="E2" s="168"/>
      <c r="F2" s="168">
        <v>2020</v>
      </c>
      <c r="G2" s="168"/>
      <c r="H2" s="215">
        <v>2021</v>
      </c>
      <c r="I2" s="215"/>
      <c r="J2" s="215">
        <v>2022</v>
      </c>
      <c r="K2" s="215"/>
      <c r="L2" s="218" t="s">
        <v>1</v>
      </c>
      <c r="M2" s="218"/>
    </row>
    <row r="3" spans="1:13" ht="24">
      <c r="A3" s="9" t="s">
        <v>0</v>
      </c>
      <c r="B3" s="81" t="s">
        <v>36</v>
      </c>
      <c r="C3" s="81" t="s">
        <v>37</v>
      </c>
      <c r="D3" s="81" t="s">
        <v>36</v>
      </c>
      <c r="E3" s="81" t="s">
        <v>37</v>
      </c>
      <c r="F3" s="81" t="s">
        <v>36</v>
      </c>
      <c r="G3" s="81" t="s">
        <v>37</v>
      </c>
      <c r="H3" s="81" t="s">
        <v>36</v>
      </c>
      <c r="I3" s="81" t="s">
        <v>37</v>
      </c>
      <c r="J3" s="81" t="s">
        <v>36</v>
      </c>
      <c r="K3" s="81" t="s">
        <v>37</v>
      </c>
      <c r="L3" s="15" t="s">
        <v>36</v>
      </c>
      <c r="M3" s="15" t="s">
        <v>37</v>
      </c>
    </row>
    <row r="4" spans="1:13" ht="11.4">
      <c r="A4" s="89" t="s">
        <v>2</v>
      </c>
      <c r="B4" s="149">
        <v>3918</v>
      </c>
      <c r="C4" s="90">
        <v>84619.199999999997</v>
      </c>
      <c r="D4" s="149">
        <v>3924</v>
      </c>
      <c r="E4" s="90">
        <v>81753.600000000006</v>
      </c>
      <c r="F4" s="149">
        <v>3144</v>
      </c>
      <c r="G4" s="90">
        <v>67478.399999999994</v>
      </c>
      <c r="H4" s="149">
        <v>3415</v>
      </c>
      <c r="I4" s="90">
        <v>76855.199999999997</v>
      </c>
      <c r="J4" s="149">
        <v>2699</v>
      </c>
      <c r="K4" s="90">
        <v>66092.399999999994</v>
      </c>
      <c r="L4" s="100">
        <f>((J4/B4)^(1/4))-1</f>
        <v>-8.8965941308997265E-2</v>
      </c>
      <c r="M4" s="100">
        <f>((K4/C4)^(1/4))-1</f>
        <v>-5.9907361585640029E-2</v>
      </c>
    </row>
    <row r="5" spans="1:13" ht="11.4">
      <c r="A5" s="8" t="s">
        <v>3</v>
      </c>
      <c r="B5" s="55">
        <v>1518</v>
      </c>
      <c r="C5" s="19">
        <v>7957.2</v>
      </c>
      <c r="D5" s="55">
        <v>1391</v>
      </c>
      <c r="E5" s="19">
        <v>7351.2</v>
      </c>
      <c r="F5" s="55">
        <v>1047</v>
      </c>
      <c r="G5" s="19">
        <v>5989.2</v>
      </c>
      <c r="H5" s="55">
        <v>935</v>
      </c>
      <c r="I5" s="19">
        <v>5559.6</v>
      </c>
      <c r="J5" s="55">
        <v>894</v>
      </c>
      <c r="K5" s="19">
        <v>5883.6</v>
      </c>
      <c r="L5" s="75">
        <f t="shared" ref="L5:M5" si="0">((J5/B5)^(1/4))-1</f>
        <v>-0.12397512794811183</v>
      </c>
      <c r="M5" s="75">
        <f t="shared" si="0"/>
        <v>-7.2699025178563526E-2</v>
      </c>
    </row>
    <row r="6" spans="1:13" ht="11.4">
      <c r="A6" s="89" t="s">
        <v>4</v>
      </c>
      <c r="B6" s="149">
        <v>672</v>
      </c>
      <c r="C6" s="90">
        <v>6962.4</v>
      </c>
      <c r="D6" s="149">
        <v>726</v>
      </c>
      <c r="E6" s="90">
        <v>7495.2</v>
      </c>
      <c r="F6" s="149">
        <v>485</v>
      </c>
      <c r="G6" s="90">
        <v>4441.2</v>
      </c>
      <c r="H6" s="149">
        <v>591</v>
      </c>
      <c r="I6" s="90">
        <v>4280.3999999999996</v>
      </c>
      <c r="J6" s="149">
        <v>534</v>
      </c>
      <c r="K6" s="90">
        <v>4276.8</v>
      </c>
      <c r="L6" s="100">
        <f>((J6/B6)^(1/4))-1</f>
        <v>-5.5845655234700642E-2</v>
      </c>
      <c r="M6" s="100">
        <f>((K6/C6)^(1/4))-1</f>
        <v>-0.11470096113208839</v>
      </c>
    </row>
    <row r="7" spans="1:13" ht="11.4">
      <c r="A7" s="8" t="s">
        <v>5</v>
      </c>
      <c r="B7" s="55">
        <v>931</v>
      </c>
      <c r="C7" s="19">
        <v>5856.4</v>
      </c>
      <c r="D7" s="55">
        <v>718</v>
      </c>
      <c r="E7" s="19">
        <v>4581.3999999999996</v>
      </c>
      <c r="F7" s="55">
        <v>390</v>
      </c>
      <c r="G7" s="19">
        <v>3358.8</v>
      </c>
      <c r="H7" s="55">
        <v>406</v>
      </c>
      <c r="I7" s="19">
        <v>3685</v>
      </c>
      <c r="J7" s="55">
        <v>193</v>
      </c>
      <c r="K7" s="19">
        <v>1598.2</v>
      </c>
      <c r="L7" s="75">
        <f t="shared" ref="L7:M7" si="1">((J7/B7)^(1/4))-1</f>
        <v>-0.32523599542450599</v>
      </c>
      <c r="M7" s="75">
        <f t="shared" si="1"/>
        <v>-0.27723003231647558</v>
      </c>
    </row>
    <row r="8" spans="1:13" ht="11.4">
      <c r="A8" s="89" t="s">
        <v>6</v>
      </c>
      <c r="B8" s="149">
        <v>1870</v>
      </c>
      <c r="C8" s="90">
        <v>32423.16</v>
      </c>
      <c r="D8" s="149">
        <v>1715</v>
      </c>
      <c r="E8" s="90">
        <v>29408.400000000001</v>
      </c>
      <c r="F8" s="149">
        <v>1853</v>
      </c>
      <c r="G8" s="90">
        <v>35919.599999999999</v>
      </c>
      <c r="H8" s="149">
        <v>1022</v>
      </c>
      <c r="I8" s="90">
        <v>18036</v>
      </c>
      <c r="J8" s="149">
        <v>1171</v>
      </c>
      <c r="K8" s="90">
        <v>25045.8</v>
      </c>
      <c r="L8" s="100">
        <f>((J8/B8)^(1/4))-1</f>
        <v>-0.11043267536591439</v>
      </c>
      <c r="M8" s="100">
        <f>((K8/C8)^(1/4))-1</f>
        <v>-6.2502988019018768E-2</v>
      </c>
    </row>
    <row r="9" spans="1:13" ht="11.4">
      <c r="A9" s="8" t="s">
        <v>7</v>
      </c>
      <c r="B9" s="55">
        <v>1000</v>
      </c>
      <c r="C9" s="19">
        <v>7272.3</v>
      </c>
      <c r="D9" s="55">
        <v>1007</v>
      </c>
      <c r="E9" s="19">
        <v>6682.8</v>
      </c>
      <c r="F9" s="55">
        <v>621</v>
      </c>
      <c r="G9" s="19">
        <v>4852.8</v>
      </c>
      <c r="H9" s="55">
        <v>996</v>
      </c>
      <c r="I9" s="19">
        <v>7597.2</v>
      </c>
      <c r="J9" s="55">
        <v>675</v>
      </c>
      <c r="K9" s="19">
        <v>4821.6000000000004</v>
      </c>
      <c r="L9" s="75">
        <f t="shared" ref="L9:M9" si="2">((J9/B9)^(1/4))-1</f>
        <v>-9.3587380792969577E-2</v>
      </c>
      <c r="M9" s="75">
        <f t="shared" si="2"/>
        <v>-9.763997408316194E-2</v>
      </c>
    </row>
    <row r="10" spans="1:13" ht="11.4">
      <c r="A10" s="89" t="s">
        <v>8</v>
      </c>
      <c r="B10" s="149">
        <v>1882</v>
      </c>
      <c r="C10" s="90">
        <v>22725.9</v>
      </c>
      <c r="D10" s="149">
        <v>1991</v>
      </c>
      <c r="E10" s="90">
        <v>36006.800000000003</v>
      </c>
      <c r="F10" s="149">
        <v>1480</v>
      </c>
      <c r="G10" s="90">
        <v>33874.699999999997</v>
      </c>
      <c r="H10" s="149">
        <v>1798</v>
      </c>
      <c r="I10" s="90">
        <v>42599.7</v>
      </c>
      <c r="J10" s="149">
        <v>1771</v>
      </c>
      <c r="K10" s="90">
        <v>44825.7</v>
      </c>
      <c r="L10" s="100">
        <f>((J10/B10)^(1/4))-1</f>
        <v>-1.5082768811170655E-2</v>
      </c>
      <c r="M10" s="100">
        <f>((K10/C10)^(1/4))-1</f>
        <v>0.18509044681883102</v>
      </c>
    </row>
    <row r="11" spans="1:13" ht="11.4">
      <c r="A11" s="8" t="s">
        <v>9</v>
      </c>
      <c r="B11" s="55">
        <v>3478</v>
      </c>
      <c r="C11" s="19">
        <v>26555.71</v>
      </c>
      <c r="D11" s="55">
        <v>3120</v>
      </c>
      <c r="E11" s="19">
        <v>25682.25</v>
      </c>
      <c r="F11" s="55">
        <v>2192</v>
      </c>
      <c r="G11" s="19">
        <v>19872.95</v>
      </c>
      <c r="H11" s="55">
        <v>2020</v>
      </c>
      <c r="I11" s="19">
        <v>25359.599999999999</v>
      </c>
      <c r="J11" s="55">
        <v>1977</v>
      </c>
      <c r="K11" s="19">
        <v>24363.599999999999</v>
      </c>
      <c r="L11" s="75">
        <f t="shared" ref="L11:M11" si="3">((J11/B11)^(1/4))-1</f>
        <v>-0.13170105586984115</v>
      </c>
      <c r="M11" s="75">
        <f t="shared" si="3"/>
        <v>-2.1308343651675665E-2</v>
      </c>
    </row>
    <row r="12" spans="1:13" ht="11.4">
      <c r="A12" s="89" t="s">
        <v>10</v>
      </c>
      <c r="B12" s="149">
        <v>5194</v>
      </c>
      <c r="C12" s="90">
        <v>121567.2</v>
      </c>
      <c r="D12" s="149">
        <v>5085</v>
      </c>
      <c r="E12" s="90">
        <v>114907.2</v>
      </c>
      <c r="F12" s="149">
        <v>4096</v>
      </c>
      <c r="G12" s="90">
        <v>100854.8</v>
      </c>
      <c r="H12" s="149">
        <v>4248</v>
      </c>
      <c r="I12" s="90">
        <v>110689.8</v>
      </c>
      <c r="J12" s="149">
        <v>4612</v>
      </c>
      <c r="K12" s="90">
        <v>123809.4</v>
      </c>
      <c r="L12" s="100">
        <f>((J12/B12)^(1/4))-1</f>
        <v>-2.9273605768921018E-2</v>
      </c>
      <c r="M12" s="100">
        <f>((K12/C12)^(1/4))-1</f>
        <v>4.5794763938868943E-3</v>
      </c>
    </row>
    <row r="13" spans="1:13" ht="11.4">
      <c r="A13" s="8" t="s">
        <v>11</v>
      </c>
      <c r="B13" s="55">
        <v>7787</v>
      </c>
      <c r="C13" s="19">
        <v>119460.6</v>
      </c>
      <c r="D13" s="55">
        <v>8088</v>
      </c>
      <c r="E13" s="19">
        <v>120381.6</v>
      </c>
      <c r="F13" s="55">
        <v>6252</v>
      </c>
      <c r="G13" s="19">
        <v>87274.8</v>
      </c>
      <c r="H13" s="55">
        <v>7383</v>
      </c>
      <c r="I13" s="19">
        <v>112887.6</v>
      </c>
      <c r="J13" s="55">
        <v>6911</v>
      </c>
      <c r="K13" s="19">
        <v>109938</v>
      </c>
      <c r="L13" s="75">
        <f t="shared" ref="L13:M13" si="4">((J13/B13)^(1/4))-1</f>
        <v>-2.9394652814352495E-2</v>
      </c>
      <c r="M13" s="75">
        <f t="shared" si="4"/>
        <v>-2.0553350192282771E-2</v>
      </c>
    </row>
    <row r="14" spans="1:13" ht="11.4">
      <c r="A14" s="89" t="s">
        <v>12</v>
      </c>
      <c r="B14" s="149">
        <v>1585</v>
      </c>
      <c r="C14" s="90">
        <v>23101.200000000001</v>
      </c>
      <c r="D14" s="149">
        <v>1742</v>
      </c>
      <c r="E14" s="90">
        <v>24052.799999999999</v>
      </c>
      <c r="F14" s="149">
        <v>1147</v>
      </c>
      <c r="G14" s="90">
        <v>16993.2</v>
      </c>
      <c r="H14" s="149">
        <v>1518</v>
      </c>
      <c r="I14" s="90">
        <v>23119.200000000001</v>
      </c>
      <c r="J14" s="149">
        <v>1474</v>
      </c>
      <c r="K14" s="90">
        <v>24117.599999999999</v>
      </c>
      <c r="L14" s="100">
        <f>((J14/B14)^(1/4))-1</f>
        <v>-1.7987413392459684E-2</v>
      </c>
      <c r="M14" s="100">
        <f>((K14/C14)^(1/4))-1</f>
        <v>1.0822468833360244E-2</v>
      </c>
    </row>
    <row r="15" spans="1:13" ht="11.4">
      <c r="A15" s="8" t="s">
        <v>13</v>
      </c>
      <c r="B15" s="55">
        <v>1751</v>
      </c>
      <c r="C15" s="19">
        <v>21523.200000000001</v>
      </c>
      <c r="D15" s="55">
        <v>1502</v>
      </c>
      <c r="E15" s="19">
        <v>18129</v>
      </c>
      <c r="F15" s="55">
        <v>1194</v>
      </c>
      <c r="G15" s="19">
        <v>15834</v>
      </c>
      <c r="H15" s="55">
        <v>1159</v>
      </c>
      <c r="I15" s="19">
        <v>15134.4</v>
      </c>
      <c r="J15" s="55">
        <v>1098</v>
      </c>
      <c r="K15" s="19">
        <v>14577</v>
      </c>
      <c r="L15" s="75">
        <f t="shared" ref="L15:M15" si="5">((J15/B15)^(1/4))-1</f>
        <v>-0.11012491278868108</v>
      </c>
      <c r="M15" s="75">
        <f t="shared" si="5"/>
        <v>-9.2826556756674505E-2</v>
      </c>
    </row>
    <row r="16" spans="1:13" ht="11.4">
      <c r="A16" s="89" t="s">
        <v>14</v>
      </c>
      <c r="B16" s="149">
        <v>1190</v>
      </c>
      <c r="C16" s="90">
        <v>17326.16</v>
      </c>
      <c r="D16" s="149">
        <v>1107</v>
      </c>
      <c r="E16" s="90">
        <v>24777.9</v>
      </c>
      <c r="F16" s="149">
        <v>1045</v>
      </c>
      <c r="G16" s="90">
        <v>31716</v>
      </c>
      <c r="H16" s="149">
        <v>1082</v>
      </c>
      <c r="I16" s="90">
        <v>28832.400000000001</v>
      </c>
      <c r="J16" s="149">
        <v>1157</v>
      </c>
      <c r="K16" s="90">
        <v>30510</v>
      </c>
      <c r="L16" s="100">
        <f>((J16/B16)^(1/4))-1</f>
        <v>-7.0060570739995942E-3</v>
      </c>
      <c r="M16" s="100">
        <f>((K16/C16)^(1/4))-1</f>
        <v>0.1519535613773173</v>
      </c>
    </row>
    <row r="17" spans="1:15" ht="11.4">
      <c r="A17" s="8" t="s">
        <v>15</v>
      </c>
      <c r="B17" s="55">
        <v>953</v>
      </c>
      <c r="C17" s="19">
        <v>7422.6</v>
      </c>
      <c r="D17" s="55">
        <v>993</v>
      </c>
      <c r="E17" s="19">
        <v>9339</v>
      </c>
      <c r="F17" s="55">
        <v>766</v>
      </c>
      <c r="G17" s="19">
        <v>5823.4</v>
      </c>
      <c r="H17" s="55">
        <v>832</v>
      </c>
      <c r="I17" s="19">
        <v>7966.2</v>
      </c>
      <c r="J17" s="55">
        <v>879</v>
      </c>
      <c r="K17" s="19">
        <v>9153.6</v>
      </c>
      <c r="L17" s="75">
        <f t="shared" ref="L17:M17" si="6">((J17/B17)^(1/4))-1</f>
        <v>-2.000469827997986E-2</v>
      </c>
      <c r="M17" s="75">
        <f t="shared" si="6"/>
        <v>5.3801878201329645E-2</v>
      </c>
    </row>
    <row r="18" spans="1:15" ht="11.4">
      <c r="A18" s="89" t="s">
        <v>16</v>
      </c>
      <c r="B18" s="149">
        <v>553</v>
      </c>
      <c r="C18" s="90">
        <v>5671.2</v>
      </c>
      <c r="D18" s="149">
        <v>645</v>
      </c>
      <c r="E18" s="90">
        <v>5769.2</v>
      </c>
      <c r="F18" s="149">
        <v>467</v>
      </c>
      <c r="G18" s="90">
        <v>4387.8999999999996</v>
      </c>
      <c r="H18" s="149">
        <v>541</v>
      </c>
      <c r="I18" s="90">
        <v>6285.4</v>
      </c>
      <c r="J18" s="149">
        <v>514</v>
      </c>
      <c r="K18" s="90">
        <v>6011.5</v>
      </c>
      <c r="L18" s="100">
        <f>((J18/B18)^(1/4))-1</f>
        <v>-1.8117551511731778E-2</v>
      </c>
      <c r="M18" s="100">
        <f>((K18/C18)^(1/4))-1</f>
        <v>1.4675027693669573E-2</v>
      </c>
    </row>
    <row r="19" spans="1:15" ht="12">
      <c r="A19" s="9" t="s">
        <v>17</v>
      </c>
      <c r="B19" s="21">
        <f>SUM(B4:B18)</f>
        <v>34282</v>
      </c>
      <c r="C19" s="21">
        <f t="shared" ref="C19:K19" si="7">SUM(C4:C18)</f>
        <v>510444.42999999993</v>
      </c>
      <c r="D19" s="21">
        <f t="shared" si="7"/>
        <v>33754</v>
      </c>
      <c r="E19" s="21">
        <f t="shared" si="7"/>
        <v>516318.35</v>
      </c>
      <c r="F19" s="21">
        <f t="shared" si="7"/>
        <v>26179</v>
      </c>
      <c r="G19" s="21">
        <f t="shared" si="7"/>
        <v>438671.75000000006</v>
      </c>
      <c r="H19" s="21">
        <f t="shared" si="7"/>
        <v>27946</v>
      </c>
      <c r="I19" s="21">
        <f t="shared" si="7"/>
        <v>488887.70000000007</v>
      </c>
      <c r="J19" s="21">
        <f t="shared" si="7"/>
        <v>26559</v>
      </c>
      <c r="K19" s="21">
        <f t="shared" si="7"/>
        <v>495024.79999999993</v>
      </c>
      <c r="L19" s="76">
        <f t="shared" ref="L19:M19" si="8">((J19/B19)^(1/4))-1</f>
        <v>-6.1819521261290422E-2</v>
      </c>
      <c r="M19" s="76">
        <f t="shared" si="8"/>
        <v>-7.6391510534301599E-3</v>
      </c>
      <c r="O19" s="64"/>
    </row>
    <row r="20" spans="1:15">
      <c r="A20" s="216"/>
      <c r="B20" s="216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</row>
    <row r="24" spans="1:15">
      <c r="J24" s="125"/>
    </row>
  </sheetData>
  <mergeCells count="4">
    <mergeCell ref="A20:M20"/>
    <mergeCell ref="H2:I2"/>
    <mergeCell ref="J2:K2"/>
    <mergeCell ref="L2:M2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N219"/>
  <sheetViews>
    <sheetView topLeftCell="A187" workbookViewId="0">
      <selection activeCell="D185" sqref="D185"/>
    </sheetView>
  </sheetViews>
  <sheetFormatPr defaultRowHeight="14.4"/>
  <cols>
    <col min="1" max="1" width="15" customWidth="1"/>
    <col min="3" max="3" width="10" customWidth="1"/>
  </cols>
  <sheetData>
    <row r="1" spans="1:11" s="30" customFormat="1">
      <c r="A1" s="130" t="s">
        <v>145</v>
      </c>
      <c r="B1" s="136"/>
      <c r="C1" s="147"/>
      <c r="D1" s="147"/>
      <c r="E1" s="147"/>
      <c r="F1" s="147"/>
      <c r="G1" s="85">
        <v>2013</v>
      </c>
      <c r="H1" s="136"/>
      <c r="I1"/>
    </row>
    <row r="2" spans="1:11" s="30" customFormat="1" ht="36.6">
      <c r="A2" s="138" t="s">
        <v>0</v>
      </c>
      <c r="B2" s="144" t="s">
        <v>79</v>
      </c>
      <c r="C2" s="144" t="s">
        <v>80</v>
      </c>
      <c r="D2" s="144" t="s">
        <v>81</v>
      </c>
      <c r="E2" s="144" t="s">
        <v>125</v>
      </c>
      <c r="F2" s="144" t="s">
        <v>82</v>
      </c>
      <c r="G2" s="144" t="s">
        <v>83</v>
      </c>
      <c r="H2" s="143"/>
      <c r="I2"/>
    </row>
    <row r="3" spans="1:11">
      <c r="A3" s="148" t="s">
        <v>2</v>
      </c>
      <c r="B3" s="149">
        <v>0</v>
      </c>
      <c r="C3" s="150">
        <v>0</v>
      </c>
      <c r="D3" s="150">
        <v>30</v>
      </c>
      <c r="E3" s="150">
        <v>11</v>
      </c>
      <c r="F3" s="150">
        <v>499</v>
      </c>
      <c r="G3" s="150">
        <v>585</v>
      </c>
      <c r="H3" s="136"/>
      <c r="K3" s="79"/>
    </row>
    <row r="4" spans="1:11">
      <c r="A4" s="139" t="s">
        <v>3</v>
      </c>
      <c r="B4" s="140">
        <v>0</v>
      </c>
      <c r="C4" s="137">
        <v>0</v>
      </c>
      <c r="D4" s="137">
        <v>36</v>
      </c>
      <c r="E4" s="137">
        <v>31</v>
      </c>
      <c r="F4" s="137">
        <v>1434</v>
      </c>
      <c r="G4" s="137">
        <v>3983</v>
      </c>
      <c r="H4" s="136"/>
      <c r="K4" s="79"/>
    </row>
    <row r="5" spans="1:11">
      <c r="A5" s="148" t="s">
        <v>4</v>
      </c>
      <c r="B5" s="149">
        <v>0</v>
      </c>
      <c r="C5" s="150">
        <v>0</v>
      </c>
      <c r="D5" s="150">
        <v>1079</v>
      </c>
      <c r="E5" s="150">
        <v>9</v>
      </c>
      <c r="F5" s="150">
        <v>514</v>
      </c>
      <c r="G5" s="150">
        <v>1338</v>
      </c>
      <c r="H5" s="136"/>
      <c r="K5" s="79"/>
    </row>
    <row r="6" spans="1:11">
      <c r="A6" s="139" t="s">
        <v>5</v>
      </c>
      <c r="B6" s="140">
        <v>0</v>
      </c>
      <c r="C6" s="137">
        <v>0</v>
      </c>
      <c r="D6" s="137">
        <v>2</v>
      </c>
      <c r="E6" s="137">
        <v>2</v>
      </c>
      <c r="F6" s="137">
        <v>3224</v>
      </c>
      <c r="G6" s="137">
        <v>33</v>
      </c>
      <c r="H6" s="136"/>
      <c r="K6" s="79"/>
    </row>
    <row r="7" spans="1:11">
      <c r="A7" s="148" t="s">
        <v>6</v>
      </c>
      <c r="B7" s="149">
        <v>0</v>
      </c>
      <c r="C7" s="150">
        <v>0</v>
      </c>
      <c r="D7" s="150">
        <v>221</v>
      </c>
      <c r="E7" s="150">
        <v>315</v>
      </c>
      <c r="F7" s="150">
        <v>3428</v>
      </c>
      <c r="G7" s="150">
        <v>1002</v>
      </c>
      <c r="H7" s="136"/>
      <c r="K7" s="79"/>
    </row>
    <row r="8" spans="1:11">
      <c r="A8" s="139" t="s">
        <v>7</v>
      </c>
      <c r="B8" s="140">
        <v>0</v>
      </c>
      <c r="C8" s="137">
        <v>0</v>
      </c>
      <c r="D8" s="137">
        <v>31</v>
      </c>
      <c r="E8" s="137">
        <v>47</v>
      </c>
      <c r="F8" s="137">
        <v>893</v>
      </c>
      <c r="G8" s="137">
        <v>193</v>
      </c>
      <c r="H8" s="136"/>
      <c r="K8" s="79"/>
    </row>
    <row r="9" spans="1:11">
      <c r="A9" s="148" t="s">
        <v>8</v>
      </c>
      <c r="B9" s="149">
        <v>0</v>
      </c>
      <c r="C9" s="150">
        <v>0</v>
      </c>
      <c r="D9" s="150">
        <v>109</v>
      </c>
      <c r="E9" s="150">
        <v>124</v>
      </c>
      <c r="F9" s="150">
        <v>1019</v>
      </c>
      <c r="G9" s="150">
        <v>1280</v>
      </c>
      <c r="H9" s="136"/>
      <c r="K9" s="79"/>
    </row>
    <row r="10" spans="1:11">
      <c r="A10" s="139" t="s">
        <v>9</v>
      </c>
      <c r="B10" s="140">
        <v>0</v>
      </c>
      <c r="C10" s="137">
        <v>0</v>
      </c>
      <c r="D10" s="137">
        <v>44</v>
      </c>
      <c r="E10" s="137">
        <v>50</v>
      </c>
      <c r="F10" s="137">
        <v>4351</v>
      </c>
      <c r="G10" s="137">
        <v>366</v>
      </c>
      <c r="H10" s="136"/>
      <c r="K10" s="79"/>
    </row>
    <row r="11" spans="1:11">
      <c r="A11" s="148" t="s">
        <v>10</v>
      </c>
      <c r="B11" s="149">
        <v>0</v>
      </c>
      <c r="C11" s="150">
        <v>0</v>
      </c>
      <c r="D11" s="150">
        <v>207</v>
      </c>
      <c r="E11" s="150">
        <v>101</v>
      </c>
      <c r="F11" s="150">
        <v>10300</v>
      </c>
      <c r="G11" s="150">
        <v>765</v>
      </c>
      <c r="H11" s="136"/>
      <c r="K11" s="79"/>
    </row>
    <row r="12" spans="1:11">
      <c r="A12" s="139" t="s">
        <v>11</v>
      </c>
      <c r="B12" s="140">
        <v>0</v>
      </c>
      <c r="C12" s="137">
        <v>0</v>
      </c>
      <c r="D12" s="137">
        <v>162</v>
      </c>
      <c r="E12" s="137">
        <v>68</v>
      </c>
      <c r="F12" s="137">
        <v>2403</v>
      </c>
      <c r="G12" s="137">
        <v>1485</v>
      </c>
      <c r="H12" s="136"/>
      <c r="K12" s="79"/>
    </row>
    <row r="13" spans="1:11">
      <c r="A13" s="148" t="s">
        <v>12</v>
      </c>
      <c r="B13" s="149">
        <v>0</v>
      </c>
      <c r="C13" s="150">
        <v>0</v>
      </c>
      <c r="D13" s="150">
        <v>79</v>
      </c>
      <c r="E13" s="150">
        <v>77</v>
      </c>
      <c r="F13" s="150">
        <v>5478</v>
      </c>
      <c r="G13" s="150">
        <v>938</v>
      </c>
      <c r="H13" s="136"/>
      <c r="K13" s="79"/>
    </row>
    <row r="14" spans="1:11">
      <c r="A14" s="139" t="s">
        <v>13</v>
      </c>
      <c r="B14" s="140">
        <v>0</v>
      </c>
      <c r="C14" s="137">
        <v>0</v>
      </c>
      <c r="D14" s="137">
        <v>53</v>
      </c>
      <c r="E14" s="137">
        <v>0</v>
      </c>
      <c r="F14" s="137">
        <v>2489</v>
      </c>
      <c r="G14" s="137">
        <v>91</v>
      </c>
      <c r="H14" s="136"/>
      <c r="K14" s="79"/>
    </row>
    <row r="15" spans="1:11">
      <c r="A15" s="148" t="s">
        <v>14</v>
      </c>
      <c r="B15" s="149">
        <v>0</v>
      </c>
      <c r="C15" s="150">
        <v>0</v>
      </c>
      <c r="D15" s="150">
        <v>35</v>
      </c>
      <c r="E15" s="150">
        <v>24</v>
      </c>
      <c r="F15" s="150">
        <v>1519</v>
      </c>
      <c r="G15" s="150">
        <v>505</v>
      </c>
      <c r="H15" s="136"/>
      <c r="K15" s="79"/>
    </row>
    <row r="16" spans="1:11">
      <c r="A16" s="139" t="s">
        <v>15</v>
      </c>
      <c r="B16" s="140">
        <v>0</v>
      </c>
      <c r="C16" s="137">
        <v>0</v>
      </c>
      <c r="D16" s="137">
        <v>33</v>
      </c>
      <c r="E16" s="137">
        <v>26</v>
      </c>
      <c r="F16" s="137">
        <v>290</v>
      </c>
      <c r="G16" s="137">
        <v>210</v>
      </c>
      <c r="H16" s="136"/>
      <c r="K16" s="79"/>
    </row>
    <row r="17" spans="1:13">
      <c r="A17" s="148" t="s">
        <v>16</v>
      </c>
      <c r="B17" s="149">
        <v>0</v>
      </c>
      <c r="C17" s="150">
        <v>0</v>
      </c>
      <c r="D17" s="150">
        <v>32</v>
      </c>
      <c r="E17" s="150">
        <v>12</v>
      </c>
      <c r="F17" s="150">
        <v>248</v>
      </c>
      <c r="G17" s="150">
        <v>254</v>
      </c>
      <c r="H17" s="136"/>
      <c r="K17" s="79"/>
    </row>
    <row r="18" spans="1:13">
      <c r="A18" s="141" t="s">
        <v>17</v>
      </c>
      <c r="B18" s="142">
        <f>SUM(B3:B17)</f>
        <v>0</v>
      </c>
      <c r="C18" s="142">
        <f t="shared" ref="C18:G18" si="0">SUM(C3:C17)</f>
        <v>0</v>
      </c>
      <c r="D18" s="142">
        <f t="shared" si="0"/>
        <v>2153</v>
      </c>
      <c r="E18" s="142">
        <f t="shared" si="0"/>
        <v>897</v>
      </c>
      <c r="F18" s="142">
        <f t="shared" si="0"/>
        <v>38089</v>
      </c>
      <c r="G18" s="142">
        <f t="shared" si="0"/>
        <v>13028</v>
      </c>
      <c r="H18" s="136"/>
      <c r="J18" s="170"/>
      <c r="K18" s="161"/>
      <c r="M18" s="79"/>
    </row>
    <row r="19" spans="1:13">
      <c r="A19" s="147" t="s">
        <v>128</v>
      </c>
      <c r="B19" s="136"/>
      <c r="C19" s="147" t="s">
        <v>126</v>
      </c>
      <c r="D19" s="147"/>
      <c r="E19" s="147"/>
      <c r="F19" s="147" t="s">
        <v>127</v>
      </c>
      <c r="G19" s="136"/>
      <c r="H19" s="136"/>
    </row>
    <row r="20" spans="1:13">
      <c r="A20" s="136"/>
      <c r="B20" s="136"/>
      <c r="C20" s="136"/>
      <c r="D20" s="136"/>
      <c r="E20" s="136"/>
      <c r="F20" s="136"/>
      <c r="G20" s="136"/>
      <c r="H20" s="136"/>
    </row>
    <row r="21" spans="1:13">
      <c r="A21" s="130" t="s">
        <v>146</v>
      </c>
      <c r="B21" s="136"/>
      <c r="C21" s="147"/>
      <c r="D21" s="147"/>
      <c r="E21" s="147"/>
      <c r="F21" s="147"/>
      <c r="G21" s="85">
        <v>2013</v>
      </c>
      <c r="H21" s="136"/>
    </row>
    <row r="22" spans="1:13" s="30" customFormat="1" ht="36.6">
      <c r="A22" s="138" t="s">
        <v>0</v>
      </c>
      <c r="B22" s="144" t="s">
        <v>79</v>
      </c>
      <c r="C22" s="144" t="s">
        <v>80</v>
      </c>
      <c r="D22" s="144" t="s">
        <v>81</v>
      </c>
      <c r="E22" s="144" t="s">
        <v>125</v>
      </c>
      <c r="F22" s="144" t="s">
        <v>82</v>
      </c>
      <c r="G22" s="144" t="s">
        <v>83</v>
      </c>
      <c r="H22" s="136"/>
      <c r="I22"/>
    </row>
    <row r="23" spans="1:13">
      <c r="A23" s="148" t="s">
        <v>2</v>
      </c>
      <c r="B23" s="149">
        <v>0</v>
      </c>
      <c r="C23" s="150">
        <v>0</v>
      </c>
      <c r="D23" s="150">
        <v>42</v>
      </c>
      <c r="E23" s="150">
        <v>0</v>
      </c>
      <c r="F23" s="150">
        <v>380</v>
      </c>
      <c r="G23" s="150">
        <v>474</v>
      </c>
      <c r="H23" s="136"/>
    </row>
    <row r="24" spans="1:13">
      <c r="A24" s="139" t="s">
        <v>3</v>
      </c>
      <c r="B24" s="140">
        <v>0</v>
      </c>
      <c r="C24" s="137">
        <v>0</v>
      </c>
      <c r="D24" s="137">
        <v>20</v>
      </c>
      <c r="E24" s="137">
        <v>0</v>
      </c>
      <c r="F24" s="137">
        <v>2759</v>
      </c>
      <c r="G24" s="137">
        <v>0</v>
      </c>
      <c r="H24" s="136"/>
      <c r="J24" s="30"/>
    </row>
    <row r="25" spans="1:13">
      <c r="A25" s="148" t="s">
        <v>4</v>
      </c>
      <c r="B25" s="149">
        <v>0</v>
      </c>
      <c r="C25" s="150">
        <v>0</v>
      </c>
      <c r="D25" s="150">
        <v>4</v>
      </c>
      <c r="E25" s="150">
        <v>0</v>
      </c>
      <c r="F25" s="150">
        <v>987</v>
      </c>
      <c r="G25" s="150">
        <v>983</v>
      </c>
      <c r="H25" s="136"/>
      <c r="J25" s="30"/>
    </row>
    <row r="26" spans="1:13">
      <c r="A26" s="139" t="s">
        <v>5</v>
      </c>
      <c r="B26" s="140">
        <v>0</v>
      </c>
      <c r="C26" s="137">
        <v>0</v>
      </c>
      <c r="D26" s="137">
        <v>5</v>
      </c>
      <c r="E26" s="137">
        <v>0</v>
      </c>
      <c r="F26" s="137">
        <v>3159</v>
      </c>
      <c r="G26" s="137">
        <v>38</v>
      </c>
      <c r="H26" s="136"/>
      <c r="J26" s="30"/>
    </row>
    <row r="27" spans="1:13">
      <c r="A27" s="148" t="s">
        <v>6</v>
      </c>
      <c r="B27" s="149">
        <v>0</v>
      </c>
      <c r="C27" s="150">
        <v>0</v>
      </c>
      <c r="D27" s="150">
        <v>51</v>
      </c>
      <c r="E27" s="150">
        <v>0</v>
      </c>
      <c r="F27" s="150">
        <v>3352</v>
      </c>
      <c r="G27" s="150">
        <v>775</v>
      </c>
      <c r="H27" s="136"/>
      <c r="J27" s="30"/>
    </row>
    <row r="28" spans="1:13">
      <c r="A28" s="139" t="s">
        <v>7</v>
      </c>
      <c r="B28" s="140">
        <v>0</v>
      </c>
      <c r="C28" s="137">
        <v>0</v>
      </c>
      <c r="D28" s="137">
        <v>81</v>
      </c>
      <c r="E28" s="137">
        <v>0</v>
      </c>
      <c r="F28" s="137">
        <v>1085</v>
      </c>
      <c r="G28" s="137">
        <v>157</v>
      </c>
      <c r="H28" s="136"/>
      <c r="J28" s="30"/>
    </row>
    <row r="29" spans="1:13">
      <c r="A29" s="148" t="s">
        <v>8</v>
      </c>
      <c r="B29" s="149">
        <v>0</v>
      </c>
      <c r="C29" s="150">
        <v>0</v>
      </c>
      <c r="D29" s="150">
        <v>84</v>
      </c>
      <c r="E29" s="150">
        <v>0</v>
      </c>
      <c r="F29" s="150">
        <v>528</v>
      </c>
      <c r="G29" s="150">
        <v>823</v>
      </c>
      <c r="H29" s="136"/>
      <c r="J29" s="30"/>
    </row>
    <row r="30" spans="1:13">
      <c r="A30" s="139" t="s">
        <v>9</v>
      </c>
      <c r="B30" s="140">
        <v>0</v>
      </c>
      <c r="C30" s="137">
        <v>0</v>
      </c>
      <c r="D30" s="137">
        <v>60</v>
      </c>
      <c r="E30" s="137">
        <v>0</v>
      </c>
      <c r="F30" s="137">
        <v>2932</v>
      </c>
      <c r="G30" s="137">
        <v>505</v>
      </c>
      <c r="H30" s="136"/>
      <c r="J30" s="30"/>
    </row>
    <row r="31" spans="1:13">
      <c r="A31" s="148" t="s">
        <v>10</v>
      </c>
      <c r="B31" s="149">
        <v>0</v>
      </c>
      <c r="C31" s="150">
        <v>0</v>
      </c>
      <c r="D31" s="150">
        <v>23</v>
      </c>
      <c r="E31" s="150">
        <v>0</v>
      </c>
      <c r="F31" s="150">
        <v>9445</v>
      </c>
      <c r="G31" s="150">
        <v>478</v>
      </c>
      <c r="H31" s="136"/>
      <c r="J31" s="30"/>
    </row>
    <row r="32" spans="1:13">
      <c r="A32" s="139" t="s">
        <v>11</v>
      </c>
      <c r="B32" s="140">
        <v>0</v>
      </c>
      <c r="C32" s="137">
        <v>0</v>
      </c>
      <c r="D32" s="137">
        <v>142</v>
      </c>
      <c r="E32" s="137">
        <v>0</v>
      </c>
      <c r="F32" s="137">
        <v>1611</v>
      </c>
      <c r="G32" s="137">
        <v>1046</v>
      </c>
      <c r="H32" s="136"/>
      <c r="J32" s="30"/>
    </row>
    <row r="33" spans="1:14">
      <c r="A33" s="148" t="s">
        <v>12</v>
      </c>
      <c r="B33" s="149">
        <v>0</v>
      </c>
      <c r="C33" s="150">
        <v>0</v>
      </c>
      <c r="D33" s="150">
        <v>34</v>
      </c>
      <c r="E33" s="150">
        <v>0</v>
      </c>
      <c r="F33" s="150">
        <v>5661</v>
      </c>
      <c r="G33" s="150">
        <v>1137</v>
      </c>
      <c r="H33" s="136"/>
      <c r="J33" s="30"/>
    </row>
    <row r="34" spans="1:14">
      <c r="A34" s="139" t="s">
        <v>13</v>
      </c>
      <c r="B34" s="140">
        <v>0</v>
      </c>
      <c r="C34" s="137">
        <v>0</v>
      </c>
      <c r="D34" s="137">
        <v>51</v>
      </c>
      <c r="E34" s="137">
        <v>0</v>
      </c>
      <c r="F34" s="137">
        <v>2334</v>
      </c>
      <c r="G34" s="137">
        <v>439</v>
      </c>
      <c r="H34" s="136"/>
      <c r="J34" s="30"/>
    </row>
    <row r="35" spans="1:14">
      <c r="A35" s="148" t="s">
        <v>14</v>
      </c>
      <c r="B35" s="149">
        <v>0</v>
      </c>
      <c r="C35" s="150">
        <v>0</v>
      </c>
      <c r="D35" s="150">
        <v>20</v>
      </c>
      <c r="E35" s="150">
        <v>0</v>
      </c>
      <c r="F35" s="150">
        <v>1777</v>
      </c>
      <c r="G35" s="150">
        <v>486</v>
      </c>
      <c r="H35" s="136"/>
      <c r="J35" s="30"/>
    </row>
    <row r="36" spans="1:14">
      <c r="A36" s="139" t="s">
        <v>15</v>
      </c>
      <c r="B36" s="140">
        <v>0</v>
      </c>
      <c r="C36" s="137">
        <v>0</v>
      </c>
      <c r="D36" s="137">
        <v>49</v>
      </c>
      <c r="E36" s="137">
        <v>0</v>
      </c>
      <c r="F36" s="137">
        <v>587</v>
      </c>
      <c r="G36" s="137">
        <v>293</v>
      </c>
      <c r="H36" s="136"/>
      <c r="J36" s="30"/>
    </row>
    <row r="37" spans="1:14">
      <c r="A37" s="148" t="s">
        <v>16</v>
      </c>
      <c r="B37" s="149">
        <v>0</v>
      </c>
      <c r="C37" s="150">
        <v>0</v>
      </c>
      <c r="D37" s="150">
        <v>34</v>
      </c>
      <c r="E37" s="150">
        <v>0</v>
      </c>
      <c r="F37" s="150">
        <v>183</v>
      </c>
      <c r="G37" s="150">
        <v>143</v>
      </c>
      <c r="H37" s="136"/>
      <c r="J37" s="30"/>
    </row>
    <row r="38" spans="1:14">
      <c r="A38" s="141" t="s">
        <v>17</v>
      </c>
      <c r="B38" s="142">
        <f t="shared" ref="B38:G38" si="1">SUM(B23:B37)</f>
        <v>0</v>
      </c>
      <c r="C38" s="142">
        <f t="shared" si="1"/>
        <v>0</v>
      </c>
      <c r="D38" s="142">
        <f t="shared" si="1"/>
        <v>700</v>
      </c>
      <c r="E38" s="142">
        <f t="shared" si="1"/>
        <v>0</v>
      </c>
      <c r="F38" s="142">
        <f t="shared" si="1"/>
        <v>36780</v>
      </c>
      <c r="G38" s="142">
        <f t="shared" si="1"/>
        <v>7777</v>
      </c>
      <c r="H38" s="136"/>
      <c r="J38" s="30"/>
      <c r="M38" s="79"/>
      <c r="N38" s="171"/>
    </row>
    <row r="39" spans="1:14">
      <c r="A39" s="147" t="s">
        <v>128</v>
      </c>
      <c r="B39" s="136"/>
      <c r="C39" s="147" t="s">
        <v>126</v>
      </c>
      <c r="D39" s="147"/>
      <c r="E39" s="147"/>
      <c r="F39" s="147" t="s">
        <v>127</v>
      </c>
      <c r="G39" s="136"/>
      <c r="H39" s="136"/>
      <c r="J39" s="30"/>
      <c r="M39" s="79"/>
    </row>
    <row r="40" spans="1:14" s="136" customFormat="1">
      <c r="A40" s="147"/>
      <c r="C40" s="147"/>
      <c r="D40" s="147"/>
      <c r="E40" s="147"/>
      <c r="F40" s="147"/>
      <c r="M40" s="79"/>
    </row>
    <row r="41" spans="1:14" s="136" customFormat="1">
      <c r="A41" s="147"/>
      <c r="C41" s="147"/>
      <c r="D41" s="147"/>
      <c r="E41" s="147"/>
      <c r="F41" s="147"/>
      <c r="M41" s="79"/>
    </row>
    <row r="42" spans="1:14" s="136" customFormat="1">
      <c r="A42" s="147"/>
      <c r="C42" s="147"/>
      <c r="D42" s="147"/>
      <c r="E42" s="147"/>
      <c r="F42" s="147"/>
      <c r="M42" s="79"/>
    </row>
    <row r="43" spans="1:14" s="136" customFormat="1">
      <c r="A43" s="147"/>
      <c r="C43" s="147"/>
      <c r="D43" s="147"/>
      <c r="E43" s="147"/>
      <c r="F43" s="147"/>
      <c r="M43" s="79"/>
    </row>
    <row r="44" spans="1:14">
      <c r="A44" s="136"/>
      <c r="B44" s="136"/>
      <c r="C44" s="136"/>
      <c r="D44" s="136"/>
      <c r="E44" s="136"/>
      <c r="F44" s="136"/>
      <c r="G44" s="136"/>
      <c r="H44" s="136"/>
      <c r="J44" s="30"/>
    </row>
    <row r="45" spans="1:14" s="136" customFormat="1">
      <c r="A45" s="130" t="s">
        <v>147</v>
      </c>
      <c r="C45" s="147"/>
      <c r="D45" s="147"/>
      <c r="E45" s="147"/>
      <c r="F45" s="147"/>
      <c r="G45" s="85">
        <v>2013</v>
      </c>
      <c r="I45"/>
    </row>
    <row r="46" spans="1:14" s="136" customFormat="1" ht="36.6">
      <c r="A46" s="138" t="s">
        <v>0</v>
      </c>
      <c r="B46" s="144" t="s">
        <v>79</v>
      </c>
      <c r="C46" s="144" t="s">
        <v>80</v>
      </c>
      <c r="D46" s="144" t="s">
        <v>81</v>
      </c>
      <c r="E46" s="144" t="s">
        <v>125</v>
      </c>
      <c r="F46" s="144" t="s">
        <v>82</v>
      </c>
      <c r="G46" s="144" t="s">
        <v>83</v>
      </c>
      <c r="I46"/>
    </row>
    <row r="47" spans="1:14" s="136" customFormat="1">
      <c r="A47" s="148" t="s">
        <v>2</v>
      </c>
      <c r="B47" s="149">
        <v>0</v>
      </c>
      <c r="C47" s="150">
        <v>0</v>
      </c>
      <c r="D47" s="150">
        <v>21</v>
      </c>
      <c r="E47" s="150">
        <v>0</v>
      </c>
      <c r="F47" s="150">
        <v>396</v>
      </c>
      <c r="G47" s="150">
        <v>391</v>
      </c>
      <c r="I47"/>
    </row>
    <row r="48" spans="1:14" s="136" customFormat="1">
      <c r="A48" s="139" t="s">
        <v>3</v>
      </c>
      <c r="B48" s="140">
        <v>0</v>
      </c>
      <c r="C48" s="137">
        <v>0</v>
      </c>
      <c r="D48" s="137">
        <v>4</v>
      </c>
      <c r="E48" s="137">
        <v>0</v>
      </c>
      <c r="F48" s="137">
        <v>2092</v>
      </c>
      <c r="G48" s="137">
        <v>0</v>
      </c>
      <c r="I48"/>
    </row>
    <row r="49" spans="1:10">
      <c r="A49" s="148" t="s">
        <v>4</v>
      </c>
      <c r="B49" s="149">
        <v>0</v>
      </c>
      <c r="C49" s="150">
        <v>0</v>
      </c>
      <c r="D49" s="150">
        <v>176</v>
      </c>
      <c r="E49" s="150">
        <v>0</v>
      </c>
      <c r="F49" s="150">
        <v>865</v>
      </c>
      <c r="G49" s="150">
        <v>5487</v>
      </c>
      <c r="H49" s="136"/>
      <c r="J49" s="30"/>
    </row>
    <row r="50" spans="1:10">
      <c r="A50" s="139" t="s">
        <v>5</v>
      </c>
      <c r="B50" s="140">
        <v>0</v>
      </c>
      <c r="C50" s="137">
        <v>0</v>
      </c>
      <c r="D50" s="137">
        <v>12</v>
      </c>
      <c r="E50" s="137">
        <v>0</v>
      </c>
      <c r="F50" s="137">
        <v>2628</v>
      </c>
      <c r="G50" s="137">
        <v>94</v>
      </c>
      <c r="H50" s="136"/>
      <c r="J50" s="30"/>
    </row>
    <row r="51" spans="1:10" s="30" customFormat="1">
      <c r="A51" s="148" t="s">
        <v>6</v>
      </c>
      <c r="B51" s="149">
        <v>0</v>
      </c>
      <c r="C51" s="150">
        <v>0</v>
      </c>
      <c r="D51" s="150">
        <v>46</v>
      </c>
      <c r="E51" s="150">
        <v>0</v>
      </c>
      <c r="F51" s="150">
        <v>2041</v>
      </c>
      <c r="G51" s="150">
        <v>262</v>
      </c>
      <c r="H51" s="136"/>
      <c r="I51"/>
    </row>
    <row r="52" spans="1:10">
      <c r="A52" s="139" t="s">
        <v>7</v>
      </c>
      <c r="B52" s="140">
        <v>0</v>
      </c>
      <c r="C52" s="137">
        <v>0</v>
      </c>
      <c r="D52" s="137">
        <v>20</v>
      </c>
      <c r="E52" s="137">
        <v>0</v>
      </c>
      <c r="F52" s="137">
        <v>488</v>
      </c>
      <c r="G52" s="137">
        <v>110</v>
      </c>
      <c r="H52" s="136"/>
    </row>
    <row r="53" spans="1:10">
      <c r="A53" s="148" t="s">
        <v>8</v>
      </c>
      <c r="B53" s="149">
        <v>0</v>
      </c>
      <c r="C53" s="150">
        <v>0</v>
      </c>
      <c r="D53" s="150">
        <v>76</v>
      </c>
      <c r="E53" s="150">
        <v>0</v>
      </c>
      <c r="F53" s="150">
        <v>667</v>
      </c>
      <c r="G53" s="150">
        <v>955</v>
      </c>
      <c r="H53" s="136"/>
    </row>
    <row r="54" spans="1:10">
      <c r="A54" s="139" t="s">
        <v>9</v>
      </c>
      <c r="B54" s="140">
        <v>0</v>
      </c>
      <c r="C54" s="137">
        <v>0</v>
      </c>
      <c r="D54" s="137">
        <v>11</v>
      </c>
      <c r="E54" s="137">
        <v>0</v>
      </c>
      <c r="F54" s="137">
        <v>3256</v>
      </c>
      <c r="G54" s="137">
        <v>340</v>
      </c>
      <c r="H54" s="136"/>
    </row>
    <row r="55" spans="1:10">
      <c r="A55" s="148" t="s">
        <v>10</v>
      </c>
      <c r="B55" s="149">
        <v>0</v>
      </c>
      <c r="C55" s="150">
        <v>0</v>
      </c>
      <c r="D55" s="150">
        <v>51</v>
      </c>
      <c r="E55" s="150">
        <v>0</v>
      </c>
      <c r="F55" s="150">
        <v>8818</v>
      </c>
      <c r="G55" s="150">
        <v>444</v>
      </c>
      <c r="H55" s="136"/>
    </row>
    <row r="56" spans="1:10">
      <c r="A56" s="139" t="s">
        <v>11</v>
      </c>
      <c r="B56" s="140">
        <v>0</v>
      </c>
      <c r="C56" s="137">
        <v>0</v>
      </c>
      <c r="D56" s="137">
        <v>25</v>
      </c>
      <c r="E56" s="137">
        <v>0</v>
      </c>
      <c r="F56" s="137">
        <v>367</v>
      </c>
      <c r="G56" s="137">
        <v>169</v>
      </c>
      <c r="H56" s="136"/>
    </row>
    <row r="57" spans="1:10">
      <c r="A57" s="148" t="s">
        <v>12</v>
      </c>
      <c r="B57" s="149">
        <v>0</v>
      </c>
      <c r="C57" s="150">
        <v>0</v>
      </c>
      <c r="D57" s="150">
        <v>33</v>
      </c>
      <c r="E57" s="150">
        <v>0</v>
      </c>
      <c r="F57" s="150">
        <v>4823</v>
      </c>
      <c r="G57" s="150">
        <v>845</v>
      </c>
      <c r="H57" s="136"/>
    </row>
    <row r="58" spans="1:10">
      <c r="A58" s="139" t="s">
        <v>13</v>
      </c>
      <c r="B58" s="140">
        <v>0</v>
      </c>
      <c r="C58" s="137">
        <v>0</v>
      </c>
      <c r="D58" s="137">
        <v>87</v>
      </c>
      <c r="E58" s="137">
        <v>0</v>
      </c>
      <c r="F58" s="137">
        <v>541</v>
      </c>
      <c r="G58" s="137">
        <v>315</v>
      </c>
      <c r="H58" s="136"/>
    </row>
    <row r="59" spans="1:10">
      <c r="A59" s="148" t="s">
        <v>14</v>
      </c>
      <c r="B59" s="149">
        <v>0</v>
      </c>
      <c r="C59" s="150">
        <v>0</v>
      </c>
      <c r="D59" s="150">
        <v>11</v>
      </c>
      <c r="E59" s="150">
        <v>0</v>
      </c>
      <c r="F59" s="150">
        <v>1387</v>
      </c>
      <c r="G59" s="150">
        <v>564</v>
      </c>
      <c r="H59" s="136"/>
    </row>
    <row r="60" spans="1:10">
      <c r="A60" s="139" t="s">
        <v>15</v>
      </c>
      <c r="B60" s="140">
        <v>0</v>
      </c>
      <c r="C60" s="137">
        <v>0</v>
      </c>
      <c r="D60" s="137">
        <v>39</v>
      </c>
      <c r="E60" s="137">
        <v>0</v>
      </c>
      <c r="F60" s="137">
        <v>430</v>
      </c>
      <c r="G60" s="137">
        <v>107</v>
      </c>
      <c r="H60" s="136"/>
    </row>
    <row r="61" spans="1:10">
      <c r="A61" s="148" t="s">
        <v>16</v>
      </c>
      <c r="B61" s="149">
        <v>0</v>
      </c>
      <c r="C61" s="150">
        <v>0</v>
      </c>
      <c r="D61" s="150">
        <v>43</v>
      </c>
      <c r="E61" s="150">
        <v>0</v>
      </c>
      <c r="F61" s="150">
        <v>211</v>
      </c>
      <c r="G61" s="150">
        <v>169</v>
      </c>
      <c r="H61" s="136"/>
    </row>
    <row r="62" spans="1:10">
      <c r="A62" s="141" t="s">
        <v>17</v>
      </c>
      <c r="B62" s="142">
        <f>SUM(B47:B61)</f>
        <v>0</v>
      </c>
      <c r="C62" s="142">
        <f t="shared" ref="C62:G62" si="2">SUM(C47:C61)</f>
        <v>0</v>
      </c>
      <c r="D62" s="142">
        <f t="shared" si="2"/>
        <v>655</v>
      </c>
      <c r="E62" s="142">
        <f t="shared" si="2"/>
        <v>0</v>
      </c>
      <c r="F62" s="142">
        <f t="shared" si="2"/>
        <v>29010</v>
      </c>
      <c r="G62" s="142">
        <f t="shared" si="2"/>
        <v>10252</v>
      </c>
      <c r="H62" s="136"/>
    </row>
    <row r="63" spans="1:10">
      <c r="A63" s="147" t="s">
        <v>128</v>
      </c>
      <c r="B63" s="136"/>
      <c r="C63" s="147" t="s">
        <v>126</v>
      </c>
      <c r="D63" s="147"/>
      <c r="E63" s="147"/>
      <c r="F63" s="147" t="s">
        <v>127</v>
      </c>
      <c r="G63" s="136"/>
      <c r="H63" s="136"/>
    </row>
    <row r="64" spans="1:10">
      <c r="A64" s="136"/>
      <c r="B64" s="136"/>
      <c r="C64" s="136"/>
      <c r="D64" s="136"/>
      <c r="E64" s="136"/>
      <c r="F64" s="136"/>
      <c r="G64" s="136"/>
      <c r="H64" s="136"/>
    </row>
    <row r="65" spans="1:9">
      <c r="A65" s="130" t="s">
        <v>148</v>
      </c>
      <c r="B65" s="136"/>
      <c r="C65" s="147"/>
      <c r="D65" s="147"/>
      <c r="E65" s="147"/>
      <c r="F65" s="147"/>
      <c r="G65" s="85">
        <v>2013</v>
      </c>
      <c r="H65" s="136"/>
    </row>
    <row r="66" spans="1:9" ht="36.6">
      <c r="A66" s="138" t="s">
        <v>0</v>
      </c>
      <c r="B66" s="144" t="s">
        <v>79</v>
      </c>
      <c r="C66" s="144" t="s">
        <v>80</v>
      </c>
      <c r="D66" s="144" t="s">
        <v>81</v>
      </c>
      <c r="E66" s="144" t="s">
        <v>125</v>
      </c>
      <c r="F66" s="144" t="s">
        <v>82</v>
      </c>
      <c r="G66" s="144" t="s">
        <v>83</v>
      </c>
      <c r="H66" s="136"/>
    </row>
    <row r="67" spans="1:9">
      <c r="A67" s="148" t="s">
        <v>2</v>
      </c>
      <c r="B67" s="149">
        <v>0</v>
      </c>
      <c r="C67" s="150">
        <v>0</v>
      </c>
      <c r="D67" s="150">
        <v>46</v>
      </c>
      <c r="E67" s="150">
        <v>0</v>
      </c>
      <c r="F67" s="150">
        <v>758</v>
      </c>
      <c r="G67" s="150">
        <v>800</v>
      </c>
      <c r="H67" s="136"/>
    </row>
    <row r="68" spans="1:9">
      <c r="A68" s="139" t="s">
        <v>3</v>
      </c>
      <c r="B68" s="140">
        <v>0</v>
      </c>
      <c r="C68" s="137">
        <v>0</v>
      </c>
      <c r="D68" s="137">
        <v>10</v>
      </c>
      <c r="E68" s="137">
        <v>0</v>
      </c>
      <c r="F68" s="137">
        <v>4120</v>
      </c>
      <c r="G68" s="137">
        <v>7</v>
      </c>
      <c r="H68" s="136"/>
    </row>
    <row r="69" spans="1:9">
      <c r="A69" s="148" t="s">
        <v>4</v>
      </c>
      <c r="B69" s="149">
        <v>0</v>
      </c>
      <c r="C69" s="150">
        <v>0</v>
      </c>
      <c r="D69" s="150">
        <v>35</v>
      </c>
      <c r="E69" s="150">
        <v>0</v>
      </c>
      <c r="F69" s="150">
        <v>401</v>
      </c>
      <c r="G69" s="150">
        <v>7763</v>
      </c>
      <c r="H69" s="136"/>
    </row>
    <row r="70" spans="1:9">
      <c r="A70" s="139" t="s">
        <v>5</v>
      </c>
      <c r="B70" s="140">
        <v>0</v>
      </c>
      <c r="C70" s="137">
        <v>0</v>
      </c>
      <c r="D70" s="137">
        <v>10</v>
      </c>
      <c r="E70" s="137">
        <v>0</v>
      </c>
      <c r="F70" s="137">
        <v>257</v>
      </c>
      <c r="G70" s="137">
        <v>104</v>
      </c>
      <c r="H70" s="136"/>
    </row>
    <row r="71" spans="1:9">
      <c r="A71" s="148" t="s">
        <v>6</v>
      </c>
      <c r="B71" s="149">
        <v>0</v>
      </c>
      <c r="C71" s="150">
        <v>0</v>
      </c>
      <c r="D71" s="150">
        <v>24</v>
      </c>
      <c r="E71" s="150">
        <v>0</v>
      </c>
      <c r="F71" s="150">
        <v>138</v>
      </c>
      <c r="G71" s="150">
        <v>473</v>
      </c>
      <c r="H71" s="136"/>
    </row>
    <row r="72" spans="1:9">
      <c r="A72" s="139" t="s">
        <v>7</v>
      </c>
      <c r="B72" s="140">
        <v>0</v>
      </c>
      <c r="C72" s="137">
        <v>0</v>
      </c>
      <c r="D72" s="137">
        <v>49</v>
      </c>
      <c r="E72" s="137">
        <v>0</v>
      </c>
      <c r="F72" s="137">
        <v>207</v>
      </c>
      <c r="G72" s="137">
        <v>299</v>
      </c>
      <c r="H72" s="136"/>
    </row>
    <row r="73" spans="1:9" s="30" customFormat="1">
      <c r="A73" s="148" t="s">
        <v>8</v>
      </c>
      <c r="B73" s="149">
        <v>0</v>
      </c>
      <c r="C73" s="150">
        <v>0</v>
      </c>
      <c r="D73" s="150">
        <v>59</v>
      </c>
      <c r="E73" s="150">
        <v>0</v>
      </c>
      <c r="F73" s="150">
        <v>1662</v>
      </c>
      <c r="G73" s="150">
        <v>1272</v>
      </c>
      <c r="H73" s="136"/>
      <c r="I73"/>
    </row>
    <row r="74" spans="1:9" s="30" customFormat="1">
      <c r="A74" s="139" t="s">
        <v>9</v>
      </c>
      <c r="B74" s="140">
        <v>0</v>
      </c>
      <c r="C74" s="137">
        <v>0</v>
      </c>
      <c r="D74" s="137">
        <v>52</v>
      </c>
      <c r="E74" s="137">
        <v>0</v>
      </c>
      <c r="F74" s="137">
        <v>4800</v>
      </c>
      <c r="G74" s="137">
        <v>594</v>
      </c>
      <c r="H74" s="136"/>
      <c r="I74"/>
    </row>
    <row r="75" spans="1:9" s="30" customFormat="1">
      <c r="A75" s="148" t="s">
        <v>10</v>
      </c>
      <c r="B75" s="149">
        <v>0</v>
      </c>
      <c r="C75" s="150">
        <v>0</v>
      </c>
      <c r="D75" s="150">
        <v>88</v>
      </c>
      <c r="E75" s="150">
        <v>0</v>
      </c>
      <c r="F75" s="150">
        <v>9795</v>
      </c>
      <c r="G75" s="150">
        <v>713</v>
      </c>
      <c r="H75" s="136"/>
      <c r="I75"/>
    </row>
    <row r="76" spans="1:9" s="30" customFormat="1">
      <c r="A76" s="139" t="s">
        <v>11</v>
      </c>
      <c r="B76" s="140">
        <v>0</v>
      </c>
      <c r="C76" s="137">
        <v>0</v>
      </c>
      <c r="D76" s="137">
        <v>269</v>
      </c>
      <c r="E76" s="137">
        <v>0</v>
      </c>
      <c r="F76" s="137">
        <v>6</v>
      </c>
      <c r="G76" s="137">
        <v>431</v>
      </c>
      <c r="H76" s="136"/>
      <c r="I76"/>
    </row>
    <row r="77" spans="1:9" s="30" customFormat="1">
      <c r="A77" s="148" t="s">
        <v>12</v>
      </c>
      <c r="B77" s="149">
        <v>0</v>
      </c>
      <c r="C77" s="150">
        <v>0</v>
      </c>
      <c r="D77" s="150">
        <v>34</v>
      </c>
      <c r="E77" s="150">
        <v>0</v>
      </c>
      <c r="F77" s="150">
        <v>7040</v>
      </c>
      <c r="G77" s="150">
        <v>1141</v>
      </c>
      <c r="H77" s="136"/>
      <c r="I77"/>
    </row>
    <row r="78" spans="1:9" s="30" customFormat="1">
      <c r="A78" s="139" t="s">
        <v>13</v>
      </c>
      <c r="B78" s="140">
        <v>0</v>
      </c>
      <c r="C78" s="137">
        <v>0</v>
      </c>
      <c r="D78" s="137">
        <v>60</v>
      </c>
      <c r="E78" s="137">
        <v>0</v>
      </c>
      <c r="F78" s="137">
        <v>572</v>
      </c>
      <c r="G78" s="137">
        <v>420</v>
      </c>
      <c r="H78" s="136"/>
      <c r="I78"/>
    </row>
    <row r="79" spans="1:9" s="30" customFormat="1">
      <c r="A79" s="148" t="s">
        <v>14</v>
      </c>
      <c r="B79" s="149">
        <v>0</v>
      </c>
      <c r="C79" s="150">
        <v>0</v>
      </c>
      <c r="D79" s="150">
        <v>11</v>
      </c>
      <c r="E79" s="150">
        <v>0</v>
      </c>
      <c r="F79" s="150">
        <v>3170</v>
      </c>
      <c r="G79" s="150">
        <v>35</v>
      </c>
      <c r="H79" s="136"/>
      <c r="I79"/>
    </row>
    <row r="80" spans="1:9" s="30" customFormat="1">
      <c r="A80" s="139" t="s">
        <v>15</v>
      </c>
      <c r="B80" s="140">
        <v>0</v>
      </c>
      <c r="C80" s="137">
        <v>0</v>
      </c>
      <c r="D80" s="137">
        <v>57</v>
      </c>
      <c r="E80" s="137">
        <v>0</v>
      </c>
      <c r="F80" s="137">
        <v>775</v>
      </c>
      <c r="G80" s="137">
        <v>232</v>
      </c>
      <c r="H80" s="136"/>
      <c r="I80"/>
    </row>
    <row r="81" spans="1:9" s="30" customFormat="1">
      <c r="A81" s="148" t="s">
        <v>16</v>
      </c>
      <c r="B81" s="149">
        <v>0</v>
      </c>
      <c r="C81" s="150">
        <v>0</v>
      </c>
      <c r="D81" s="150">
        <v>32</v>
      </c>
      <c r="E81" s="150">
        <v>0</v>
      </c>
      <c r="F81" s="150">
        <v>136</v>
      </c>
      <c r="G81" s="150">
        <v>71</v>
      </c>
      <c r="H81" s="136"/>
      <c r="I81"/>
    </row>
    <row r="82" spans="1:9" s="30" customFormat="1">
      <c r="A82" s="141" t="s">
        <v>17</v>
      </c>
      <c r="B82" s="142">
        <f t="shared" ref="B82:D82" si="3">SUM(B67:B81)</f>
        <v>0</v>
      </c>
      <c r="C82" s="142">
        <f t="shared" si="3"/>
        <v>0</v>
      </c>
      <c r="D82" s="142">
        <f t="shared" si="3"/>
        <v>836</v>
      </c>
      <c r="E82" s="142">
        <f>SUM(E67:E81)</f>
        <v>0</v>
      </c>
      <c r="F82" s="142">
        <f>SUM(F67:F81)</f>
        <v>33837</v>
      </c>
      <c r="G82" s="142">
        <f>SUM(G67:G81)</f>
        <v>14355</v>
      </c>
      <c r="H82" s="136"/>
      <c r="I82"/>
    </row>
    <row r="83" spans="1:9" s="30" customFormat="1">
      <c r="A83" s="147" t="s">
        <v>128</v>
      </c>
      <c r="B83" s="136"/>
      <c r="C83" s="147" t="s">
        <v>126</v>
      </c>
      <c r="D83" s="147"/>
      <c r="E83" s="147"/>
      <c r="F83" s="147" t="s">
        <v>127</v>
      </c>
      <c r="G83" s="136"/>
      <c r="H83" s="136"/>
      <c r="I83"/>
    </row>
    <row r="84" spans="1:9" s="136" customFormat="1">
      <c r="A84" s="147"/>
      <c r="C84" s="147"/>
      <c r="D84" s="147"/>
      <c r="E84" s="147"/>
      <c r="F84" s="147"/>
    </row>
    <row r="85" spans="1:9" s="136" customFormat="1">
      <c r="A85" s="147"/>
      <c r="C85" s="147"/>
      <c r="D85" s="147"/>
      <c r="E85" s="147"/>
      <c r="F85" s="147"/>
    </row>
    <row r="86" spans="1:9" s="136" customFormat="1">
      <c r="A86" s="147"/>
      <c r="C86" s="147"/>
      <c r="D86" s="147"/>
      <c r="E86" s="147"/>
      <c r="F86" s="147"/>
    </row>
    <row r="87" spans="1:9" s="30" customFormat="1">
      <c r="A87" s="136"/>
      <c r="B87" s="136"/>
      <c r="C87" s="136"/>
      <c r="D87" s="136"/>
      <c r="E87" s="136"/>
      <c r="F87" s="136"/>
      <c r="G87" s="136"/>
      <c r="H87" s="136"/>
      <c r="I87"/>
    </row>
    <row r="88" spans="1:9" s="30" customFormat="1">
      <c r="A88" s="130" t="s">
        <v>149</v>
      </c>
      <c r="B88" s="136"/>
      <c r="C88" s="147"/>
      <c r="D88" s="147"/>
      <c r="E88" s="147"/>
      <c r="F88" s="147"/>
      <c r="G88" s="85">
        <v>2013</v>
      </c>
      <c r="H88" s="136"/>
      <c r="I88"/>
    </row>
    <row r="89" spans="1:9" s="30" customFormat="1" ht="36.6">
      <c r="A89" s="138" t="s">
        <v>0</v>
      </c>
      <c r="B89" s="144" t="s">
        <v>79</v>
      </c>
      <c r="C89" s="144" t="s">
        <v>80</v>
      </c>
      <c r="D89" s="144" t="s">
        <v>81</v>
      </c>
      <c r="E89" s="144" t="s">
        <v>82</v>
      </c>
      <c r="F89" s="144" t="s">
        <v>83</v>
      </c>
      <c r="G89" s="143" t="s">
        <v>17</v>
      </c>
      <c r="H89" s="136"/>
      <c r="I89"/>
    </row>
    <row r="90" spans="1:9" s="30" customFormat="1">
      <c r="A90" s="148" t="s">
        <v>2</v>
      </c>
      <c r="B90" s="149">
        <v>0</v>
      </c>
      <c r="C90" s="150">
        <v>20</v>
      </c>
      <c r="D90" s="150">
        <v>37</v>
      </c>
      <c r="E90" s="150">
        <v>0</v>
      </c>
      <c r="F90" s="150">
        <v>822</v>
      </c>
      <c r="G90" s="151">
        <v>597</v>
      </c>
      <c r="H90" s="136"/>
      <c r="I90"/>
    </row>
    <row r="91" spans="1:9" s="30" customFormat="1">
      <c r="A91" s="139" t="s">
        <v>3</v>
      </c>
      <c r="B91" s="140">
        <v>0</v>
      </c>
      <c r="C91" s="137">
        <v>0</v>
      </c>
      <c r="D91" s="137">
        <v>11</v>
      </c>
      <c r="E91" s="137">
        <v>0</v>
      </c>
      <c r="F91" s="137">
        <v>1626</v>
      </c>
      <c r="G91" s="145">
        <v>22</v>
      </c>
      <c r="H91" s="136"/>
      <c r="I91"/>
    </row>
    <row r="92" spans="1:9" s="136" customFormat="1">
      <c r="A92" s="148" t="s">
        <v>4</v>
      </c>
      <c r="B92" s="149">
        <v>0</v>
      </c>
      <c r="C92" s="150">
        <v>0</v>
      </c>
      <c r="D92" s="150">
        <v>31</v>
      </c>
      <c r="E92" s="150">
        <v>0</v>
      </c>
      <c r="F92" s="150">
        <v>2984</v>
      </c>
      <c r="G92" s="151">
        <v>62</v>
      </c>
      <c r="I92"/>
    </row>
    <row r="93" spans="1:9" s="136" customFormat="1">
      <c r="A93" s="139" t="s">
        <v>5</v>
      </c>
      <c r="B93" s="140">
        <v>0</v>
      </c>
      <c r="C93" s="137">
        <v>0</v>
      </c>
      <c r="D93" s="137">
        <v>4</v>
      </c>
      <c r="E93" s="137">
        <v>0</v>
      </c>
      <c r="F93" s="137">
        <v>275</v>
      </c>
      <c r="G93" s="145">
        <v>146</v>
      </c>
      <c r="I93"/>
    </row>
    <row r="94" spans="1:9" s="136" customFormat="1">
      <c r="A94" s="148" t="s">
        <v>6</v>
      </c>
      <c r="B94" s="149">
        <v>0</v>
      </c>
      <c r="C94" s="150">
        <v>0</v>
      </c>
      <c r="D94" s="150">
        <v>83</v>
      </c>
      <c r="E94" s="150">
        <v>0</v>
      </c>
      <c r="F94" s="150">
        <v>1052</v>
      </c>
      <c r="G94" s="151">
        <v>667</v>
      </c>
      <c r="I94"/>
    </row>
    <row r="95" spans="1:9" s="136" customFormat="1">
      <c r="A95" s="139" t="s">
        <v>7</v>
      </c>
      <c r="B95" s="140">
        <v>0</v>
      </c>
      <c r="C95" s="137">
        <v>0</v>
      </c>
      <c r="D95" s="137">
        <v>54</v>
      </c>
      <c r="E95" s="137">
        <v>0</v>
      </c>
      <c r="F95" s="137">
        <v>208</v>
      </c>
      <c r="G95" s="145">
        <v>286</v>
      </c>
      <c r="I95"/>
    </row>
    <row r="96" spans="1:9" s="136" customFormat="1">
      <c r="A96" s="148" t="s">
        <v>8</v>
      </c>
      <c r="B96" s="149">
        <v>0</v>
      </c>
      <c r="C96" s="150">
        <v>0</v>
      </c>
      <c r="D96" s="150">
        <v>82</v>
      </c>
      <c r="E96" s="150">
        <v>0</v>
      </c>
      <c r="F96" s="150">
        <v>1673</v>
      </c>
      <c r="G96" s="151">
        <v>1105</v>
      </c>
      <c r="I96"/>
    </row>
    <row r="97" spans="1:9" s="30" customFormat="1">
      <c r="A97" s="139" t="s">
        <v>9</v>
      </c>
      <c r="B97" s="140">
        <v>0</v>
      </c>
      <c r="C97" s="137">
        <v>0</v>
      </c>
      <c r="D97" s="137">
        <v>70</v>
      </c>
      <c r="E97" s="137">
        <v>0</v>
      </c>
      <c r="F97" s="137">
        <v>1172</v>
      </c>
      <c r="G97" s="145">
        <v>667</v>
      </c>
      <c r="H97" s="136"/>
      <c r="I97"/>
    </row>
    <row r="98" spans="1:9" s="30" customFormat="1">
      <c r="A98" s="148" t="s">
        <v>10</v>
      </c>
      <c r="B98" s="149">
        <v>44</v>
      </c>
      <c r="C98" s="150">
        <v>0</v>
      </c>
      <c r="D98" s="150">
        <v>144</v>
      </c>
      <c r="E98" s="150">
        <v>0</v>
      </c>
      <c r="F98" s="150">
        <v>2013</v>
      </c>
      <c r="G98" s="151">
        <v>940</v>
      </c>
      <c r="H98" s="136"/>
      <c r="I98"/>
    </row>
    <row r="99" spans="1:9">
      <c r="A99" s="139" t="s">
        <v>11</v>
      </c>
      <c r="B99" s="140">
        <v>0</v>
      </c>
      <c r="C99" s="137">
        <v>0</v>
      </c>
      <c r="D99" s="137">
        <v>185</v>
      </c>
      <c r="E99" s="137">
        <v>0</v>
      </c>
      <c r="F99" s="137">
        <v>35</v>
      </c>
      <c r="G99" s="145">
        <v>268</v>
      </c>
      <c r="H99" s="136"/>
    </row>
    <row r="100" spans="1:9">
      <c r="A100" s="148" t="s">
        <v>12</v>
      </c>
      <c r="B100" s="149">
        <v>0</v>
      </c>
      <c r="C100" s="150">
        <v>0</v>
      </c>
      <c r="D100" s="150">
        <v>56</v>
      </c>
      <c r="E100" s="150">
        <v>0</v>
      </c>
      <c r="F100" s="150">
        <v>2276</v>
      </c>
      <c r="G100" s="151">
        <v>1137</v>
      </c>
      <c r="H100" s="136"/>
    </row>
    <row r="101" spans="1:9">
      <c r="A101" s="139" t="s">
        <v>13</v>
      </c>
      <c r="B101" s="140">
        <v>0</v>
      </c>
      <c r="C101" s="137">
        <v>0</v>
      </c>
      <c r="D101" s="137">
        <v>52</v>
      </c>
      <c r="E101" s="137">
        <v>0</v>
      </c>
      <c r="F101" s="137">
        <v>510</v>
      </c>
      <c r="G101" s="145">
        <v>489</v>
      </c>
      <c r="H101" s="136"/>
    </row>
    <row r="102" spans="1:9">
      <c r="A102" s="148" t="s">
        <v>14</v>
      </c>
      <c r="B102" s="149">
        <v>0</v>
      </c>
      <c r="C102" s="150">
        <v>0</v>
      </c>
      <c r="D102" s="150">
        <v>13</v>
      </c>
      <c r="E102" s="150">
        <v>0</v>
      </c>
      <c r="F102" s="150">
        <v>2445</v>
      </c>
      <c r="G102" s="151">
        <v>305</v>
      </c>
      <c r="H102" s="136"/>
    </row>
    <row r="103" spans="1:9">
      <c r="A103" s="139" t="s">
        <v>15</v>
      </c>
      <c r="B103" s="140">
        <v>0</v>
      </c>
      <c r="C103" s="137">
        <v>0</v>
      </c>
      <c r="D103" s="137">
        <v>94</v>
      </c>
      <c r="E103" s="137">
        <v>0</v>
      </c>
      <c r="F103" s="137">
        <v>792</v>
      </c>
      <c r="G103" s="145">
        <v>208</v>
      </c>
      <c r="H103" s="136"/>
    </row>
    <row r="104" spans="1:9">
      <c r="A104" s="148" t="s">
        <v>16</v>
      </c>
      <c r="B104" s="149">
        <v>0</v>
      </c>
      <c r="C104" s="150">
        <v>0</v>
      </c>
      <c r="D104" s="150">
        <v>27</v>
      </c>
      <c r="E104" s="150">
        <v>0</v>
      </c>
      <c r="F104" s="150">
        <v>122</v>
      </c>
      <c r="G104" s="151">
        <v>94</v>
      </c>
      <c r="H104" s="136"/>
    </row>
    <row r="105" spans="1:9">
      <c r="A105" s="141" t="s">
        <v>17</v>
      </c>
      <c r="B105" s="142">
        <f t="shared" ref="B105:D105" si="4">SUM(B90:B104)</f>
        <v>44</v>
      </c>
      <c r="C105" s="142">
        <f t="shared" si="4"/>
        <v>20</v>
      </c>
      <c r="D105" s="142">
        <f t="shared" si="4"/>
        <v>943</v>
      </c>
      <c r="E105" s="142">
        <f>SUM(E90:E104)</f>
        <v>0</v>
      </c>
      <c r="F105" s="142">
        <f>SUM(F90:F104)</f>
        <v>18005</v>
      </c>
      <c r="G105" s="146">
        <f t="shared" ref="G105" si="5">SUM(B105:F105)</f>
        <v>19012</v>
      </c>
      <c r="H105" s="136"/>
    </row>
    <row r="106" spans="1:9">
      <c r="A106" s="147" t="s">
        <v>128</v>
      </c>
      <c r="B106" s="136"/>
      <c r="C106" s="136"/>
      <c r="D106" s="136"/>
      <c r="E106" s="136"/>
      <c r="F106" s="136"/>
      <c r="G106" s="136"/>
      <c r="H106" s="136"/>
    </row>
    <row r="107" spans="1:9" s="136" customFormat="1">
      <c r="A107" s="147"/>
    </row>
    <row r="108" spans="1:9">
      <c r="A108" s="135" t="s">
        <v>150</v>
      </c>
      <c r="B108" s="127"/>
      <c r="C108" s="127"/>
      <c r="D108" s="127"/>
      <c r="E108" s="127"/>
      <c r="F108" s="127"/>
      <c r="G108" s="127"/>
      <c r="H108" s="136"/>
      <c r="I108" s="30"/>
    </row>
    <row r="109" spans="1:9" ht="36.6">
      <c r="A109" s="138" t="s">
        <v>0</v>
      </c>
      <c r="B109" s="144" t="s">
        <v>79</v>
      </c>
      <c r="C109" s="144" t="s">
        <v>80</v>
      </c>
      <c r="D109" s="144" t="s">
        <v>81</v>
      </c>
      <c r="E109" s="144" t="s">
        <v>125</v>
      </c>
      <c r="F109" s="144" t="s">
        <v>82</v>
      </c>
      <c r="G109" s="144" t="s">
        <v>83</v>
      </c>
      <c r="H109" s="136"/>
      <c r="I109" s="30"/>
    </row>
    <row r="110" spans="1:9">
      <c r="A110" s="148" t="s">
        <v>2</v>
      </c>
      <c r="B110" s="149">
        <v>0</v>
      </c>
      <c r="C110" s="150">
        <v>0</v>
      </c>
      <c r="D110" s="150">
        <v>29</v>
      </c>
      <c r="E110" s="150">
        <v>11</v>
      </c>
      <c r="F110" s="150">
        <v>494</v>
      </c>
      <c r="G110" s="150">
        <v>579</v>
      </c>
      <c r="H110" s="136"/>
      <c r="I110" s="82"/>
    </row>
    <row r="111" spans="1:9">
      <c r="A111" s="139" t="s">
        <v>3</v>
      </c>
      <c r="B111" s="140">
        <v>0</v>
      </c>
      <c r="C111" s="137">
        <v>0</v>
      </c>
      <c r="D111" s="137">
        <v>29</v>
      </c>
      <c r="E111" s="137">
        <v>2</v>
      </c>
      <c r="F111" s="137">
        <v>1400</v>
      </c>
      <c r="G111" s="137">
        <v>3941</v>
      </c>
      <c r="H111" s="136"/>
    </row>
    <row r="112" spans="1:9">
      <c r="A112" s="148" t="s">
        <v>4</v>
      </c>
      <c r="B112" s="149">
        <v>0</v>
      </c>
      <c r="C112" s="150">
        <v>0</v>
      </c>
      <c r="D112" s="150">
        <v>676</v>
      </c>
      <c r="E112" s="150">
        <v>6</v>
      </c>
      <c r="F112" s="150">
        <v>447</v>
      </c>
      <c r="G112" s="150">
        <v>916</v>
      </c>
      <c r="H112" s="136"/>
    </row>
    <row r="113" spans="1:8">
      <c r="A113" s="139" t="s">
        <v>5</v>
      </c>
      <c r="B113" s="140">
        <v>0</v>
      </c>
      <c r="C113" s="137">
        <v>0</v>
      </c>
      <c r="D113" s="137">
        <v>2</v>
      </c>
      <c r="E113" s="137">
        <v>2</v>
      </c>
      <c r="F113" s="137">
        <v>3160</v>
      </c>
      <c r="G113" s="137">
        <v>33</v>
      </c>
      <c r="H113" s="136"/>
    </row>
    <row r="114" spans="1:8">
      <c r="A114" s="148" t="s">
        <v>6</v>
      </c>
      <c r="B114" s="149">
        <v>0</v>
      </c>
      <c r="C114" s="150">
        <v>0</v>
      </c>
      <c r="D114" s="150">
        <v>122</v>
      </c>
      <c r="E114" s="150">
        <v>89</v>
      </c>
      <c r="F114" s="150">
        <v>3154</v>
      </c>
      <c r="G114" s="150">
        <v>788</v>
      </c>
      <c r="H114" s="136"/>
    </row>
    <row r="115" spans="1:8">
      <c r="A115" s="139" t="s">
        <v>7</v>
      </c>
      <c r="B115" s="140">
        <v>0</v>
      </c>
      <c r="C115" s="137">
        <v>0</v>
      </c>
      <c r="D115" s="137">
        <v>25</v>
      </c>
      <c r="E115" s="137">
        <v>27</v>
      </c>
      <c r="F115" s="137">
        <v>845</v>
      </c>
      <c r="G115" s="137">
        <v>190</v>
      </c>
      <c r="H115" s="136"/>
    </row>
    <row r="116" spans="1:8">
      <c r="A116" s="148" t="s">
        <v>8</v>
      </c>
      <c r="B116" s="149">
        <v>0</v>
      </c>
      <c r="C116" s="150">
        <v>0</v>
      </c>
      <c r="D116" s="150">
        <v>101</v>
      </c>
      <c r="E116" s="150">
        <v>88</v>
      </c>
      <c r="F116" s="150">
        <v>920</v>
      </c>
      <c r="G116" s="150">
        <v>1179</v>
      </c>
      <c r="H116" s="136"/>
    </row>
    <row r="117" spans="1:8">
      <c r="A117" s="139" t="s">
        <v>9</v>
      </c>
      <c r="B117" s="140">
        <v>0</v>
      </c>
      <c r="C117" s="137">
        <v>0</v>
      </c>
      <c r="D117" s="137">
        <v>44</v>
      </c>
      <c r="E117" s="137">
        <v>50</v>
      </c>
      <c r="F117" s="137">
        <v>2684</v>
      </c>
      <c r="G117" s="137">
        <v>366</v>
      </c>
      <c r="H117" s="136"/>
    </row>
    <row r="118" spans="1:8">
      <c r="A118" s="148" t="s">
        <v>10</v>
      </c>
      <c r="B118" s="149">
        <v>0</v>
      </c>
      <c r="C118" s="150">
        <v>0</v>
      </c>
      <c r="D118" s="150">
        <v>206</v>
      </c>
      <c r="E118" s="150">
        <v>87</v>
      </c>
      <c r="F118" s="150">
        <v>9985</v>
      </c>
      <c r="G118" s="150">
        <v>762</v>
      </c>
      <c r="H118" s="136"/>
    </row>
    <row r="119" spans="1:8">
      <c r="A119" s="139" t="s">
        <v>11</v>
      </c>
      <c r="B119" s="140">
        <v>0</v>
      </c>
      <c r="C119" s="137">
        <v>0</v>
      </c>
      <c r="D119" s="137">
        <v>162</v>
      </c>
      <c r="E119" s="137">
        <v>68</v>
      </c>
      <c r="F119" s="137">
        <v>2403</v>
      </c>
      <c r="G119" s="137">
        <v>1471</v>
      </c>
      <c r="H119" s="136"/>
    </row>
    <row r="120" spans="1:8">
      <c r="A120" s="148" t="s">
        <v>12</v>
      </c>
      <c r="B120" s="149">
        <v>0</v>
      </c>
      <c r="C120" s="150">
        <v>0</v>
      </c>
      <c r="D120" s="150">
        <v>64</v>
      </c>
      <c r="E120" s="150">
        <v>61</v>
      </c>
      <c r="F120" s="150">
        <v>5130</v>
      </c>
      <c r="G120" s="150">
        <v>849</v>
      </c>
      <c r="H120" s="136"/>
    </row>
    <row r="121" spans="1:8">
      <c r="A121" s="139" t="s">
        <v>13</v>
      </c>
      <c r="B121" s="140">
        <v>0</v>
      </c>
      <c r="C121" s="137">
        <v>0</v>
      </c>
      <c r="D121" s="137">
        <v>53</v>
      </c>
      <c r="E121" s="137">
        <v>0</v>
      </c>
      <c r="F121" s="137">
        <v>2489</v>
      </c>
      <c r="G121" s="137">
        <v>91</v>
      </c>
      <c r="H121" s="136"/>
    </row>
    <row r="122" spans="1:8">
      <c r="A122" s="148" t="s">
        <v>14</v>
      </c>
      <c r="B122" s="149">
        <v>0</v>
      </c>
      <c r="C122" s="150">
        <v>0</v>
      </c>
      <c r="D122" s="150">
        <v>35</v>
      </c>
      <c r="E122" s="150">
        <v>23</v>
      </c>
      <c r="F122" s="150">
        <v>1519</v>
      </c>
      <c r="G122" s="150">
        <v>505</v>
      </c>
      <c r="H122" s="136"/>
    </row>
    <row r="123" spans="1:8">
      <c r="A123" s="139" t="s">
        <v>15</v>
      </c>
      <c r="B123" s="140">
        <v>0</v>
      </c>
      <c r="C123" s="137">
        <v>0</v>
      </c>
      <c r="D123" s="137">
        <v>33</v>
      </c>
      <c r="E123" s="137">
        <v>26</v>
      </c>
      <c r="F123" s="137">
        <v>290</v>
      </c>
      <c r="G123" s="137">
        <v>210</v>
      </c>
      <c r="H123" s="136"/>
    </row>
    <row r="124" spans="1:8">
      <c r="A124" s="148" t="s">
        <v>16</v>
      </c>
      <c r="B124" s="149">
        <v>0</v>
      </c>
      <c r="C124" s="150">
        <v>0</v>
      </c>
      <c r="D124" s="150">
        <v>31</v>
      </c>
      <c r="E124" s="150">
        <v>12</v>
      </c>
      <c r="F124" s="150">
        <v>248</v>
      </c>
      <c r="G124" s="150">
        <v>249</v>
      </c>
      <c r="H124" s="136"/>
    </row>
    <row r="125" spans="1:8">
      <c r="A125" s="141" t="s">
        <v>17</v>
      </c>
      <c r="B125" s="142">
        <f>SUM(B110:B124)</f>
        <v>0</v>
      </c>
      <c r="C125" s="142">
        <f t="shared" ref="C125:G125" si="6">SUM(C110:C124)</f>
        <v>0</v>
      </c>
      <c r="D125" s="142">
        <f t="shared" si="6"/>
        <v>1612</v>
      </c>
      <c r="E125" s="142">
        <f t="shared" si="6"/>
        <v>552</v>
      </c>
      <c r="F125" s="142">
        <f t="shared" si="6"/>
        <v>35168</v>
      </c>
      <c r="G125" s="142">
        <f t="shared" si="6"/>
        <v>12129</v>
      </c>
      <c r="H125" s="136"/>
    </row>
    <row r="126" spans="1:8">
      <c r="A126" s="147" t="s">
        <v>88</v>
      </c>
      <c r="B126" s="136"/>
      <c r="C126" s="147" t="s">
        <v>126</v>
      </c>
      <c r="D126" s="147"/>
      <c r="E126" s="147"/>
      <c r="F126" s="147" t="s">
        <v>127</v>
      </c>
      <c r="G126" s="136"/>
      <c r="H126" s="136"/>
    </row>
    <row r="127" spans="1:8" s="136" customFormat="1">
      <c r="A127" s="147"/>
      <c r="C127" s="147"/>
      <c r="D127" s="147"/>
      <c r="E127" s="147"/>
      <c r="F127" s="147"/>
    </row>
    <row r="128" spans="1:8" s="136" customFormat="1">
      <c r="A128" s="147"/>
      <c r="C128" s="147"/>
      <c r="D128" s="147"/>
      <c r="E128" s="147"/>
      <c r="F128" s="147"/>
    </row>
    <row r="129" spans="1:9" s="136" customFormat="1">
      <c r="A129" s="147"/>
      <c r="C129" s="147"/>
      <c r="D129" s="147"/>
      <c r="E129" s="147"/>
      <c r="F129" s="147"/>
    </row>
    <row r="130" spans="1:9">
      <c r="A130" s="147"/>
      <c r="B130" s="136"/>
      <c r="C130" s="136"/>
      <c r="D130" s="136"/>
      <c r="E130" s="136"/>
      <c r="F130" s="136"/>
      <c r="G130" s="136"/>
      <c r="H130" s="136"/>
    </row>
    <row r="131" spans="1:9">
      <c r="A131" s="135" t="s">
        <v>151</v>
      </c>
      <c r="B131" s="127"/>
      <c r="C131" s="127"/>
      <c r="D131" s="127"/>
      <c r="E131" s="127"/>
      <c r="F131" s="127"/>
      <c r="G131" s="127"/>
      <c r="H131" s="136"/>
    </row>
    <row r="132" spans="1:9" ht="36.6">
      <c r="A132" s="138" t="s">
        <v>0</v>
      </c>
      <c r="B132" s="144" t="s">
        <v>79</v>
      </c>
      <c r="C132" s="144" t="s">
        <v>80</v>
      </c>
      <c r="D132" s="144" t="s">
        <v>81</v>
      </c>
      <c r="E132" s="144" t="s">
        <v>125</v>
      </c>
      <c r="F132" s="144" t="s">
        <v>82</v>
      </c>
      <c r="G132" s="144" t="s">
        <v>83</v>
      </c>
      <c r="H132" s="136"/>
      <c r="I132" s="30"/>
    </row>
    <row r="133" spans="1:9">
      <c r="A133" s="148" t="s">
        <v>2</v>
      </c>
      <c r="B133" s="149">
        <v>0</v>
      </c>
      <c r="C133" s="150">
        <v>0</v>
      </c>
      <c r="D133" s="150">
        <v>42</v>
      </c>
      <c r="E133" s="150">
        <v>0</v>
      </c>
      <c r="F133" s="150">
        <v>380</v>
      </c>
      <c r="G133" s="150">
        <v>473</v>
      </c>
      <c r="H133" s="136"/>
    </row>
    <row r="134" spans="1:9">
      <c r="A134" s="139" t="s">
        <v>3</v>
      </c>
      <c r="B134" s="140">
        <v>0</v>
      </c>
      <c r="C134" s="137">
        <v>0</v>
      </c>
      <c r="D134" s="137">
        <v>19</v>
      </c>
      <c r="E134" s="137">
        <v>0</v>
      </c>
      <c r="F134" s="137">
        <v>2743</v>
      </c>
      <c r="G134" s="137">
        <v>0</v>
      </c>
      <c r="H134" s="136"/>
      <c r="I134" s="127"/>
    </row>
    <row r="135" spans="1:9">
      <c r="A135" s="148" t="s">
        <v>4</v>
      </c>
      <c r="B135" s="149">
        <v>0</v>
      </c>
      <c r="C135" s="150">
        <v>0</v>
      </c>
      <c r="D135" s="150">
        <v>4</v>
      </c>
      <c r="E135" s="150">
        <v>0</v>
      </c>
      <c r="F135" s="150">
        <v>987</v>
      </c>
      <c r="G135" s="150">
        <v>983</v>
      </c>
      <c r="H135" s="136"/>
      <c r="I135" s="30"/>
    </row>
    <row r="136" spans="1:9">
      <c r="A136" s="139" t="s">
        <v>5</v>
      </c>
      <c r="B136" s="140">
        <v>0</v>
      </c>
      <c r="C136" s="137">
        <v>0</v>
      </c>
      <c r="D136" s="137">
        <v>5</v>
      </c>
      <c r="E136" s="137">
        <v>0</v>
      </c>
      <c r="F136" s="137">
        <v>3108</v>
      </c>
      <c r="G136" s="137">
        <v>37</v>
      </c>
      <c r="H136" s="136"/>
      <c r="I136" s="30"/>
    </row>
    <row r="137" spans="1:9">
      <c r="A137" s="148" t="s">
        <v>6</v>
      </c>
      <c r="B137" s="149">
        <v>0</v>
      </c>
      <c r="C137" s="150">
        <v>0</v>
      </c>
      <c r="D137" s="150">
        <v>51</v>
      </c>
      <c r="E137" s="150">
        <v>0</v>
      </c>
      <c r="F137" s="150">
        <v>2962</v>
      </c>
      <c r="G137" s="150">
        <v>540</v>
      </c>
      <c r="H137" s="136"/>
      <c r="I137" s="30"/>
    </row>
    <row r="138" spans="1:9">
      <c r="A138" s="139" t="s">
        <v>7</v>
      </c>
      <c r="B138" s="140">
        <v>0</v>
      </c>
      <c r="C138" s="137">
        <v>0</v>
      </c>
      <c r="D138" s="137">
        <v>59</v>
      </c>
      <c r="E138" s="137">
        <v>0</v>
      </c>
      <c r="F138" s="137">
        <v>1014</v>
      </c>
      <c r="G138" s="137">
        <v>157</v>
      </c>
      <c r="H138" s="136"/>
      <c r="I138" s="30"/>
    </row>
    <row r="139" spans="1:9">
      <c r="A139" s="148" t="s">
        <v>8</v>
      </c>
      <c r="B139" s="149">
        <v>0</v>
      </c>
      <c r="C139" s="150">
        <v>0</v>
      </c>
      <c r="D139" s="150">
        <v>84</v>
      </c>
      <c r="E139" s="150">
        <v>0</v>
      </c>
      <c r="F139" s="150">
        <v>520</v>
      </c>
      <c r="G139" s="150">
        <v>765</v>
      </c>
      <c r="H139" s="136"/>
      <c r="I139" s="30"/>
    </row>
    <row r="140" spans="1:9">
      <c r="A140" s="139" t="s">
        <v>9</v>
      </c>
      <c r="B140" s="140">
        <v>0</v>
      </c>
      <c r="C140" s="137">
        <v>0</v>
      </c>
      <c r="D140" s="137">
        <v>60</v>
      </c>
      <c r="E140" s="137">
        <v>0</v>
      </c>
      <c r="F140" s="137">
        <v>2901</v>
      </c>
      <c r="G140" s="137">
        <v>505</v>
      </c>
      <c r="H140" s="136"/>
      <c r="I140" s="30"/>
    </row>
    <row r="141" spans="1:9">
      <c r="A141" s="148" t="s">
        <v>10</v>
      </c>
      <c r="B141" s="149">
        <v>0</v>
      </c>
      <c r="C141" s="150">
        <v>0</v>
      </c>
      <c r="D141" s="150">
        <v>23</v>
      </c>
      <c r="E141" s="150">
        <v>0</v>
      </c>
      <c r="F141" s="150">
        <v>8913</v>
      </c>
      <c r="G141" s="150">
        <v>478</v>
      </c>
      <c r="H141" s="136"/>
      <c r="I141" s="30"/>
    </row>
    <row r="142" spans="1:9">
      <c r="A142" s="139" t="s">
        <v>11</v>
      </c>
      <c r="B142" s="140">
        <v>0</v>
      </c>
      <c r="C142" s="137">
        <v>0</v>
      </c>
      <c r="D142" s="137">
        <v>142</v>
      </c>
      <c r="E142" s="137">
        <v>0</v>
      </c>
      <c r="F142" s="137">
        <v>1438</v>
      </c>
      <c r="G142" s="137">
        <v>914</v>
      </c>
      <c r="H142" s="136"/>
      <c r="I142" s="30"/>
    </row>
    <row r="143" spans="1:9">
      <c r="A143" s="148" t="s">
        <v>12</v>
      </c>
      <c r="B143" s="149">
        <v>0</v>
      </c>
      <c r="C143" s="150">
        <v>0</v>
      </c>
      <c r="D143" s="150">
        <v>34</v>
      </c>
      <c r="E143" s="150">
        <v>0</v>
      </c>
      <c r="F143" s="150">
        <v>5200</v>
      </c>
      <c r="G143" s="150">
        <v>1124</v>
      </c>
      <c r="H143" s="136"/>
      <c r="I143" s="30"/>
    </row>
    <row r="144" spans="1:9">
      <c r="A144" s="139" t="s">
        <v>13</v>
      </c>
      <c r="B144" s="140">
        <v>0</v>
      </c>
      <c r="C144" s="137">
        <v>0</v>
      </c>
      <c r="D144" s="137">
        <v>51</v>
      </c>
      <c r="E144" s="137">
        <v>0</v>
      </c>
      <c r="F144" s="137">
        <v>2195</v>
      </c>
      <c r="G144" s="137">
        <v>336</v>
      </c>
      <c r="H144" s="136"/>
      <c r="I144" s="30"/>
    </row>
    <row r="145" spans="1:9">
      <c r="A145" s="148" t="s">
        <v>14</v>
      </c>
      <c r="B145" s="149">
        <v>0</v>
      </c>
      <c r="C145" s="150">
        <v>0</v>
      </c>
      <c r="D145" s="150">
        <v>20</v>
      </c>
      <c r="E145" s="150">
        <v>0</v>
      </c>
      <c r="F145" s="150">
        <v>1777</v>
      </c>
      <c r="G145" s="150">
        <v>486</v>
      </c>
      <c r="H145" s="136"/>
      <c r="I145" s="30"/>
    </row>
    <row r="146" spans="1:9">
      <c r="A146" s="139" t="s">
        <v>15</v>
      </c>
      <c r="B146" s="140">
        <v>0</v>
      </c>
      <c r="C146" s="137">
        <v>0</v>
      </c>
      <c r="D146" s="137">
        <v>48</v>
      </c>
      <c r="E146" s="137">
        <v>0</v>
      </c>
      <c r="F146" s="137">
        <v>584</v>
      </c>
      <c r="G146" s="137">
        <v>230</v>
      </c>
      <c r="H146" s="136"/>
      <c r="I146" s="30"/>
    </row>
    <row r="147" spans="1:9">
      <c r="A147" s="148" t="s">
        <v>16</v>
      </c>
      <c r="B147" s="149">
        <v>0</v>
      </c>
      <c r="C147" s="150">
        <v>0</v>
      </c>
      <c r="D147" s="150">
        <v>34</v>
      </c>
      <c r="E147" s="150">
        <v>0</v>
      </c>
      <c r="F147" s="150">
        <v>183</v>
      </c>
      <c r="G147" s="150">
        <v>143</v>
      </c>
      <c r="H147" s="136"/>
      <c r="I147" s="30"/>
    </row>
    <row r="148" spans="1:9">
      <c r="A148" s="141" t="s">
        <v>17</v>
      </c>
      <c r="B148" s="142">
        <f>SUM(B133:B147)</f>
        <v>0</v>
      </c>
      <c r="C148" s="142">
        <f t="shared" ref="C148:G148" si="7">SUM(C133:C147)</f>
        <v>0</v>
      </c>
      <c r="D148" s="142">
        <f t="shared" si="7"/>
        <v>676</v>
      </c>
      <c r="E148" s="142">
        <f t="shared" si="7"/>
        <v>0</v>
      </c>
      <c r="F148" s="142">
        <f t="shared" si="7"/>
        <v>34905</v>
      </c>
      <c r="G148" s="142">
        <f t="shared" si="7"/>
        <v>7171</v>
      </c>
      <c r="H148" s="136"/>
      <c r="I148" s="30"/>
    </row>
    <row r="149" spans="1:9">
      <c r="A149" s="147" t="s">
        <v>88</v>
      </c>
      <c r="B149" s="136"/>
      <c r="C149" s="147" t="s">
        <v>126</v>
      </c>
      <c r="D149" s="147"/>
      <c r="E149" s="147"/>
      <c r="F149" s="147" t="s">
        <v>127</v>
      </c>
      <c r="G149" s="136"/>
      <c r="H149" s="136"/>
      <c r="I149" s="30"/>
    </row>
    <row r="150" spans="1:9">
      <c r="A150" s="147"/>
      <c r="B150" s="136"/>
      <c r="C150" s="136"/>
      <c r="D150" s="136"/>
      <c r="E150" s="136"/>
      <c r="F150" s="136"/>
      <c r="G150" s="136"/>
      <c r="H150" s="136"/>
      <c r="I150" s="30"/>
    </row>
    <row r="151" spans="1:9">
      <c r="A151" s="135" t="s">
        <v>152</v>
      </c>
      <c r="B151" s="127"/>
      <c r="C151" s="127"/>
      <c r="D151" s="127"/>
      <c r="E151" s="127"/>
      <c r="F151" s="127"/>
      <c r="G151" s="127"/>
      <c r="H151" s="136"/>
      <c r="I151" s="136"/>
    </row>
    <row r="152" spans="1:9" ht="36.6">
      <c r="A152" s="138" t="s">
        <v>0</v>
      </c>
      <c r="B152" s="144" t="s">
        <v>79</v>
      </c>
      <c r="C152" s="144" t="s">
        <v>80</v>
      </c>
      <c r="D152" s="144" t="s">
        <v>81</v>
      </c>
      <c r="E152" s="144" t="s">
        <v>125</v>
      </c>
      <c r="F152" s="144" t="s">
        <v>82</v>
      </c>
      <c r="G152" s="144" t="s">
        <v>83</v>
      </c>
      <c r="H152" s="136"/>
      <c r="I152" s="136"/>
    </row>
    <row r="153" spans="1:9">
      <c r="A153" s="148" t="s">
        <v>2</v>
      </c>
      <c r="B153" s="149">
        <v>0</v>
      </c>
      <c r="C153" s="150">
        <v>0</v>
      </c>
      <c r="D153" s="150">
        <v>21</v>
      </c>
      <c r="E153" s="150">
        <v>0</v>
      </c>
      <c r="F153" s="150">
        <v>381</v>
      </c>
      <c r="G153" s="150">
        <v>390</v>
      </c>
      <c r="H153" s="136"/>
      <c r="I153" s="136"/>
    </row>
    <row r="154" spans="1:9">
      <c r="A154" s="139" t="s">
        <v>3</v>
      </c>
      <c r="B154" s="140">
        <v>0</v>
      </c>
      <c r="C154" s="137">
        <v>0</v>
      </c>
      <c r="D154" s="137">
        <v>4</v>
      </c>
      <c r="E154" s="137">
        <v>0</v>
      </c>
      <c r="F154" s="137">
        <v>2069</v>
      </c>
      <c r="G154" s="137">
        <v>0</v>
      </c>
      <c r="H154" s="136"/>
      <c r="I154" s="136"/>
    </row>
    <row r="155" spans="1:9">
      <c r="A155" s="148" t="s">
        <v>4</v>
      </c>
      <c r="B155" s="149">
        <v>0</v>
      </c>
      <c r="C155" s="150">
        <v>0</v>
      </c>
      <c r="D155" s="150">
        <v>42</v>
      </c>
      <c r="E155" s="150">
        <v>0</v>
      </c>
      <c r="F155" s="150">
        <v>749</v>
      </c>
      <c r="G155" s="150">
        <v>3904</v>
      </c>
      <c r="H155" s="136"/>
      <c r="I155" s="30"/>
    </row>
    <row r="156" spans="1:9">
      <c r="A156" s="139" t="s">
        <v>5</v>
      </c>
      <c r="B156" s="140">
        <v>0</v>
      </c>
      <c r="C156" s="137">
        <v>0</v>
      </c>
      <c r="D156" s="137">
        <v>12</v>
      </c>
      <c r="E156" s="137">
        <v>0</v>
      </c>
      <c r="F156" s="137">
        <v>2586</v>
      </c>
      <c r="G156" s="137">
        <v>94</v>
      </c>
      <c r="H156" s="136"/>
      <c r="I156" s="30"/>
    </row>
    <row r="157" spans="1:9">
      <c r="A157" s="148" t="s">
        <v>6</v>
      </c>
      <c r="B157" s="149">
        <v>0</v>
      </c>
      <c r="C157" s="150">
        <v>0</v>
      </c>
      <c r="D157" s="150">
        <v>46</v>
      </c>
      <c r="E157" s="150">
        <v>0</v>
      </c>
      <c r="F157" s="150">
        <v>1993</v>
      </c>
      <c r="G157" s="150">
        <v>177</v>
      </c>
      <c r="H157" s="136"/>
      <c r="I157" s="30"/>
    </row>
    <row r="158" spans="1:9">
      <c r="A158" s="139" t="s">
        <v>7</v>
      </c>
      <c r="B158" s="140">
        <v>0</v>
      </c>
      <c r="C158" s="137">
        <v>0</v>
      </c>
      <c r="D158" s="137">
        <v>14</v>
      </c>
      <c r="E158" s="137">
        <v>0</v>
      </c>
      <c r="F158" s="137">
        <v>458</v>
      </c>
      <c r="G158" s="137">
        <v>110</v>
      </c>
      <c r="H158" s="136"/>
    </row>
    <row r="159" spans="1:9">
      <c r="A159" s="148" t="s">
        <v>8</v>
      </c>
      <c r="B159" s="149">
        <v>0</v>
      </c>
      <c r="C159" s="150">
        <v>0</v>
      </c>
      <c r="D159" s="150">
        <v>75</v>
      </c>
      <c r="E159" s="150">
        <v>0</v>
      </c>
      <c r="F159" s="150">
        <v>609</v>
      </c>
      <c r="G159" s="150">
        <v>897</v>
      </c>
      <c r="H159" s="136"/>
    </row>
    <row r="160" spans="1:9">
      <c r="A160" s="139" t="s">
        <v>9</v>
      </c>
      <c r="B160" s="140">
        <v>0</v>
      </c>
      <c r="C160" s="137">
        <v>0</v>
      </c>
      <c r="D160" s="137">
        <v>11</v>
      </c>
      <c r="E160" s="137">
        <v>0</v>
      </c>
      <c r="F160" s="137">
        <v>3243</v>
      </c>
      <c r="G160" s="137">
        <v>339</v>
      </c>
      <c r="H160" s="136"/>
    </row>
    <row r="161" spans="1:8">
      <c r="A161" s="148" t="s">
        <v>10</v>
      </c>
      <c r="B161" s="149">
        <v>0</v>
      </c>
      <c r="C161" s="150">
        <v>0</v>
      </c>
      <c r="D161" s="150">
        <v>51</v>
      </c>
      <c r="E161" s="150">
        <v>0</v>
      </c>
      <c r="F161" s="150">
        <v>8643</v>
      </c>
      <c r="G161" s="150">
        <v>442</v>
      </c>
      <c r="H161" s="136"/>
    </row>
    <row r="162" spans="1:8">
      <c r="A162" s="139" t="s">
        <v>11</v>
      </c>
      <c r="B162" s="140">
        <v>0</v>
      </c>
      <c r="C162" s="137">
        <v>0</v>
      </c>
      <c r="D162" s="137">
        <v>25</v>
      </c>
      <c r="E162" s="137">
        <v>0</v>
      </c>
      <c r="F162" s="137">
        <v>367</v>
      </c>
      <c r="G162" s="137">
        <v>169</v>
      </c>
      <c r="H162" s="136"/>
    </row>
    <row r="163" spans="1:8">
      <c r="A163" s="148" t="s">
        <v>12</v>
      </c>
      <c r="B163" s="149">
        <v>0</v>
      </c>
      <c r="C163" s="150">
        <v>0</v>
      </c>
      <c r="D163" s="150">
        <v>30</v>
      </c>
      <c r="E163" s="150">
        <v>0</v>
      </c>
      <c r="F163" s="150">
        <v>4467</v>
      </c>
      <c r="G163" s="150">
        <v>813</v>
      </c>
      <c r="H163" s="136"/>
    </row>
    <row r="164" spans="1:8">
      <c r="A164" s="139" t="s">
        <v>13</v>
      </c>
      <c r="B164" s="140">
        <v>0</v>
      </c>
      <c r="C164" s="137">
        <v>0</v>
      </c>
      <c r="D164" s="137">
        <v>48</v>
      </c>
      <c r="E164" s="137">
        <v>0</v>
      </c>
      <c r="F164" s="137">
        <v>416</v>
      </c>
      <c r="G164" s="137">
        <v>209</v>
      </c>
      <c r="H164" s="136"/>
    </row>
    <row r="165" spans="1:8">
      <c r="A165" s="148" t="s">
        <v>14</v>
      </c>
      <c r="B165" s="149">
        <v>0</v>
      </c>
      <c r="C165" s="150">
        <v>0</v>
      </c>
      <c r="D165" s="150">
        <v>11</v>
      </c>
      <c r="E165" s="150">
        <v>0</v>
      </c>
      <c r="F165" s="150">
        <v>1387</v>
      </c>
      <c r="G165" s="150">
        <v>564</v>
      </c>
      <c r="H165" s="136"/>
    </row>
    <row r="166" spans="1:8">
      <c r="A166" s="139" t="s">
        <v>15</v>
      </c>
      <c r="B166" s="140">
        <v>0</v>
      </c>
      <c r="C166" s="137">
        <v>0</v>
      </c>
      <c r="D166" s="137">
        <v>36</v>
      </c>
      <c r="E166" s="137">
        <v>0</v>
      </c>
      <c r="F166" s="137">
        <v>429</v>
      </c>
      <c r="G166" s="137">
        <v>103</v>
      </c>
      <c r="H166" s="136"/>
    </row>
    <row r="167" spans="1:8">
      <c r="A167" s="148" t="s">
        <v>16</v>
      </c>
      <c r="B167" s="149">
        <v>0</v>
      </c>
      <c r="C167" s="150">
        <v>0</v>
      </c>
      <c r="D167" s="150">
        <v>43</v>
      </c>
      <c r="E167" s="150">
        <v>0</v>
      </c>
      <c r="F167" s="150">
        <v>211</v>
      </c>
      <c r="G167" s="150">
        <v>168</v>
      </c>
      <c r="H167" s="136"/>
    </row>
    <row r="168" spans="1:8">
      <c r="A168" s="141" t="s">
        <v>17</v>
      </c>
      <c r="B168" s="142">
        <f>SUM(B153:B167)</f>
        <v>0</v>
      </c>
      <c r="C168" s="142">
        <f t="shared" ref="C168:G168" si="8">SUM(C153:C167)</f>
        <v>0</v>
      </c>
      <c r="D168" s="142">
        <f t="shared" si="8"/>
        <v>469</v>
      </c>
      <c r="E168" s="142">
        <f t="shared" si="8"/>
        <v>0</v>
      </c>
      <c r="F168" s="142">
        <f t="shared" si="8"/>
        <v>28008</v>
      </c>
      <c r="G168" s="142">
        <f t="shared" si="8"/>
        <v>8379</v>
      </c>
      <c r="H168" s="136"/>
    </row>
    <row r="169" spans="1:8">
      <c r="A169" s="147" t="s">
        <v>88</v>
      </c>
      <c r="B169" s="136"/>
      <c r="C169" s="147" t="s">
        <v>126</v>
      </c>
      <c r="D169" s="147"/>
      <c r="E169" s="147"/>
      <c r="F169" s="147" t="s">
        <v>127</v>
      </c>
      <c r="G169" s="136"/>
      <c r="H169" s="136"/>
    </row>
    <row r="170" spans="1:8" s="136" customFormat="1">
      <c r="A170" s="147"/>
      <c r="C170" s="147"/>
      <c r="D170" s="147"/>
      <c r="E170" s="147"/>
      <c r="F170" s="147"/>
    </row>
    <row r="171" spans="1:8" s="136" customFormat="1">
      <c r="A171" s="147"/>
      <c r="C171" s="147"/>
      <c r="D171" s="147"/>
      <c r="E171" s="147"/>
      <c r="F171" s="147"/>
    </row>
    <row r="172" spans="1:8" s="136" customFormat="1">
      <c r="A172" s="147"/>
      <c r="C172" s="147"/>
      <c r="D172" s="147"/>
      <c r="E172" s="147"/>
      <c r="F172" s="147"/>
    </row>
    <row r="173" spans="1:8">
      <c r="A173" s="147"/>
      <c r="B173" s="136"/>
      <c r="C173" s="136"/>
      <c r="D173" s="136"/>
      <c r="E173" s="136"/>
      <c r="F173" s="136"/>
      <c r="G173" s="136"/>
      <c r="H173" s="136"/>
    </row>
    <row r="174" spans="1:8">
      <c r="A174" s="135" t="s">
        <v>153</v>
      </c>
      <c r="B174" s="127"/>
      <c r="C174" s="127"/>
      <c r="D174" s="127"/>
      <c r="E174" s="127"/>
      <c r="F174" s="127"/>
      <c r="G174" s="127"/>
      <c r="H174" s="136"/>
    </row>
    <row r="175" spans="1:8" ht="36.6">
      <c r="A175" s="138" t="s">
        <v>0</v>
      </c>
      <c r="B175" s="144" t="s">
        <v>79</v>
      </c>
      <c r="C175" s="144" t="s">
        <v>80</v>
      </c>
      <c r="D175" s="144" t="s">
        <v>81</v>
      </c>
      <c r="E175" s="144" t="s">
        <v>125</v>
      </c>
      <c r="F175" s="144" t="s">
        <v>82</v>
      </c>
      <c r="G175" s="144" t="s">
        <v>83</v>
      </c>
      <c r="H175" s="136"/>
    </row>
    <row r="176" spans="1:8">
      <c r="A176" s="148" t="s">
        <v>2</v>
      </c>
      <c r="B176" s="149">
        <v>0</v>
      </c>
      <c r="C176" s="150">
        <v>0</v>
      </c>
      <c r="D176" s="150">
        <v>46</v>
      </c>
      <c r="E176" s="150">
        <v>0</v>
      </c>
      <c r="F176" s="150">
        <v>711</v>
      </c>
      <c r="G176" s="150">
        <v>784</v>
      </c>
      <c r="H176" s="136"/>
    </row>
    <row r="177" spans="1:9">
      <c r="A177" s="139" t="s">
        <v>3</v>
      </c>
      <c r="B177" s="140">
        <v>0</v>
      </c>
      <c r="C177" s="137">
        <v>0</v>
      </c>
      <c r="D177" s="137">
        <v>10</v>
      </c>
      <c r="E177" s="137">
        <v>0</v>
      </c>
      <c r="F177" s="137">
        <v>4056</v>
      </c>
      <c r="G177" s="137">
        <v>7</v>
      </c>
      <c r="H177" s="136"/>
    </row>
    <row r="178" spans="1:9">
      <c r="A178" s="148" t="s">
        <v>4</v>
      </c>
      <c r="B178" s="149">
        <v>0</v>
      </c>
      <c r="C178" s="150">
        <v>0</v>
      </c>
      <c r="D178" s="150">
        <v>35</v>
      </c>
      <c r="E178" s="150">
        <v>0</v>
      </c>
      <c r="F178" s="150">
        <v>308</v>
      </c>
      <c r="G178" s="150">
        <v>5292</v>
      </c>
      <c r="H178" s="136"/>
    </row>
    <row r="179" spans="1:9">
      <c r="A179" s="139" t="s">
        <v>5</v>
      </c>
      <c r="B179" s="140">
        <v>0</v>
      </c>
      <c r="C179" s="137">
        <v>0</v>
      </c>
      <c r="D179" s="137">
        <v>10</v>
      </c>
      <c r="E179" s="137">
        <v>0</v>
      </c>
      <c r="F179" s="137">
        <v>257</v>
      </c>
      <c r="G179" s="137">
        <v>104</v>
      </c>
      <c r="H179" s="136"/>
    </row>
    <row r="180" spans="1:9">
      <c r="A180" s="148" t="s">
        <v>6</v>
      </c>
      <c r="B180" s="149">
        <v>0</v>
      </c>
      <c r="C180" s="150">
        <v>0</v>
      </c>
      <c r="D180" s="150">
        <v>24</v>
      </c>
      <c r="E180" s="150">
        <v>0</v>
      </c>
      <c r="F180" s="150">
        <v>138</v>
      </c>
      <c r="G180" s="150">
        <v>462</v>
      </c>
      <c r="H180" s="136"/>
    </row>
    <row r="181" spans="1:9">
      <c r="A181" s="139" t="s">
        <v>7</v>
      </c>
      <c r="B181" s="140">
        <v>0</v>
      </c>
      <c r="C181" s="137">
        <v>0</v>
      </c>
      <c r="D181" s="137">
        <v>49</v>
      </c>
      <c r="E181" s="137">
        <v>0</v>
      </c>
      <c r="F181" s="137">
        <v>207</v>
      </c>
      <c r="G181" s="137">
        <v>294</v>
      </c>
      <c r="H181" s="136"/>
    </row>
    <row r="182" spans="1:9">
      <c r="A182" s="148" t="s">
        <v>8</v>
      </c>
      <c r="B182" s="149">
        <v>0</v>
      </c>
      <c r="C182" s="150">
        <v>0</v>
      </c>
      <c r="D182" s="150">
        <v>57</v>
      </c>
      <c r="E182" s="150">
        <v>0</v>
      </c>
      <c r="F182" s="150">
        <v>1643</v>
      </c>
      <c r="G182" s="150">
        <v>1227</v>
      </c>
      <c r="H182" s="136"/>
      <c r="I182" s="30"/>
    </row>
    <row r="183" spans="1:9">
      <c r="A183" s="139" t="s">
        <v>9</v>
      </c>
      <c r="B183" s="140">
        <v>0</v>
      </c>
      <c r="C183" s="137">
        <v>0</v>
      </c>
      <c r="D183" s="137">
        <v>52</v>
      </c>
      <c r="E183" s="137">
        <v>0</v>
      </c>
      <c r="F183" s="137">
        <v>4751</v>
      </c>
      <c r="G183" s="137">
        <v>594</v>
      </c>
      <c r="H183" s="136"/>
      <c r="I183" s="30"/>
    </row>
    <row r="184" spans="1:9">
      <c r="A184" s="148" t="s">
        <v>10</v>
      </c>
      <c r="B184" s="149">
        <v>0</v>
      </c>
      <c r="C184" s="150">
        <v>0</v>
      </c>
      <c r="D184" s="150">
        <v>88</v>
      </c>
      <c r="E184" s="150">
        <v>0</v>
      </c>
      <c r="F184" s="150">
        <v>9629</v>
      </c>
      <c r="G184" s="150">
        <v>713</v>
      </c>
      <c r="H184" s="136"/>
      <c r="I184" s="30"/>
    </row>
    <row r="185" spans="1:9">
      <c r="A185" s="139" t="s">
        <v>11</v>
      </c>
      <c r="B185" s="140">
        <v>0</v>
      </c>
      <c r="C185" s="137">
        <v>0</v>
      </c>
      <c r="D185" s="137">
        <v>255</v>
      </c>
      <c r="E185" s="137">
        <v>0</v>
      </c>
      <c r="F185" s="137">
        <v>6</v>
      </c>
      <c r="G185" s="137">
        <v>413</v>
      </c>
      <c r="H185" s="136"/>
      <c r="I185" s="30"/>
    </row>
    <row r="186" spans="1:9">
      <c r="A186" s="148" t="s">
        <v>12</v>
      </c>
      <c r="B186" s="149">
        <v>0</v>
      </c>
      <c r="C186" s="150">
        <v>0</v>
      </c>
      <c r="D186" s="150">
        <v>30</v>
      </c>
      <c r="E186" s="150">
        <v>0</v>
      </c>
      <c r="F186" s="150">
        <v>6482</v>
      </c>
      <c r="G186" s="150">
        <v>1063</v>
      </c>
      <c r="H186" s="136"/>
      <c r="I186" s="30"/>
    </row>
    <row r="187" spans="1:9">
      <c r="A187" s="139" t="s">
        <v>13</v>
      </c>
      <c r="B187" s="140">
        <v>0</v>
      </c>
      <c r="C187" s="137">
        <v>0</v>
      </c>
      <c r="D187" s="137">
        <v>60</v>
      </c>
      <c r="E187" s="137">
        <v>0</v>
      </c>
      <c r="F187" s="137">
        <v>563</v>
      </c>
      <c r="G187" s="137">
        <v>418</v>
      </c>
      <c r="H187" s="136"/>
      <c r="I187" s="30"/>
    </row>
    <row r="188" spans="1:9">
      <c r="A188" s="148" t="s">
        <v>14</v>
      </c>
      <c r="B188" s="149">
        <v>0</v>
      </c>
      <c r="C188" s="150">
        <v>0</v>
      </c>
      <c r="D188" s="150">
        <v>11</v>
      </c>
      <c r="E188" s="150">
        <v>0</v>
      </c>
      <c r="F188" s="150">
        <v>2918</v>
      </c>
      <c r="G188" s="150">
        <v>35</v>
      </c>
      <c r="H188" s="136"/>
      <c r="I188" s="30"/>
    </row>
    <row r="189" spans="1:9">
      <c r="A189" s="139" t="s">
        <v>15</v>
      </c>
      <c r="B189" s="140">
        <v>0</v>
      </c>
      <c r="C189" s="137">
        <v>0</v>
      </c>
      <c r="D189" s="137">
        <v>57</v>
      </c>
      <c r="E189" s="137">
        <v>0</v>
      </c>
      <c r="F189" s="137">
        <v>721</v>
      </c>
      <c r="G189" s="137">
        <v>232</v>
      </c>
      <c r="H189" s="136"/>
      <c r="I189" s="30"/>
    </row>
    <row r="190" spans="1:9">
      <c r="A190" s="148" t="s">
        <v>16</v>
      </c>
      <c r="B190" s="149">
        <v>0</v>
      </c>
      <c r="C190" s="150">
        <v>0</v>
      </c>
      <c r="D190" s="150">
        <v>32</v>
      </c>
      <c r="E190" s="150">
        <v>0</v>
      </c>
      <c r="F190" s="150">
        <v>136</v>
      </c>
      <c r="G190" s="150">
        <v>70</v>
      </c>
      <c r="H190" s="136"/>
      <c r="I190" s="30"/>
    </row>
    <row r="191" spans="1:9">
      <c r="A191" s="141" t="s">
        <v>17</v>
      </c>
      <c r="B191" s="142">
        <f t="shared" ref="B191:G191" si="9">SUM(B176:B190)</f>
        <v>0</v>
      </c>
      <c r="C191" s="142">
        <f t="shared" si="9"/>
        <v>0</v>
      </c>
      <c r="D191" s="142">
        <f t="shared" si="9"/>
        <v>816</v>
      </c>
      <c r="E191" s="142">
        <f t="shared" si="9"/>
        <v>0</v>
      </c>
      <c r="F191" s="142">
        <f t="shared" si="9"/>
        <v>32526</v>
      </c>
      <c r="G191" s="142">
        <f t="shared" si="9"/>
        <v>11708</v>
      </c>
      <c r="H191" s="136"/>
      <c r="I191" s="30"/>
    </row>
    <row r="192" spans="1:9">
      <c r="A192" s="147" t="s">
        <v>88</v>
      </c>
      <c r="B192" s="136"/>
      <c r="C192" s="147" t="s">
        <v>126</v>
      </c>
      <c r="D192" s="147"/>
      <c r="E192" s="147"/>
      <c r="F192" s="147" t="s">
        <v>127</v>
      </c>
      <c r="G192" s="136"/>
      <c r="H192" s="136"/>
      <c r="I192" s="30"/>
    </row>
    <row r="193" spans="1:9">
      <c r="A193" s="147"/>
      <c r="B193" s="136"/>
      <c r="C193" s="136"/>
      <c r="D193" s="136"/>
      <c r="E193" s="136"/>
      <c r="F193" s="136"/>
      <c r="G193" s="136"/>
      <c r="H193" s="136"/>
      <c r="I193" s="30"/>
    </row>
    <row r="194" spans="1:9">
      <c r="A194" s="135" t="s">
        <v>154</v>
      </c>
      <c r="B194" s="127"/>
      <c r="C194" s="127"/>
      <c r="D194" s="127"/>
      <c r="E194" s="127"/>
      <c r="F194" s="127"/>
      <c r="G194" s="127"/>
      <c r="H194" s="136"/>
      <c r="I194" s="30"/>
    </row>
    <row r="195" spans="1:9" ht="36.6">
      <c r="A195" s="138" t="s">
        <v>0</v>
      </c>
      <c r="B195" s="144" t="s">
        <v>79</v>
      </c>
      <c r="C195" s="144" t="s">
        <v>80</v>
      </c>
      <c r="D195" s="144" t="s">
        <v>81</v>
      </c>
      <c r="E195" s="144" t="s">
        <v>82</v>
      </c>
      <c r="F195" s="144" t="s">
        <v>83</v>
      </c>
      <c r="G195" s="143" t="s">
        <v>17</v>
      </c>
      <c r="H195" s="136"/>
      <c r="I195" s="30"/>
    </row>
    <row r="196" spans="1:9">
      <c r="A196" s="148" t="s">
        <v>2</v>
      </c>
      <c r="B196" s="149">
        <v>0</v>
      </c>
      <c r="C196" s="150">
        <v>20</v>
      </c>
      <c r="D196" s="150">
        <v>37</v>
      </c>
      <c r="E196" s="150">
        <v>0</v>
      </c>
      <c r="F196" s="150">
        <v>789</v>
      </c>
      <c r="G196" s="151">
        <v>593</v>
      </c>
      <c r="H196" s="136"/>
      <c r="I196" s="30"/>
    </row>
    <row r="197" spans="1:9">
      <c r="A197" s="139" t="s">
        <v>3</v>
      </c>
      <c r="B197" s="140">
        <v>0</v>
      </c>
      <c r="C197" s="137">
        <v>0</v>
      </c>
      <c r="D197" s="137">
        <v>11</v>
      </c>
      <c r="E197" s="137">
        <v>0</v>
      </c>
      <c r="F197" s="137">
        <v>1556</v>
      </c>
      <c r="G197" s="145">
        <v>22</v>
      </c>
      <c r="H197" s="136"/>
      <c r="I197" s="30"/>
    </row>
    <row r="198" spans="1:9">
      <c r="A198" s="148" t="s">
        <v>4</v>
      </c>
      <c r="B198" s="149">
        <v>0</v>
      </c>
      <c r="C198" s="150">
        <v>0</v>
      </c>
      <c r="D198" s="150">
        <v>31</v>
      </c>
      <c r="E198" s="150">
        <v>0</v>
      </c>
      <c r="F198" s="150">
        <v>2466</v>
      </c>
      <c r="G198" s="151">
        <v>57</v>
      </c>
      <c r="H198" s="136"/>
      <c r="I198" s="136"/>
    </row>
    <row r="199" spans="1:9">
      <c r="A199" s="139" t="s">
        <v>5</v>
      </c>
      <c r="B199" s="140">
        <v>0</v>
      </c>
      <c r="C199" s="137">
        <v>0</v>
      </c>
      <c r="D199" s="137">
        <v>4</v>
      </c>
      <c r="E199" s="137">
        <v>0</v>
      </c>
      <c r="F199" s="137">
        <v>226</v>
      </c>
      <c r="G199" s="145">
        <v>146</v>
      </c>
      <c r="H199" s="136"/>
      <c r="I199" s="136"/>
    </row>
    <row r="200" spans="1:9">
      <c r="A200" s="148" t="s">
        <v>6</v>
      </c>
      <c r="B200" s="149">
        <v>0</v>
      </c>
      <c r="C200" s="150">
        <v>0</v>
      </c>
      <c r="D200" s="150">
        <v>35</v>
      </c>
      <c r="E200" s="150">
        <v>0</v>
      </c>
      <c r="F200" s="150">
        <v>966</v>
      </c>
      <c r="G200" s="151">
        <v>394</v>
      </c>
      <c r="H200" s="136"/>
      <c r="I200" s="136"/>
    </row>
    <row r="201" spans="1:9">
      <c r="A201" s="139" t="s">
        <v>7</v>
      </c>
      <c r="B201" s="140">
        <v>0</v>
      </c>
      <c r="C201" s="137">
        <v>0</v>
      </c>
      <c r="D201" s="137">
        <v>54</v>
      </c>
      <c r="E201" s="137">
        <v>0</v>
      </c>
      <c r="F201" s="137">
        <v>208</v>
      </c>
      <c r="G201" s="145">
        <v>286</v>
      </c>
      <c r="H201" s="136"/>
      <c r="I201" s="136"/>
    </row>
    <row r="202" spans="1:9">
      <c r="A202" s="148" t="s">
        <v>8</v>
      </c>
      <c r="B202" s="149">
        <v>0</v>
      </c>
      <c r="C202" s="150">
        <v>0</v>
      </c>
      <c r="D202" s="150">
        <v>82</v>
      </c>
      <c r="E202" s="150">
        <v>0</v>
      </c>
      <c r="F202" s="150">
        <v>1588</v>
      </c>
      <c r="G202" s="151">
        <v>1101</v>
      </c>
      <c r="H202" s="136"/>
      <c r="I202" s="136"/>
    </row>
    <row r="203" spans="1:9">
      <c r="A203" s="139" t="s">
        <v>9</v>
      </c>
      <c r="B203" s="140">
        <v>0</v>
      </c>
      <c r="C203" s="137">
        <v>0</v>
      </c>
      <c r="D203" s="137">
        <v>70</v>
      </c>
      <c r="E203" s="137">
        <v>0</v>
      </c>
      <c r="F203" s="137">
        <v>1167</v>
      </c>
      <c r="G203" s="145">
        <v>665</v>
      </c>
      <c r="H203" s="136"/>
      <c r="I203" s="30"/>
    </row>
    <row r="204" spans="1:9">
      <c r="A204" s="148" t="s">
        <v>10</v>
      </c>
      <c r="B204" s="149">
        <v>44</v>
      </c>
      <c r="C204" s="150">
        <v>0</v>
      </c>
      <c r="D204" s="150">
        <v>144</v>
      </c>
      <c r="E204" s="150">
        <v>0</v>
      </c>
      <c r="F204" s="150">
        <v>1945</v>
      </c>
      <c r="G204" s="151">
        <v>898</v>
      </c>
      <c r="H204" s="136"/>
      <c r="I204" s="30"/>
    </row>
    <row r="205" spans="1:9">
      <c r="A205" s="139" t="s">
        <v>11</v>
      </c>
      <c r="B205" s="140">
        <v>0</v>
      </c>
      <c r="C205" s="137">
        <v>0</v>
      </c>
      <c r="D205" s="137">
        <v>185</v>
      </c>
      <c r="E205" s="137">
        <v>0</v>
      </c>
      <c r="F205" s="137">
        <v>35</v>
      </c>
      <c r="G205" s="145">
        <v>268</v>
      </c>
      <c r="H205" s="136"/>
    </row>
    <row r="206" spans="1:9">
      <c r="A206" s="148" t="s">
        <v>12</v>
      </c>
      <c r="B206" s="149">
        <v>0</v>
      </c>
      <c r="C206" s="150">
        <v>0</v>
      </c>
      <c r="D206" s="150">
        <v>39</v>
      </c>
      <c r="E206" s="150">
        <v>0</v>
      </c>
      <c r="F206" s="150">
        <v>2176</v>
      </c>
      <c r="G206" s="151">
        <v>939</v>
      </c>
      <c r="H206" s="136"/>
    </row>
    <row r="207" spans="1:9">
      <c r="A207" s="139" t="s">
        <v>13</v>
      </c>
      <c r="B207" s="140">
        <v>0</v>
      </c>
      <c r="C207" s="137">
        <v>0</v>
      </c>
      <c r="D207" s="137">
        <v>52</v>
      </c>
      <c r="E207" s="137">
        <v>0</v>
      </c>
      <c r="F207" s="137">
        <v>507</v>
      </c>
      <c r="G207" s="145">
        <v>489</v>
      </c>
      <c r="H207" s="136"/>
    </row>
    <row r="208" spans="1:9">
      <c r="A208" s="148" t="s">
        <v>14</v>
      </c>
      <c r="B208" s="149">
        <v>0</v>
      </c>
      <c r="C208" s="150">
        <v>0</v>
      </c>
      <c r="D208" s="150">
        <v>13</v>
      </c>
      <c r="E208" s="150">
        <v>0</v>
      </c>
      <c r="F208" s="150">
        <v>2445</v>
      </c>
      <c r="G208" s="151">
        <v>305</v>
      </c>
      <c r="H208" s="136"/>
    </row>
    <row r="209" spans="1:9">
      <c r="A209" s="139" t="s">
        <v>15</v>
      </c>
      <c r="B209" s="140">
        <v>0</v>
      </c>
      <c r="C209" s="137">
        <v>0</v>
      </c>
      <c r="D209" s="137">
        <v>92</v>
      </c>
      <c r="E209" s="137">
        <v>0</v>
      </c>
      <c r="F209" s="137">
        <v>792</v>
      </c>
      <c r="G209" s="145">
        <v>206</v>
      </c>
      <c r="H209" s="136"/>
    </row>
    <row r="210" spans="1:9">
      <c r="A210" s="148" t="s">
        <v>16</v>
      </c>
      <c r="B210" s="149">
        <v>0</v>
      </c>
      <c r="C210" s="150">
        <v>0</v>
      </c>
      <c r="D210" s="150">
        <v>27</v>
      </c>
      <c r="E210" s="150">
        <v>0</v>
      </c>
      <c r="F210" s="150">
        <v>122</v>
      </c>
      <c r="G210" s="151">
        <v>94</v>
      </c>
      <c r="H210" s="136"/>
    </row>
    <row r="211" spans="1:9">
      <c r="A211" s="141" t="s">
        <v>17</v>
      </c>
      <c r="B211" s="142">
        <f t="shared" ref="B211:D211" si="10">SUM(B196:B210)</f>
        <v>44</v>
      </c>
      <c r="C211" s="142">
        <f t="shared" si="10"/>
        <v>20</v>
      </c>
      <c r="D211" s="142">
        <f t="shared" si="10"/>
        <v>876</v>
      </c>
      <c r="E211" s="142">
        <f>SUM(E196:E210)</f>
        <v>0</v>
      </c>
      <c r="F211" s="142">
        <f>SUM(F196:F210)</f>
        <v>16988</v>
      </c>
      <c r="G211" s="146">
        <f t="shared" ref="G211" si="11">SUM(B211:F211)</f>
        <v>17928</v>
      </c>
      <c r="H211" s="136"/>
    </row>
    <row r="212" spans="1:9">
      <c r="A212" s="147" t="s">
        <v>88</v>
      </c>
      <c r="B212" s="136"/>
      <c r="C212" s="136"/>
      <c r="D212" s="136"/>
      <c r="E212" s="136"/>
      <c r="F212" s="136"/>
      <c r="G212" s="136"/>
      <c r="H212" s="136"/>
    </row>
    <row r="213" spans="1:9">
      <c r="A213" s="147"/>
      <c r="B213" s="136"/>
      <c r="C213" s="136"/>
      <c r="D213" s="136"/>
      <c r="E213" s="136"/>
      <c r="F213" s="136"/>
      <c r="G213" s="136"/>
      <c r="H213" s="136"/>
      <c r="I213" s="136"/>
    </row>
    <row r="214" spans="1:9">
      <c r="A214" s="136"/>
      <c r="B214" s="136"/>
      <c r="C214" s="136"/>
      <c r="D214" s="136"/>
      <c r="E214" s="136"/>
      <c r="F214" s="136"/>
      <c r="G214" s="136"/>
      <c r="H214" s="136"/>
    </row>
    <row r="215" spans="1:9">
      <c r="H215" s="136"/>
    </row>
    <row r="216" spans="1:9">
      <c r="H216" s="136"/>
    </row>
    <row r="217" spans="1:9">
      <c r="H217" s="136"/>
    </row>
    <row r="218" spans="1:9">
      <c r="H218" s="136"/>
    </row>
    <row r="219" spans="1:9">
      <c r="H219" s="136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BF5A-A640-4A29-84A3-1568413FAE9F}">
  <dimension ref="A1:J43"/>
  <sheetViews>
    <sheetView tabSelected="1" workbookViewId="0">
      <selection activeCell="A24" sqref="A24"/>
    </sheetView>
  </sheetViews>
  <sheetFormatPr defaultRowHeight="14.4"/>
  <cols>
    <col min="1" max="1" width="45.5546875" customWidth="1"/>
    <col min="2" max="2" width="7.33203125" customWidth="1"/>
    <col min="4" max="4" width="12.44140625" customWidth="1"/>
  </cols>
  <sheetData>
    <row r="1" spans="1:5">
      <c r="A1" s="130" t="s">
        <v>144</v>
      </c>
      <c r="B1" s="136"/>
      <c r="C1" s="147"/>
      <c r="D1" s="147"/>
    </row>
    <row r="2" spans="1:5" ht="36.6">
      <c r="A2" s="184"/>
      <c r="B2" s="207" t="s">
        <v>81</v>
      </c>
      <c r="C2" s="207" t="s">
        <v>82</v>
      </c>
      <c r="D2" s="207" t="s">
        <v>83</v>
      </c>
      <c r="E2" s="184" t="s">
        <v>17</v>
      </c>
    </row>
    <row r="3" spans="1:5">
      <c r="A3" s="180" t="s">
        <v>46</v>
      </c>
      <c r="B3" s="181">
        <v>314</v>
      </c>
      <c r="C3" s="181">
        <v>132</v>
      </c>
      <c r="D3" s="181">
        <v>61</v>
      </c>
      <c r="E3" s="181">
        <v>507</v>
      </c>
    </row>
    <row r="4" spans="1:5">
      <c r="A4" s="177" t="s">
        <v>47</v>
      </c>
      <c r="B4" s="205">
        <v>344</v>
      </c>
      <c r="C4" s="205">
        <v>1184</v>
      </c>
      <c r="D4" s="205">
        <v>1174</v>
      </c>
      <c r="E4" s="205">
        <v>2702</v>
      </c>
    </row>
    <row r="5" spans="1:5">
      <c r="A5" s="180" t="s">
        <v>48</v>
      </c>
      <c r="B5" s="181">
        <v>4</v>
      </c>
      <c r="C5" s="181"/>
      <c r="D5" s="181">
        <v>13</v>
      </c>
      <c r="E5" s="181">
        <v>17</v>
      </c>
    </row>
    <row r="6" spans="1:5">
      <c r="A6" s="177" t="s">
        <v>49</v>
      </c>
      <c r="B6" s="205">
        <v>24</v>
      </c>
      <c r="C6" s="205">
        <v>314</v>
      </c>
      <c r="D6" s="205">
        <v>1070</v>
      </c>
      <c r="E6" s="205">
        <v>1408</v>
      </c>
    </row>
    <row r="7" spans="1:5">
      <c r="A7" s="180" t="s">
        <v>50</v>
      </c>
      <c r="B7" s="181">
        <v>19</v>
      </c>
      <c r="C7" s="181">
        <v>192</v>
      </c>
      <c r="D7" s="181">
        <v>43</v>
      </c>
      <c r="E7" s="181">
        <v>254</v>
      </c>
    </row>
    <row r="8" spans="1:5">
      <c r="A8" s="177" t="s">
        <v>51</v>
      </c>
      <c r="B8" s="205">
        <v>7</v>
      </c>
      <c r="C8" s="205"/>
      <c r="D8" s="205">
        <v>17</v>
      </c>
      <c r="E8" s="205">
        <v>24</v>
      </c>
    </row>
    <row r="9" spans="1:5">
      <c r="A9" s="180" t="s">
        <v>52</v>
      </c>
      <c r="B9" s="181">
        <v>276</v>
      </c>
      <c r="C9" s="181">
        <v>1155</v>
      </c>
      <c r="D9" s="181">
        <v>235</v>
      </c>
      <c r="E9" s="181">
        <v>1666</v>
      </c>
    </row>
    <row r="10" spans="1:5">
      <c r="A10" s="177" t="s">
        <v>53</v>
      </c>
      <c r="B10" s="205">
        <v>571</v>
      </c>
      <c r="C10" s="205">
        <v>29255</v>
      </c>
      <c r="D10" s="205">
        <v>3028</v>
      </c>
      <c r="E10" s="205">
        <v>32854</v>
      </c>
    </row>
    <row r="11" spans="1:5">
      <c r="A11" s="180" t="s">
        <v>54</v>
      </c>
      <c r="B11" s="181">
        <v>3</v>
      </c>
      <c r="C11" s="181">
        <v>127</v>
      </c>
      <c r="D11" s="181">
        <v>47</v>
      </c>
      <c r="E11" s="181">
        <v>177</v>
      </c>
    </row>
    <row r="12" spans="1:5">
      <c r="A12" s="177" t="s">
        <v>55</v>
      </c>
      <c r="B12" s="205">
        <v>4</v>
      </c>
      <c r="C12" s="205">
        <v>97</v>
      </c>
      <c r="D12" s="205">
        <v>63</v>
      </c>
      <c r="E12" s="205">
        <v>164</v>
      </c>
    </row>
    <row r="13" spans="1:5">
      <c r="A13" s="180" t="s">
        <v>56</v>
      </c>
      <c r="B13" s="181">
        <v>4</v>
      </c>
      <c r="C13" s="181"/>
      <c r="D13" s="181">
        <v>14</v>
      </c>
      <c r="E13" s="181">
        <v>18</v>
      </c>
    </row>
    <row r="14" spans="1:5">
      <c r="A14" s="177" t="s">
        <v>57</v>
      </c>
      <c r="B14" s="205">
        <v>53</v>
      </c>
      <c r="C14" s="205">
        <v>22</v>
      </c>
      <c r="D14" s="205">
        <v>36</v>
      </c>
      <c r="E14" s="205">
        <v>111</v>
      </c>
    </row>
    <row r="15" spans="1:5">
      <c r="A15" s="180" t="s">
        <v>58</v>
      </c>
      <c r="B15" s="181">
        <v>108</v>
      </c>
      <c r="C15" s="181">
        <v>100</v>
      </c>
      <c r="D15" s="181">
        <v>1019</v>
      </c>
      <c r="E15" s="181">
        <v>1227</v>
      </c>
    </row>
    <row r="16" spans="1:5">
      <c r="A16" s="177" t="s">
        <v>59</v>
      </c>
      <c r="B16" s="205"/>
      <c r="C16" s="205">
        <v>35</v>
      </c>
      <c r="D16" s="205">
        <v>2</v>
      </c>
      <c r="E16" s="205">
        <v>37</v>
      </c>
    </row>
    <row r="17" spans="1:10">
      <c r="A17" s="180" t="s">
        <v>60</v>
      </c>
      <c r="B17" s="181">
        <v>17</v>
      </c>
      <c r="C17" s="181">
        <v>44</v>
      </c>
      <c r="D17" s="181">
        <v>45</v>
      </c>
      <c r="E17" s="181">
        <v>106</v>
      </c>
    </row>
    <row r="18" spans="1:10">
      <c r="A18" s="177" t="s">
        <v>61</v>
      </c>
      <c r="B18" s="205">
        <v>368</v>
      </c>
      <c r="C18" s="205">
        <v>2326</v>
      </c>
      <c r="D18" s="205">
        <v>5060</v>
      </c>
      <c r="E18" s="205">
        <v>7754</v>
      </c>
    </row>
    <row r="19" spans="1:10">
      <c r="A19" s="180" t="s">
        <v>62</v>
      </c>
      <c r="B19" s="181">
        <v>37</v>
      </c>
      <c r="C19" s="181">
        <v>3106</v>
      </c>
      <c r="D19" s="181">
        <v>1101</v>
      </c>
      <c r="E19" s="181">
        <v>4244</v>
      </c>
    </row>
    <row r="20" spans="1:10">
      <c r="A20" s="184" t="s">
        <v>142</v>
      </c>
      <c r="B20" s="185">
        <v>2153</v>
      </c>
      <c r="C20" s="185">
        <v>38089</v>
      </c>
      <c r="D20" s="185">
        <v>13028</v>
      </c>
      <c r="E20" s="185">
        <v>53270</v>
      </c>
    </row>
    <row r="21" spans="1:10">
      <c r="A21" s="147" t="s">
        <v>128</v>
      </c>
    </row>
    <row r="23" spans="1:10">
      <c r="A23" s="130" t="s">
        <v>155</v>
      </c>
    </row>
    <row r="24" spans="1:10" ht="36.6">
      <c r="A24" s="177"/>
      <c r="B24" s="207" t="s">
        <v>81</v>
      </c>
      <c r="C24" s="207" t="s">
        <v>82</v>
      </c>
      <c r="D24" s="207" t="s">
        <v>83</v>
      </c>
      <c r="E24" s="184" t="s">
        <v>17</v>
      </c>
      <c r="G24" s="136"/>
      <c r="H24" s="136"/>
      <c r="I24" s="136"/>
      <c r="J24" s="136"/>
    </row>
    <row r="25" spans="1:10">
      <c r="A25" s="180" t="s">
        <v>46</v>
      </c>
      <c r="B25" s="181">
        <v>91</v>
      </c>
      <c r="C25" s="181">
        <v>68</v>
      </c>
      <c r="D25" s="181">
        <v>47</v>
      </c>
      <c r="E25" s="181">
        <v>206</v>
      </c>
      <c r="J25" s="136"/>
    </row>
    <row r="26" spans="1:10">
      <c r="A26" s="177" t="s">
        <v>47</v>
      </c>
      <c r="B26" s="205">
        <v>194</v>
      </c>
      <c r="C26" s="205">
        <v>1124</v>
      </c>
      <c r="D26" s="205">
        <v>1070</v>
      </c>
      <c r="E26" s="205">
        <v>2388</v>
      </c>
      <c r="J26" s="136"/>
    </row>
    <row r="27" spans="1:10">
      <c r="A27" s="180" t="s">
        <v>48</v>
      </c>
      <c r="B27" s="181">
        <v>4</v>
      </c>
      <c r="C27" s="181"/>
      <c r="D27" s="181">
        <v>13</v>
      </c>
      <c r="E27" s="181">
        <v>17</v>
      </c>
      <c r="J27" s="136"/>
    </row>
    <row r="28" spans="1:10">
      <c r="A28" s="177" t="s">
        <v>49</v>
      </c>
      <c r="B28" s="205">
        <v>24</v>
      </c>
      <c r="C28" s="205">
        <v>269</v>
      </c>
      <c r="D28" s="205">
        <v>683</v>
      </c>
      <c r="E28" s="205">
        <v>976</v>
      </c>
      <c r="J28" s="136"/>
    </row>
    <row r="29" spans="1:10">
      <c r="A29" s="180" t="s">
        <v>50</v>
      </c>
      <c r="B29" s="181">
        <v>13</v>
      </c>
      <c r="C29" s="181">
        <v>192</v>
      </c>
      <c r="D29" s="181">
        <v>38</v>
      </c>
      <c r="E29" s="181">
        <v>243</v>
      </c>
      <c r="J29" s="136"/>
    </row>
    <row r="30" spans="1:10">
      <c r="A30" s="177" t="s">
        <v>51</v>
      </c>
      <c r="B30" s="205">
        <v>7</v>
      </c>
      <c r="C30" s="205"/>
      <c r="D30" s="205">
        <v>17</v>
      </c>
      <c r="E30" s="205">
        <v>24</v>
      </c>
      <c r="J30" s="136"/>
    </row>
    <row r="31" spans="1:10">
      <c r="A31" s="180" t="s">
        <v>52</v>
      </c>
      <c r="B31" s="181">
        <v>261</v>
      </c>
      <c r="C31" s="181">
        <v>980</v>
      </c>
      <c r="D31" s="181">
        <v>230</v>
      </c>
      <c r="E31" s="181">
        <v>1471</v>
      </c>
      <c r="J31" s="136"/>
    </row>
    <row r="32" spans="1:10">
      <c r="A32" s="177" t="s">
        <v>53</v>
      </c>
      <c r="B32" s="205">
        <v>513</v>
      </c>
      <c r="C32" s="205">
        <v>26820</v>
      </c>
      <c r="D32" s="205">
        <v>2925</v>
      </c>
      <c r="E32" s="205">
        <v>30258</v>
      </c>
      <c r="J32" s="136"/>
    </row>
    <row r="33" spans="1:10">
      <c r="A33" s="180" t="s">
        <v>54</v>
      </c>
      <c r="B33" s="181">
        <v>3</v>
      </c>
      <c r="C33" s="181">
        <v>124</v>
      </c>
      <c r="D33" s="181">
        <v>47</v>
      </c>
      <c r="E33" s="181">
        <v>174</v>
      </c>
      <c r="J33" s="136"/>
    </row>
    <row r="34" spans="1:10">
      <c r="A34" s="177" t="s">
        <v>55</v>
      </c>
      <c r="B34" s="205">
        <v>4</v>
      </c>
      <c r="C34" s="205">
        <v>96</v>
      </c>
      <c r="D34" s="205">
        <v>63</v>
      </c>
      <c r="E34" s="205">
        <v>163</v>
      </c>
      <c r="J34" s="136"/>
    </row>
    <row r="35" spans="1:10">
      <c r="A35" s="180" t="s">
        <v>56</v>
      </c>
      <c r="B35" s="181">
        <v>4</v>
      </c>
      <c r="C35" s="181"/>
      <c r="D35" s="181">
        <v>14</v>
      </c>
      <c r="E35" s="181">
        <v>18</v>
      </c>
      <c r="J35" s="136"/>
    </row>
    <row r="36" spans="1:10">
      <c r="A36" s="177" t="s">
        <v>57</v>
      </c>
      <c r="B36" s="205">
        <v>53</v>
      </c>
      <c r="C36" s="205">
        <v>22</v>
      </c>
      <c r="D36" s="205">
        <v>36</v>
      </c>
      <c r="E36" s="205">
        <v>111</v>
      </c>
      <c r="J36" s="136"/>
    </row>
    <row r="37" spans="1:10">
      <c r="A37" s="180" t="s">
        <v>58</v>
      </c>
      <c r="B37" s="181">
        <v>66</v>
      </c>
      <c r="C37" s="181">
        <v>99</v>
      </c>
      <c r="D37" s="181">
        <v>814</v>
      </c>
      <c r="E37" s="181">
        <v>979</v>
      </c>
      <c r="J37" s="136"/>
    </row>
    <row r="38" spans="1:10">
      <c r="A38" s="177" t="s">
        <v>59</v>
      </c>
      <c r="B38" s="205"/>
      <c r="C38" s="205">
        <v>34</v>
      </c>
      <c r="D38" s="205">
        <v>2</v>
      </c>
      <c r="E38" s="205">
        <v>36</v>
      </c>
      <c r="J38" s="136"/>
    </row>
    <row r="39" spans="1:10">
      <c r="A39" s="180" t="s">
        <v>60</v>
      </c>
      <c r="B39" s="181">
        <v>12</v>
      </c>
      <c r="C39" s="181">
        <v>39</v>
      </c>
      <c r="D39" s="181">
        <v>40</v>
      </c>
      <c r="E39" s="181">
        <v>91</v>
      </c>
      <c r="J39" s="136"/>
    </row>
    <row r="40" spans="1:10">
      <c r="A40" s="177" t="s">
        <v>61</v>
      </c>
      <c r="B40" s="205">
        <v>328</v>
      </c>
      <c r="C40" s="205">
        <v>2155</v>
      </c>
      <c r="D40" s="205">
        <v>4892</v>
      </c>
      <c r="E40" s="205">
        <v>7375</v>
      </c>
      <c r="J40" s="136"/>
    </row>
    <row r="41" spans="1:10">
      <c r="A41" s="180" t="s">
        <v>62</v>
      </c>
      <c r="B41" s="181">
        <v>12</v>
      </c>
      <c r="C41" s="181">
        <v>3009</v>
      </c>
      <c r="D41" s="181">
        <v>1101</v>
      </c>
      <c r="E41" s="181">
        <v>4122</v>
      </c>
      <c r="J41" s="136"/>
    </row>
    <row r="42" spans="1:10">
      <c r="A42" s="184" t="s">
        <v>142</v>
      </c>
      <c r="B42" s="185">
        <v>1589</v>
      </c>
      <c r="C42" s="185">
        <v>35031</v>
      </c>
      <c r="D42" s="185">
        <v>12032</v>
      </c>
      <c r="E42" s="185">
        <v>48652</v>
      </c>
      <c r="J42" s="136"/>
    </row>
    <row r="43" spans="1:10">
      <c r="A43" s="147" t="s">
        <v>143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3"/>
  <sheetViews>
    <sheetView workbookViewId="0">
      <selection activeCell="B23" sqref="B23"/>
    </sheetView>
  </sheetViews>
  <sheetFormatPr defaultColWidth="9.109375" defaultRowHeight="10.199999999999999"/>
  <cols>
    <col min="1" max="1" width="21.33203125" style="1" customWidth="1"/>
    <col min="2" max="5" width="10.6640625" style="1" customWidth="1"/>
    <col min="6" max="6" width="10.109375" style="1" customWidth="1"/>
    <col min="7" max="7" width="10.6640625" style="1" customWidth="1"/>
    <col min="8" max="16384" width="9.109375" style="1"/>
  </cols>
  <sheetData>
    <row r="1" spans="1:7" ht="15">
      <c r="A1" s="130" t="s">
        <v>91</v>
      </c>
      <c r="B1" s="84"/>
      <c r="C1" s="83"/>
      <c r="D1" s="83"/>
      <c r="E1" s="83"/>
      <c r="F1" s="83"/>
      <c r="G1" s="83"/>
    </row>
    <row r="2" spans="1:7" ht="24" customHeight="1">
      <c r="A2" s="7" t="s">
        <v>0</v>
      </c>
      <c r="B2" s="10">
        <f>+$F$2-4</f>
        <v>2018</v>
      </c>
      <c r="C2" s="10">
        <f>+$F$2-3</f>
        <v>2019</v>
      </c>
      <c r="D2" s="10">
        <f>+$F$2-2</f>
        <v>2020</v>
      </c>
      <c r="E2" s="10">
        <f>+$F$2-1</f>
        <v>2021</v>
      </c>
      <c r="F2" s="10">
        <v>2022</v>
      </c>
      <c r="G2" s="46" t="s">
        <v>1</v>
      </c>
    </row>
    <row r="3" spans="1:7" ht="11.4">
      <c r="A3" s="89" t="s">
        <v>2</v>
      </c>
      <c r="B3" s="149">
        <v>39721</v>
      </c>
      <c r="C3" s="149">
        <v>37481</v>
      </c>
      <c r="D3" s="149">
        <v>28275</v>
      </c>
      <c r="E3" s="149">
        <v>30872</v>
      </c>
      <c r="F3" s="149">
        <v>31642</v>
      </c>
      <c r="G3" s="94">
        <f t="shared" ref="G3:G17" si="0">(((F3/B3)^(1/4))-1)*100</f>
        <v>-5.5262970397097817</v>
      </c>
    </row>
    <row r="4" spans="1:7" ht="11.4">
      <c r="A4" s="8" t="s">
        <v>3</v>
      </c>
      <c r="B4" s="140">
        <v>22293</v>
      </c>
      <c r="C4" s="140">
        <v>20263</v>
      </c>
      <c r="D4" s="140">
        <v>16773</v>
      </c>
      <c r="E4" s="140">
        <v>15385</v>
      </c>
      <c r="F4" s="140">
        <v>16584</v>
      </c>
      <c r="G4" s="58">
        <f t="shared" si="0"/>
        <v>-7.1289847375039521</v>
      </c>
    </row>
    <row r="5" spans="1:7" ht="11.4">
      <c r="A5" s="89" t="s">
        <v>4</v>
      </c>
      <c r="B5" s="149">
        <v>8385</v>
      </c>
      <c r="C5" s="149">
        <v>7129</v>
      </c>
      <c r="D5" s="149">
        <v>6049</v>
      </c>
      <c r="E5" s="149">
        <v>5684</v>
      </c>
      <c r="F5" s="149">
        <v>5159</v>
      </c>
      <c r="G5" s="94">
        <f t="shared" si="0"/>
        <v>-11.434288640373779</v>
      </c>
    </row>
    <row r="6" spans="1:7" ht="11.4">
      <c r="A6" s="8" t="s">
        <v>5</v>
      </c>
      <c r="B6" s="140">
        <v>14057</v>
      </c>
      <c r="C6" s="140">
        <v>13393</v>
      </c>
      <c r="D6" s="140">
        <v>6914</v>
      </c>
      <c r="E6" s="140">
        <v>6059</v>
      </c>
      <c r="F6" s="140">
        <v>6053</v>
      </c>
      <c r="G6" s="58">
        <f t="shared" si="0"/>
        <v>-18.993567335680272</v>
      </c>
    </row>
    <row r="7" spans="1:7" ht="11.4">
      <c r="A7" s="89" t="s">
        <v>6</v>
      </c>
      <c r="B7" s="149">
        <v>23490</v>
      </c>
      <c r="C7" s="149">
        <v>20581</v>
      </c>
      <c r="D7" s="149">
        <v>12874</v>
      </c>
      <c r="E7" s="149">
        <v>14434</v>
      </c>
      <c r="F7" s="149">
        <v>16269</v>
      </c>
      <c r="G7" s="94">
        <f t="shared" si="0"/>
        <v>-8.7738260973212796</v>
      </c>
    </row>
    <row r="8" spans="1:7" ht="11.4">
      <c r="A8" s="8" t="s">
        <v>7</v>
      </c>
      <c r="B8" s="140">
        <v>8887</v>
      </c>
      <c r="C8" s="140">
        <v>7981</v>
      </c>
      <c r="D8" s="140">
        <v>5537</v>
      </c>
      <c r="E8" s="140">
        <v>5197</v>
      </c>
      <c r="F8" s="140">
        <v>4662</v>
      </c>
      <c r="G8" s="58">
        <f t="shared" si="0"/>
        <v>-14.895157512829782</v>
      </c>
    </row>
    <row r="9" spans="1:7" ht="11.4">
      <c r="A9" s="89" t="s">
        <v>8</v>
      </c>
      <c r="B9" s="149">
        <v>19056</v>
      </c>
      <c r="C9" s="149">
        <v>18706</v>
      </c>
      <c r="D9" s="149">
        <v>16203</v>
      </c>
      <c r="E9" s="149">
        <v>15065</v>
      </c>
      <c r="F9" s="149">
        <v>18369</v>
      </c>
      <c r="G9" s="94">
        <f t="shared" si="0"/>
        <v>-0.913738589718327</v>
      </c>
    </row>
    <row r="10" spans="1:7" ht="11.4">
      <c r="A10" s="8" t="s">
        <v>9</v>
      </c>
      <c r="B10" s="140">
        <v>66262</v>
      </c>
      <c r="C10" s="140">
        <v>58043</v>
      </c>
      <c r="D10" s="140">
        <v>36082</v>
      </c>
      <c r="E10" s="140">
        <v>39294</v>
      </c>
      <c r="F10" s="140">
        <v>30694</v>
      </c>
      <c r="G10" s="58">
        <f t="shared" si="0"/>
        <v>-17.501274907954787</v>
      </c>
    </row>
    <row r="11" spans="1:7" ht="11.4">
      <c r="A11" s="89" t="s">
        <v>10</v>
      </c>
      <c r="B11" s="149">
        <v>62298</v>
      </c>
      <c r="C11" s="149">
        <v>57721</v>
      </c>
      <c r="D11" s="149">
        <v>42763</v>
      </c>
      <c r="E11" s="149">
        <v>41160</v>
      </c>
      <c r="F11" s="149">
        <v>47686</v>
      </c>
      <c r="G11" s="94">
        <f t="shared" si="0"/>
        <v>-6.463913024250334</v>
      </c>
    </row>
    <row r="12" spans="1:7" ht="11.4">
      <c r="A12" s="8" t="s">
        <v>11</v>
      </c>
      <c r="B12" s="140">
        <v>34125</v>
      </c>
      <c r="C12" s="140">
        <v>35909</v>
      </c>
      <c r="D12" s="140">
        <v>32194</v>
      </c>
      <c r="E12" s="140">
        <v>29764</v>
      </c>
      <c r="F12" s="140">
        <v>33679</v>
      </c>
      <c r="G12" s="58">
        <f t="shared" si="0"/>
        <v>-0.32835363107054372</v>
      </c>
    </row>
    <row r="13" spans="1:7" ht="11.4">
      <c r="A13" s="89" t="s">
        <v>12</v>
      </c>
      <c r="B13" s="149">
        <v>28800</v>
      </c>
      <c r="C13" s="149">
        <v>26295</v>
      </c>
      <c r="D13" s="149">
        <v>21218</v>
      </c>
      <c r="E13" s="149">
        <v>20983</v>
      </c>
      <c r="F13" s="149">
        <v>24551</v>
      </c>
      <c r="G13" s="94">
        <f t="shared" si="0"/>
        <v>-3.9119954259655865</v>
      </c>
    </row>
    <row r="14" spans="1:7" ht="11.4">
      <c r="A14" s="8" t="s">
        <v>13</v>
      </c>
      <c r="B14" s="140">
        <v>22093</v>
      </c>
      <c r="C14" s="140">
        <v>18552</v>
      </c>
      <c r="D14" s="140">
        <v>12483</v>
      </c>
      <c r="E14" s="140">
        <v>11208</v>
      </c>
      <c r="F14" s="140">
        <v>14055</v>
      </c>
      <c r="G14" s="58">
        <f t="shared" si="0"/>
        <v>-10.691244140838464</v>
      </c>
    </row>
    <row r="15" spans="1:7" ht="11.4">
      <c r="A15" s="89" t="s">
        <v>14</v>
      </c>
      <c r="B15" s="149">
        <v>8171</v>
      </c>
      <c r="C15" s="149">
        <v>6849</v>
      </c>
      <c r="D15" s="149">
        <v>5380</v>
      </c>
      <c r="E15" s="149">
        <v>4998</v>
      </c>
      <c r="F15" s="149">
        <v>4912</v>
      </c>
      <c r="G15" s="94">
        <f t="shared" si="0"/>
        <v>-11.946669564065871</v>
      </c>
    </row>
    <row r="16" spans="1:7" ht="11.4">
      <c r="A16" s="8" t="s">
        <v>15</v>
      </c>
      <c r="B16" s="140">
        <v>10337</v>
      </c>
      <c r="C16" s="140">
        <v>9186</v>
      </c>
      <c r="D16" s="140">
        <v>6568</v>
      </c>
      <c r="E16" s="140">
        <v>6181</v>
      </c>
      <c r="F16" s="140">
        <v>5589</v>
      </c>
      <c r="G16" s="58">
        <f t="shared" si="0"/>
        <v>-14.249848040802981</v>
      </c>
    </row>
    <row r="17" spans="1:7" ht="11.4">
      <c r="A17" s="89" t="s">
        <v>16</v>
      </c>
      <c r="B17" s="149">
        <v>8232</v>
      </c>
      <c r="C17" s="149">
        <v>7231</v>
      </c>
      <c r="D17" s="149">
        <v>5546</v>
      </c>
      <c r="E17" s="149">
        <v>5303</v>
      </c>
      <c r="F17" s="149">
        <v>6023</v>
      </c>
      <c r="G17" s="94">
        <f t="shared" si="0"/>
        <v>-7.5138128859927651</v>
      </c>
    </row>
    <row r="18" spans="1:7" ht="12">
      <c r="A18" s="9" t="s">
        <v>17</v>
      </c>
      <c r="B18" s="13">
        <f>SUM(B3:B17)</f>
        <v>376207</v>
      </c>
      <c r="C18" s="13">
        <f>SUM(C3:C17)</f>
        <v>345320</v>
      </c>
      <c r="D18" s="13">
        <f>SUM(D3:D17)</f>
        <v>254859</v>
      </c>
      <c r="E18" s="13">
        <f>SUM(E3:E17)</f>
        <v>251587</v>
      </c>
      <c r="F18" s="13">
        <f>SUM(F3:F17)</f>
        <v>265927</v>
      </c>
      <c r="G18" s="59">
        <f t="shared" ref="G18" si="1">(((F18/B18)^(1/4))-1)*100</f>
        <v>-8.3074838333800027</v>
      </c>
    </row>
    <row r="19" spans="1:7" ht="15.75" customHeight="1">
      <c r="A19" s="212"/>
      <c r="B19" s="213"/>
      <c r="C19" s="213"/>
      <c r="D19" s="213"/>
      <c r="E19" s="213"/>
      <c r="F19" s="213"/>
      <c r="G19" s="213"/>
    </row>
    <row r="21" spans="1:7" ht="15">
      <c r="A21" s="130" t="s">
        <v>92</v>
      </c>
      <c r="B21" s="84"/>
    </row>
    <row r="22" spans="1:7" ht="36">
      <c r="A22" s="34" t="s">
        <v>18</v>
      </c>
      <c r="B22" s="10">
        <f>+$F$2-4</f>
        <v>2018</v>
      </c>
      <c r="C22" s="10">
        <f>+$F$2-3</f>
        <v>2019</v>
      </c>
      <c r="D22" s="10">
        <f>+$F$2-2</f>
        <v>2020</v>
      </c>
      <c r="E22" s="10">
        <f>+$F$2-1</f>
        <v>2021</v>
      </c>
      <c r="F22" s="10">
        <f>+$F$2</f>
        <v>2022</v>
      </c>
      <c r="G22" s="46" t="s">
        <v>1</v>
      </c>
    </row>
    <row r="23" spans="1:7" ht="13.5" customHeight="1">
      <c r="A23" s="95" t="s">
        <v>19</v>
      </c>
      <c r="B23" s="96">
        <v>16095</v>
      </c>
      <c r="C23" s="96">
        <v>16551</v>
      </c>
      <c r="D23" s="96">
        <v>13843</v>
      </c>
      <c r="E23" s="96">
        <v>10676</v>
      </c>
      <c r="F23" s="173">
        <v>12566</v>
      </c>
      <c r="G23" s="97">
        <f>(((F23/B23)^(1/4))-1)*100</f>
        <v>-6.0002889531510455</v>
      </c>
    </row>
    <row r="24" spans="1:7" ht="11.4">
      <c r="A24" s="14" t="s">
        <v>20</v>
      </c>
      <c r="B24" s="60">
        <v>1498</v>
      </c>
      <c r="C24" s="60">
        <v>1156</v>
      </c>
      <c r="D24" s="60">
        <v>1095</v>
      </c>
      <c r="E24" s="60">
        <v>732</v>
      </c>
      <c r="F24" s="1">
        <v>1009</v>
      </c>
      <c r="G24" s="61">
        <f t="shared" ref="G24:G32" si="2">(((F24/B24)^(1/4))-1)*100</f>
        <v>-9.4069589897770136</v>
      </c>
    </row>
    <row r="25" spans="1:7" ht="35.25" customHeight="1">
      <c r="A25" s="95" t="s">
        <v>21</v>
      </c>
      <c r="B25" s="96">
        <v>34282</v>
      </c>
      <c r="C25" s="96">
        <v>33754</v>
      </c>
      <c r="D25" s="96">
        <v>26179</v>
      </c>
      <c r="E25" s="96">
        <v>27946</v>
      </c>
      <c r="F25" s="173">
        <v>26559</v>
      </c>
      <c r="G25" s="97">
        <f t="shared" si="2"/>
        <v>-6.1819521261290422</v>
      </c>
    </row>
    <row r="26" spans="1:7" ht="34.200000000000003">
      <c r="A26" s="14" t="s">
        <v>22</v>
      </c>
      <c r="B26" s="60">
        <v>114883</v>
      </c>
      <c r="C26" s="60">
        <v>104346</v>
      </c>
      <c r="D26" s="60">
        <v>75389</v>
      </c>
      <c r="E26" s="60">
        <v>77062</v>
      </c>
      <c r="F26" s="1">
        <v>84654</v>
      </c>
      <c r="G26" s="61">
        <f t="shared" si="2"/>
        <v>-7.3494655302357099</v>
      </c>
    </row>
    <row r="27" spans="1:7" ht="14.25" customHeight="1">
      <c r="A27" s="98" t="s">
        <v>23</v>
      </c>
      <c r="B27" s="96">
        <v>31021</v>
      </c>
      <c r="C27" s="96">
        <v>29299</v>
      </c>
      <c r="D27" s="96">
        <v>21607</v>
      </c>
      <c r="E27" s="96">
        <v>18415</v>
      </c>
      <c r="F27" s="173">
        <v>19609</v>
      </c>
      <c r="G27" s="97">
        <f t="shared" si="2"/>
        <v>-10.833870933086075</v>
      </c>
    </row>
    <row r="28" spans="1:7" ht="13.5" customHeight="1">
      <c r="A28" s="14" t="s">
        <v>24</v>
      </c>
      <c r="B28" s="60">
        <v>58</v>
      </c>
      <c r="C28" s="60">
        <v>57</v>
      </c>
      <c r="D28" s="60">
        <v>41</v>
      </c>
      <c r="E28" s="60">
        <v>0</v>
      </c>
      <c r="F28" s="1">
        <v>0</v>
      </c>
      <c r="G28" s="61">
        <f t="shared" si="2"/>
        <v>-100</v>
      </c>
    </row>
    <row r="29" spans="1:7" ht="21.75" customHeight="1">
      <c r="A29" s="95" t="s">
        <v>25</v>
      </c>
      <c r="B29" s="96">
        <v>1394</v>
      </c>
      <c r="C29" s="96">
        <v>873</v>
      </c>
      <c r="D29" s="96">
        <v>703</v>
      </c>
      <c r="E29" s="96">
        <v>228</v>
      </c>
      <c r="F29" s="173">
        <v>306</v>
      </c>
      <c r="G29" s="97">
        <f t="shared" si="2"/>
        <v>-31.551385283132415</v>
      </c>
    </row>
    <row r="30" spans="1:7" ht="11.4">
      <c r="A30" s="14" t="s">
        <v>26</v>
      </c>
      <c r="B30" s="60">
        <v>4666</v>
      </c>
      <c r="C30" s="60">
        <v>4291</v>
      </c>
      <c r="D30" s="60">
        <v>4374</v>
      </c>
      <c r="E30" s="60">
        <v>2997</v>
      </c>
      <c r="F30" s="1">
        <v>2171</v>
      </c>
      <c r="G30" s="61">
        <f t="shared" si="2"/>
        <v>-17.409751611052592</v>
      </c>
    </row>
    <row r="31" spans="1:7" ht="11.4">
      <c r="A31" s="95" t="s">
        <v>27</v>
      </c>
      <c r="B31" s="96">
        <v>10666</v>
      </c>
      <c r="C31" s="96">
        <v>9284</v>
      </c>
      <c r="D31" s="96">
        <v>6034</v>
      </c>
      <c r="E31" s="96">
        <v>3878</v>
      </c>
      <c r="F31" s="173">
        <v>5690</v>
      </c>
      <c r="G31" s="97">
        <f t="shared" si="2"/>
        <v>-14.537090912412932</v>
      </c>
    </row>
    <row r="32" spans="1:7" ht="12">
      <c r="A32" s="34" t="s">
        <v>17</v>
      </c>
      <c r="B32" s="62">
        <f>SUM(B23:B31)</f>
        <v>214563</v>
      </c>
      <c r="C32" s="62">
        <f>SUM(C23:C31)</f>
        <v>199611</v>
      </c>
      <c r="D32" s="62">
        <f>SUM(D23:D31)</f>
        <v>149265</v>
      </c>
      <c r="E32" s="62">
        <f>SUM(E23:E31)</f>
        <v>141934</v>
      </c>
      <c r="F32" s="62">
        <f>SUM(F23:F31)</f>
        <v>152564</v>
      </c>
      <c r="G32" s="63">
        <f t="shared" si="2"/>
        <v>-8.1721727627080742</v>
      </c>
    </row>
    <row r="33" spans="1:7" ht="10.8">
      <c r="A33" s="214" t="s">
        <v>84</v>
      </c>
      <c r="B33" s="214"/>
      <c r="C33" s="214"/>
      <c r="D33" s="214"/>
      <c r="E33" s="214"/>
      <c r="F33" s="214"/>
      <c r="G33" s="214"/>
    </row>
  </sheetData>
  <mergeCells count="2">
    <mergeCell ref="A19:G19"/>
    <mergeCell ref="A33:G3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62"/>
  <sheetViews>
    <sheetView topLeftCell="A73" workbookViewId="0">
      <selection activeCell="C74" sqref="C74"/>
    </sheetView>
  </sheetViews>
  <sheetFormatPr defaultColWidth="9.109375" defaultRowHeight="10.199999999999999"/>
  <cols>
    <col min="1" max="1" width="14.44140625" style="2" customWidth="1"/>
    <col min="2" max="2" width="8.109375" style="2" customWidth="1"/>
    <col min="3" max="3" width="9" style="2" customWidth="1"/>
    <col min="4" max="4" width="15.44140625" style="2" customWidth="1"/>
    <col min="5" max="5" width="13.6640625" style="2" customWidth="1"/>
    <col min="6" max="6" width="12.5546875" style="2" customWidth="1"/>
    <col min="7" max="7" width="9.6640625" style="2" customWidth="1"/>
    <col min="8" max="8" width="11.6640625" style="2" customWidth="1"/>
    <col min="9" max="9" width="7.5546875" style="2" customWidth="1"/>
    <col min="10" max="10" width="10.33203125" style="2" customWidth="1"/>
    <col min="11" max="11" width="7.44140625" style="2" customWidth="1"/>
    <col min="12" max="16384" width="9.109375" style="2"/>
  </cols>
  <sheetData>
    <row r="1" spans="1:11" ht="15">
      <c r="A1" s="130" t="s">
        <v>93</v>
      </c>
      <c r="C1" s="84"/>
      <c r="H1" s="84">
        <v>2022</v>
      </c>
    </row>
    <row r="2" spans="1:11" ht="47.25" customHeight="1">
      <c r="A2" s="15" t="s">
        <v>0</v>
      </c>
      <c r="B2" s="15" t="s">
        <v>28</v>
      </c>
      <c r="C2" s="16" t="s">
        <v>20</v>
      </c>
      <c r="D2" s="15" t="s">
        <v>29</v>
      </c>
      <c r="E2" s="15" t="s">
        <v>30</v>
      </c>
      <c r="F2" s="15" t="s">
        <v>31</v>
      </c>
      <c r="G2" s="15" t="s">
        <v>24</v>
      </c>
      <c r="H2" s="15" t="s">
        <v>32</v>
      </c>
      <c r="I2" s="15" t="s">
        <v>33</v>
      </c>
      <c r="J2" s="15" t="s">
        <v>34</v>
      </c>
      <c r="K2" s="15" t="s">
        <v>17</v>
      </c>
    </row>
    <row r="3" spans="1:11" ht="11.4">
      <c r="A3" s="148" t="s">
        <v>2</v>
      </c>
      <c r="B3" s="149">
        <v>374</v>
      </c>
      <c r="C3" s="149">
        <v>64</v>
      </c>
      <c r="D3" s="93">
        <v>2699</v>
      </c>
      <c r="E3" s="149">
        <v>13463</v>
      </c>
      <c r="F3" s="149">
        <v>2207</v>
      </c>
      <c r="G3" s="149">
        <v>0</v>
      </c>
      <c r="H3" s="149">
        <v>7</v>
      </c>
      <c r="I3" s="149">
        <v>10</v>
      </c>
      <c r="J3" s="149">
        <v>367</v>
      </c>
      <c r="K3" s="149">
        <f t="shared" ref="K3:K17" si="0">SUM(B3:J3)</f>
        <v>19191</v>
      </c>
    </row>
    <row r="4" spans="1:11" ht="11.4">
      <c r="A4" s="139" t="s">
        <v>3</v>
      </c>
      <c r="B4" s="140">
        <v>267</v>
      </c>
      <c r="C4" s="140">
        <v>0</v>
      </c>
      <c r="D4" s="17">
        <v>894</v>
      </c>
      <c r="E4" s="140">
        <v>7668</v>
      </c>
      <c r="F4" s="140">
        <v>2042</v>
      </c>
      <c r="G4" s="140">
        <v>0</v>
      </c>
      <c r="H4" s="140">
        <v>10</v>
      </c>
      <c r="I4" s="140">
        <v>0</v>
      </c>
      <c r="J4" s="140">
        <v>742</v>
      </c>
      <c r="K4" s="55">
        <f t="shared" si="0"/>
        <v>11623</v>
      </c>
    </row>
    <row r="5" spans="1:11" ht="11.4">
      <c r="A5" s="148" t="s">
        <v>4</v>
      </c>
      <c r="B5" s="149">
        <v>135</v>
      </c>
      <c r="C5" s="149">
        <v>0</v>
      </c>
      <c r="D5" s="93">
        <v>534</v>
      </c>
      <c r="E5" s="149">
        <v>1673</v>
      </c>
      <c r="F5" s="149">
        <v>440</v>
      </c>
      <c r="G5" s="149">
        <v>0</v>
      </c>
      <c r="H5" s="149">
        <v>105</v>
      </c>
      <c r="I5" s="149">
        <v>27</v>
      </c>
      <c r="J5" s="149">
        <v>25</v>
      </c>
      <c r="K5" s="149">
        <f t="shared" si="0"/>
        <v>2939</v>
      </c>
    </row>
    <row r="6" spans="1:11" ht="11.4">
      <c r="A6" s="139" t="s">
        <v>5</v>
      </c>
      <c r="B6" s="140">
        <v>224</v>
      </c>
      <c r="C6" s="140">
        <v>0</v>
      </c>
      <c r="D6" s="17">
        <v>193</v>
      </c>
      <c r="E6" s="140">
        <v>3702</v>
      </c>
      <c r="F6" s="140">
        <v>159</v>
      </c>
      <c r="G6" s="140">
        <v>0</v>
      </c>
      <c r="H6" s="140">
        <v>0</v>
      </c>
      <c r="I6" s="140">
        <v>0</v>
      </c>
      <c r="J6" s="140">
        <v>159</v>
      </c>
      <c r="K6" s="55">
        <f t="shared" si="0"/>
        <v>4437</v>
      </c>
    </row>
    <row r="7" spans="1:11" ht="11.4">
      <c r="A7" s="148" t="s">
        <v>6</v>
      </c>
      <c r="B7" s="149">
        <v>1393</v>
      </c>
      <c r="C7" s="149">
        <v>0</v>
      </c>
      <c r="D7" s="93">
        <v>1171</v>
      </c>
      <c r="E7" s="149">
        <v>6631</v>
      </c>
      <c r="F7" s="149">
        <v>475</v>
      </c>
      <c r="G7" s="149">
        <v>0</v>
      </c>
      <c r="H7" s="149">
        <v>0</v>
      </c>
      <c r="I7" s="149">
        <v>0</v>
      </c>
      <c r="J7" s="149">
        <v>0</v>
      </c>
      <c r="K7" s="149">
        <f t="shared" si="0"/>
        <v>9670</v>
      </c>
    </row>
    <row r="8" spans="1:11" ht="11.4">
      <c r="A8" s="139" t="s">
        <v>7</v>
      </c>
      <c r="B8" s="140">
        <v>355</v>
      </c>
      <c r="C8" s="140">
        <v>0</v>
      </c>
      <c r="D8" s="17">
        <v>675</v>
      </c>
      <c r="E8" s="140">
        <v>805</v>
      </c>
      <c r="F8" s="140">
        <v>482</v>
      </c>
      <c r="G8" s="140">
        <v>0</v>
      </c>
      <c r="H8" s="140">
        <v>17</v>
      </c>
      <c r="I8" s="140">
        <v>0</v>
      </c>
      <c r="J8" s="140">
        <v>176</v>
      </c>
      <c r="K8" s="55">
        <f t="shared" si="0"/>
        <v>2510</v>
      </c>
    </row>
    <row r="9" spans="1:11" ht="11.4">
      <c r="A9" s="148" t="s">
        <v>8</v>
      </c>
      <c r="B9" s="149">
        <v>1082</v>
      </c>
      <c r="C9" s="149">
        <v>0</v>
      </c>
      <c r="D9" s="93">
        <v>1771</v>
      </c>
      <c r="E9" s="149">
        <v>5227</v>
      </c>
      <c r="F9" s="149">
        <v>46</v>
      </c>
      <c r="G9" s="149">
        <v>0</v>
      </c>
      <c r="H9" s="149">
        <v>1</v>
      </c>
      <c r="I9" s="149">
        <v>0</v>
      </c>
      <c r="J9" s="149">
        <v>314</v>
      </c>
      <c r="K9" s="149">
        <f t="shared" si="0"/>
        <v>8441</v>
      </c>
    </row>
    <row r="10" spans="1:11" ht="11.4">
      <c r="A10" s="139" t="s">
        <v>9</v>
      </c>
      <c r="B10" s="140">
        <v>1109</v>
      </c>
      <c r="C10" s="140">
        <v>244</v>
      </c>
      <c r="D10" s="17">
        <v>1977</v>
      </c>
      <c r="E10" s="140">
        <v>9053</v>
      </c>
      <c r="F10" s="140">
        <v>1228</v>
      </c>
      <c r="G10" s="140">
        <v>0</v>
      </c>
      <c r="H10" s="140">
        <v>91</v>
      </c>
      <c r="I10" s="140">
        <v>1953</v>
      </c>
      <c r="J10" s="140">
        <v>220</v>
      </c>
      <c r="K10" s="55">
        <f t="shared" si="0"/>
        <v>15875</v>
      </c>
    </row>
    <row r="11" spans="1:11" ht="11.4">
      <c r="A11" s="148" t="s">
        <v>10</v>
      </c>
      <c r="B11" s="149">
        <v>1995</v>
      </c>
      <c r="C11" s="149">
        <v>199</v>
      </c>
      <c r="D11" s="93">
        <v>4612</v>
      </c>
      <c r="E11" s="149">
        <v>14799</v>
      </c>
      <c r="F11" s="149">
        <v>2949</v>
      </c>
      <c r="G11" s="149">
        <v>0</v>
      </c>
      <c r="H11" s="149">
        <v>0</v>
      </c>
      <c r="I11" s="149">
        <v>167</v>
      </c>
      <c r="J11" s="149">
        <v>2399</v>
      </c>
      <c r="K11" s="149">
        <f t="shared" si="0"/>
        <v>27120</v>
      </c>
    </row>
    <row r="12" spans="1:11" ht="11.4">
      <c r="A12" s="139" t="s">
        <v>11</v>
      </c>
      <c r="B12" s="140">
        <v>2786</v>
      </c>
      <c r="C12" s="140">
        <v>502</v>
      </c>
      <c r="D12" s="17">
        <v>6911</v>
      </c>
      <c r="E12" s="140">
        <v>6440</v>
      </c>
      <c r="F12" s="140">
        <v>1725</v>
      </c>
      <c r="G12" s="140">
        <v>0</v>
      </c>
      <c r="H12" s="140">
        <v>2</v>
      </c>
      <c r="I12" s="140">
        <v>1</v>
      </c>
      <c r="J12" s="140">
        <v>203</v>
      </c>
      <c r="K12" s="55">
        <f t="shared" si="0"/>
        <v>18570</v>
      </c>
    </row>
    <row r="13" spans="1:11" ht="11.4">
      <c r="A13" s="148" t="s">
        <v>12</v>
      </c>
      <c r="B13" s="149">
        <v>1072</v>
      </c>
      <c r="C13" s="149">
        <v>0</v>
      </c>
      <c r="D13" s="93">
        <v>1474</v>
      </c>
      <c r="E13" s="149">
        <v>6740</v>
      </c>
      <c r="F13" s="149">
        <v>4922</v>
      </c>
      <c r="G13" s="149">
        <v>0</v>
      </c>
      <c r="H13" s="149">
        <v>29</v>
      </c>
      <c r="I13" s="149">
        <v>0</v>
      </c>
      <c r="J13" s="149">
        <v>575</v>
      </c>
      <c r="K13" s="149">
        <f t="shared" si="0"/>
        <v>14812</v>
      </c>
    </row>
    <row r="14" spans="1:11" ht="11.4">
      <c r="A14" s="139" t="s">
        <v>13</v>
      </c>
      <c r="B14" s="140">
        <v>575</v>
      </c>
      <c r="C14" s="140">
        <v>0</v>
      </c>
      <c r="D14" s="17">
        <v>1098</v>
      </c>
      <c r="E14" s="140">
        <v>3298</v>
      </c>
      <c r="F14" s="140">
        <v>1482</v>
      </c>
      <c r="G14" s="140">
        <v>0</v>
      </c>
      <c r="H14" s="140">
        <v>20</v>
      </c>
      <c r="I14" s="140">
        <v>13</v>
      </c>
      <c r="J14" s="140">
        <v>245</v>
      </c>
      <c r="K14" s="55">
        <f t="shared" si="0"/>
        <v>6731</v>
      </c>
    </row>
    <row r="15" spans="1:11" ht="11.4">
      <c r="A15" s="148" t="s">
        <v>14</v>
      </c>
      <c r="B15" s="149">
        <v>208</v>
      </c>
      <c r="C15" s="149">
        <v>0</v>
      </c>
      <c r="D15" s="93">
        <v>1157</v>
      </c>
      <c r="E15" s="149">
        <v>2032</v>
      </c>
      <c r="F15" s="149">
        <v>422</v>
      </c>
      <c r="G15" s="149">
        <v>0</v>
      </c>
      <c r="H15" s="149">
        <v>24</v>
      </c>
      <c r="I15" s="149">
        <v>0</v>
      </c>
      <c r="J15" s="149">
        <v>0</v>
      </c>
      <c r="K15" s="149">
        <f t="shared" si="0"/>
        <v>3843</v>
      </c>
    </row>
    <row r="16" spans="1:11" ht="11.4">
      <c r="A16" s="139" t="s">
        <v>15</v>
      </c>
      <c r="B16" s="140">
        <v>334</v>
      </c>
      <c r="C16" s="140">
        <v>0</v>
      </c>
      <c r="D16" s="17">
        <v>879</v>
      </c>
      <c r="E16" s="140">
        <v>1634</v>
      </c>
      <c r="F16" s="140">
        <v>756</v>
      </c>
      <c r="G16" s="140">
        <v>0</v>
      </c>
      <c r="H16" s="140">
        <v>0</v>
      </c>
      <c r="I16" s="140">
        <v>0</v>
      </c>
      <c r="J16" s="140">
        <v>104</v>
      </c>
      <c r="K16" s="55">
        <f t="shared" si="0"/>
        <v>3707</v>
      </c>
    </row>
    <row r="17" spans="1:11" ht="11.4">
      <c r="A17" s="148" t="s">
        <v>16</v>
      </c>
      <c r="B17" s="149">
        <v>657</v>
      </c>
      <c r="C17" s="149">
        <v>0</v>
      </c>
      <c r="D17" s="93">
        <v>514</v>
      </c>
      <c r="E17" s="149">
        <v>1489</v>
      </c>
      <c r="F17" s="149">
        <v>274</v>
      </c>
      <c r="G17" s="149">
        <v>0</v>
      </c>
      <c r="H17" s="149">
        <v>0</v>
      </c>
      <c r="I17" s="149">
        <v>0</v>
      </c>
      <c r="J17" s="149">
        <v>161</v>
      </c>
      <c r="K17" s="149">
        <f t="shared" si="0"/>
        <v>3095</v>
      </c>
    </row>
    <row r="18" spans="1:11" ht="12">
      <c r="A18" s="141" t="s">
        <v>17</v>
      </c>
      <c r="B18" s="13">
        <f>SUM(B3:B17)</f>
        <v>12566</v>
      </c>
      <c r="C18" s="13">
        <f t="shared" ref="C18:J18" si="1">SUM(C3:C17)</f>
        <v>1009</v>
      </c>
      <c r="D18" s="13">
        <f t="shared" si="1"/>
        <v>26559</v>
      </c>
      <c r="E18" s="13">
        <f t="shared" si="1"/>
        <v>84654</v>
      </c>
      <c r="F18" s="13">
        <f t="shared" si="1"/>
        <v>19609</v>
      </c>
      <c r="G18" s="13">
        <f t="shared" si="1"/>
        <v>0</v>
      </c>
      <c r="H18" s="13">
        <f t="shared" si="1"/>
        <v>306</v>
      </c>
      <c r="I18" s="13">
        <f t="shared" si="1"/>
        <v>2171</v>
      </c>
      <c r="J18" s="13">
        <f t="shared" si="1"/>
        <v>5690</v>
      </c>
      <c r="K18" s="13">
        <f>SUM(K3:K17)</f>
        <v>152564</v>
      </c>
    </row>
    <row r="19" spans="1:11" ht="12">
      <c r="A19" s="18" t="s">
        <v>35</v>
      </c>
      <c r="B19" s="47">
        <f t="shared" ref="B19:J19" si="2">(+B18/$K18)*100</f>
        <v>8.2365433522980513</v>
      </c>
      <c r="C19" s="47">
        <f t="shared" si="2"/>
        <v>0.66136178915078259</v>
      </c>
      <c r="D19" s="47">
        <f t="shared" si="2"/>
        <v>17.408431871214702</v>
      </c>
      <c r="E19" s="47">
        <f t="shared" si="2"/>
        <v>55.487533100862585</v>
      </c>
      <c r="F19" s="47">
        <f t="shared" si="2"/>
        <v>12.852966623843109</v>
      </c>
      <c r="G19" s="47">
        <f t="shared" si="2"/>
        <v>0</v>
      </c>
      <c r="H19" s="47">
        <f t="shared" si="2"/>
        <v>0.20057156340945437</v>
      </c>
      <c r="I19" s="47">
        <f t="shared" si="2"/>
        <v>1.4230093600062923</v>
      </c>
      <c r="J19" s="47">
        <f t="shared" si="2"/>
        <v>3.729582339215018</v>
      </c>
      <c r="K19" s="47">
        <f>SUM(B19:J19)</f>
        <v>99.999999999999986</v>
      </c>
    </row>
    <row r="20" spans="1:11" ht="10.8">
      <c r="A20" s="214" t="s">
        <v>85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</row>
    <row r="21" spans="1:11" ht="10.8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15">
      <c r="A22" s="130" t="s">
        <v>94</v>
      </c>
      <c r="C22" s="84"/>
      <c r="H22" s="84">
        <v>2021</v>
      </c>
    </row>
    <row r="23" spans="1:11" ht="60">
      <c r="A23" s="15" t="s">
        <v>0</v>
      </c>
      <c r="B23" s="15" t="s">
        <v>28</v>
      </c>
      <c r="C23" s="16" t="s">
        <v>20</v>
      </c>
      <c r="D23" s="15" t="s">
        <v>29</v>
      </c>
      <c r="E23" s="15" t="s">
        <v>30</v>
      </c>
      <c r="F23" s="15" t="s">
        <v>31</v>
      </c>
      <c r="G23" s="15" t="s">
        <v>24</v>
      </c>
      <c r="H23" s="15" t="s">
        <v>32</v>
      </c>
      <c r="I23" s="15" t="s">
        <v>33</v>
      </c>
      <c r="J23" s="15" t="s">
        <v>34</v>
      </c>
      <c r="K23" s="15" t="s">
        <v>17</v>
      </c>
    </row>
    <row r="24" spans="1:11" ht="11.4">
      <c r="A24" s="148" t="s">
        <v>2</v>
      </c>
      <c r="B24" s="149">
        <v>365</v>
      </c>
      <c r="C24" s="149">
        <v>61</v>
      </c>
      <c r="D24" s="93">
        <v>3415</v>
      </c>
      <c r="E24" s="149">
        <v>11766</v>
      </c>
      <c r="F24" s="149">
        <v>2353</v>
      </c>
      <c r="G24" s="149">
        <v>0</v>
      </c>
      <c r="H24" s="149">
        <v>0</v>
      </c>
      <c r="I24" s="149">
        <v>0</v>
      </c>
      <c r="J24" s="149">
        <v>418</v>
      </c>
      <c r="K24" s="149">
        <f t="shared" ref="K24:K38" si="3">SUM(B24:J24)</f>
        <v>18378</v>
      </c>
    </row>
    <row r="25" spans="1:11" ht="11.4">
      <c r="A25" s="139" t="s">
        <v>3</v>
      </c>
      <c r="B25" s="140">
        <v>221</v>
      </c>
      <c r="C25" s="140">
        <v>0</v>
      </c>
      <c r="D25" s="17">
        <v>935</v>
      </c>
      <c r="E25" s="140">
        <v>6576</v>
      </c>
      <c r="F25" s="140">
        <v>1790</v>
      </c>
      <c r="G25" s="140">
        <v>0</v>
      </c>
      <c r="H25" s="140">
        <v>0</v>
      </c>
      <c r="I25" s="140">
        <v>0</v>
      </c>
      <c r="J25" s="140">
        <v>674</v>
      </c>
      <c r="K25" s="55">
        <f t="shared" si="3"/>
        <v>10196</v>
      </c>
    </row>
    <row r="26" spans="1:11" ht="11.4">
      <c r="A26" s="148" t="s">
        <v>4</v>
      </c>
      <c r="B26" s="149">
        <v>173</v>
      </c>
      <c r="C26" s="149">
        <v>0</v>
      </c>
      <c r="D26" s="93">
        <v>591</v>
      </c>
      <c r="E26" s="149">
        <v>2038</v>
      </c>
      <c r="F26" s="149">
        <v>28</v>
      </c>
      <c r="G26" s="149">
        <v>0</v>
      </c>
      <c r="H26" s="149">
        <v>153</v>
      </c>
      <c r="I26" s="149">
        <v>33</v>
      </c>
      <c r="J26" s="149">
        <v>44</v>
      </c>
      <c r="K26" s="149">
        <f t="shared" si="3"/>
        <v>3060</v>
      </c>
    </row>
    <row r="27" spans="1:11" ht="11.4">
      <c r="A27" s="139" t="s">
        <v>5</v>
      </c>
      <c r="B27" s="140">
        <v>201</v>
      </c>
      <c r="C27" s="140">
        <v>0</v>
      </c>
      <c r="D27" s="17">
        <v>406</v>
      </c>
      <c r="E27" s="140">
        <v>3851</v>
      </c>
      <c r="F27" s="140">
        <v>284</v>
      </c>
      <c r="G27" s="140">
        <v>0</v>
      </c>
      <c r="H27" s="140">
        <v>0</v>
      </c>
      <c r="I27" s="140">
        <v>0</v>
      </c>
      <c r="J27" s="140">
        <v>41</v>
      </c>
      <c r="K27" s="55">
        <f t="shared" si="3"/>
        <v>4783</v>
      </c>
    </row>
    <row r="28" spans="1:11" ht="11.4">
      <c r="A28" s="148" t="s">
        <v>6</v>
      </c>
      <c r="B28" s="149">
        <v>1062</v>
      </c>
      <c r="C28" s="149">
        <v>0</v>
      </c>
      <c r="D28" s="93">
        <v>1022</v>
      </c>
      <c r="E28" s="149">
        <v>6351</v>
      </c>
      <c r="F28" s="149">
        <v>710</v>
      </c>
      <c r="G28" s="149">
        <v>0</v>
      </c>
      <c r="H28" s="149">
        <v>0</v>
      </c>
      <c r="I28" s="149">
        <v>0</v>
      </c>
      <c r="J28" s="149">
        <v>0</v>
      </c>
      <c r="K28" s="149">
        <f t="shared" si="3"/>
        <v>9145</v>
      </c>
    </row>
    <row r="29" spans="1:11" ht="11.4">
      <c r="A29" s="139" t="s">
        <v>7</v>
      </c>
      <c r="B29" s="140">
        <v>298</v>
      </c>
      <c r="C29" s="140">
        <v>9</v>
      </c>
      <c r="D29" s="17">
        <v>996</v>
      </c>
      <c r="E29" s="140">
        <v>927</v>
      </c>
      <c r="F29" s="140">
        <v>465</v>
      </c>
      <c r="G29" s="140">
        <v>0</v>
      </c>
      <c r="H29" s="140">
        <v>55</v>
      </c>
      <c r="I29" s="140">
        <v>0</v>
      </c>
      <c r="J29" s="140">
        <v>125</v>
      </c>
      <c r="K29" s="55">
        <f t="shared" si="3"/>
        <v>2875</v>
      </c>
    </row>
    <row r="30" spans="1:11" ht="11.4">
      <c r="A30" s="148" t="s">
        <v>8</v>
      </c>
      <c r="B30" s="149">
        <v>609</v>
      </c>
      <c r="C30" s="149">
        <v>1</v>
      </c>
      <c r="D30" s="93">
        <v>1798</v>
      </c>
      <c r="E30" s="149">
        <v>3920</v>
      </c>
      <c r="F30" s="149">
        <v>0</v>
      </c>
      <c r="G30" s="149">
        <v>0</v>
      </c>
      <c r="H30" s="149">
        <v>0</v>
      </c>
      <c r="I30" s="149">
        <v>0</v>
      </c>
      <c r="J30" s="149">
        <v>320</v>
      </c>
      <c r="K30" s="149">
        <f t="shared" si="3"/>
        <v>6648</v>
      </c>
    </row>
    <row r="31" spans="1:11" ht="11.4">
      <c r="A31" s="139" t="s">
        <v>9</v>
      </c>
      <c r="B31" s="140">
        <v>1102</v>
      </c>
      <c r="C31" s="140">
        <v>41</v>
      </c>
      <c r="D31" s="17">
        <v>2020</v>
      </c>
      <c r="E31" s="140">
        <v>9437</v>
      </c>
      <c r="F31" s="140">
        <v>715</v>
      </c>
      <c r="G31" s="140">
        <v>0</v>
      </c>
      <c r="H31" s="140">
        <v>13</v>
      </c>
      <c r="I31" s="140">
        <v>2853</v>
      </c>
      <c r="J31" s="140">
        <v>395</v>
      </c>
      <c r="K31" s="55">
        <f t="shared" si="3"/>
        <v>16576</v>
      </c>
    </row>
    <row r="32" spans="1:11" ht="11.4">
      <c r="A32" s="148" t="s">
        <v>10</v>
      </c>
      <c r="B32" s="149">
        <v>1822</v>
      </c>
      <c r="C32" s="149">
        <v>280</v>
      </c>
      <c r="D32" s="93">
        <v>4248</v>
      </c>
      <c r="E32" s="149">
        <v>13085</v>
      </c>
      <c r="F32" s="149">
        <v>2841</v>
      </c>
      <c r="G32" s="149">
        <v>0</v>
      </c>
      <c r="H32" s="149">
        <v>0</v>
      </c>
      <c r="I32" s="149">
        <v>85</v>
      </c>
      <c r="J32" s="149">
        <v>1080</v>
      </c>
      <c r="K32" s="149">
        <f t="shared" si="3"/>
        <v>23441</v>
      </c>
    </row>
    <row r="33" spans="1:11" ht="11.4">
      <c r="A33" s="139" t="s">
        <v>11</v>
      </c>
      <c r="B33" s="140">
        <v>2178</v>
      </c>
      <c r="C33" s="140">
        <v>339</v>
      </c>
      <c r="D33" s="17">
        <v>7383</v>
      </c>
      <c r="E33" s="140">
        <v>5195</v>
      </c>
      <c r="F33" s="140">
        <v>1557</v>
      </c>
      <c r="G33" s="140">
        <v>0</v>
      </c>
      <c r="H33" s="140">
        <v>1</v>
      </c>
      <c r="I33" s="140">
        <v>0</v>
      </c>
      <c r="J33" s="140">
        <v>15</v>
      </c>
      <c r="K33" s="55">
        <f t="shared" si="3"/>
        <v>16668</v>
      </c>
    </row>
    <row r="34" spans="1:11" ht="11.4">
      <c r="A34" s="148" t="s">
        <v>12</v>
      </c>
      <c r="B34" s="149">
        <v>984</v>
      </c>
      <c r="C34" s="149">
        <v>0</v>
      </c>
      <c r="D34" s="93">
        <v>1518</v>
      </c>
      <c r="E34" s="149">
        <v>4639</v>
      </c>
      <c r="F34" s="149">
        <v>5045</v>
      </c>
      <c r="G34" s="149">
        <v>0</v>
      </c>
      <c r="H34" s="149">
        <v>0</v>
      </c>
      <c r="I34" s="149">
        <v>0</v>
      </c>
      <c r="J34" s="149">
        <v>426</v>
      </c>
      <c r="K34" s="149">
        <f t="shared" si="3"/>
        <v>12612</v>
      </c>
    </row>
    <row r="35" spans="1:11" ht="11.4">
      <c r="A35" s="139" t="s">
        <v>13</v>
      </c>
      <c r="B35" s="140">
        <v>549</v>
      </c>
      <c r="C35" s="140">
        <v>0</v>
      </c>
      <c r="D35" s="17">
        <v>1159</v>
      </c>
      <c r="E35" s="140">
        <v>3492</v>
      </c>
      <c r="F35" s="140">
        <v>1484</v>
      </c>
      <c r="G35" s="140">
        <v>0</v>
      </c>
      <c r="H35" s="140">
        <v>0</v>
      </c>
      <c r="I35" s="140">
        <v>26</v>
      </c>
      <c r="J35" s="140">
        <v>109</v>
      </c>
      <c r="K35" s="55">
        <f t="shared" si="3"/>
        <v>6819</v>
      </c>
    </row>
    <row r="36" spans="1:11" ht="11.4">
      <c r="A36" s="148" t="s">
        <v>14</v>
      </c>
      <c r="B36" s="149">
        <v>196</v>
      </c>
      <c r="C36" s="149">
        <v>1</v>
      </c>
      <c r="D36" s="93">
        <v>1082</v>
      </c>
      <c r="E36" s="149">
        <v>2379</v>
      </c>
      <c r="F36" s="149">
        <v>233</v>
      </c>
      <c r="G36" s="149">
        <v>0</v>
      </c>
      <c r="H36" s="149">
        <v>6</v>
      </c>
      <c r="I36" s="149">
        <v>0</v>
      </c>
      <c r="J36" s="149">
        <v>2</v>
      </c>
      <c r="K36" s="149">
        <f t="shared" si="3"/>
        <v>3899</v>
      </c>
    </row>
    <row r="37" spans="1:11" ht="11.4">
      <c r="A37" s="139" t="s">
        <v>15</v>
      </c>
      <c r="B37" s="140">
        <v>402</v>
      </c>
      <c r="C37" s="140">
        <v>0</v>
      </c>
      <c r="D37" s="17">
        <v>832</v>
      </c>
      <c r="E37" s="140">
        <v>1949</v>
      </c>
      <c r="F37" s="140">
        <v>645</v>
      </c>
      <c r="G37" s="140">
        <v>0</v>
      </c>
      <c r="H37" s="140">
        <v>0</v>
      </c>
      <c r="I37" s="140">
        <v>0</v>
      </c>
      <c r="J37" s="140">
        <v>73</v>
      </c>
      <c r="K37" s="55">
        <f t="shared" si="3"/>
        <v>3901</v>
      </c>
    </row>
    <row r="38" spans="1:11" ht="11.4">
      <c r="A38" s="148" t="s">
        <v>16</v>
      </c>
      <c r="B38" s="149">
        <v>514</v>
      </c>
      <c r="C38" s="149">
        <v>0</v>
      </c>
      <c r="D38" s="93">
        <v>541</v>
      </c>
      <c r="E38" s="149">
        <v>1457</v>
      </c>
      <c r="F38" s="149">
        <v>265</v>
      </c>
      <c r="G38" s="149">
        <v>0</v>
      </c>
      <c r="H38" s="149">
        <v>0</v>
      </c>
      <c r="I38" s="149">
        <v>0</v>
      </c>
      <c r="J38" s="149">
        <v>156</v>
      </c>
      <c r="K38" s="149">
        <f t="shared" si="3"/>
        <v>2933</v>
      </c>
    </row>
    <row r="39" spans="1:11" ht="12">
      <c r="A39" s="141" t="s">
        <v>17</v>
      </c>
      <c r="B39" s="13">
        <f>SUM(B24:B38)</f>
        <v>10676</v>
      </c>
      <c r="C39" s="13">
        <f t="shared" ref="C39:J39" si="4">SUM(C24:C38)</f>
        <v>732</v>
      </c>
      <c r="D39" s="13">
        <f t="shared" si="4"/>
        <v>27946</v>
      </c>
      <c r="E39" s="13">
        <f t="shared" si="4"/>
        <v>77062</v>
      </c>
      <c r="F39" s="13">
        <f t="shared" si="4"/>
        <v>18415</v>
      </c>
      <c r="G39" s="13">
        <f t="shared" si="4"/>
        <v>0</v>
      </c>
      <c r="H39" s="13">
        <f t="shared" si="4"/>
        <v>228</v>
      </c>
      <c r="I39" s="13">
        <f t="shared" si="4"/>
        <v>2997</v>
      </c>
      <c r="J39" s="13">
        <f t="shared" si="4"/>
        <v>3878</v>
      </c>
      <c r="K39" s="13">
        <f>SUM(K24:K38)</f>
        <v>141934</v>
      </c>
    </row>
    <row r="40" spans="1:11" ht="12">
      <c r="A40" s="18" t="s">
        <v>35</v>
      </c>
      <c r="B40" s="47">
        <f t="shared" ref="B40:J40" si="5">(+B39/$K39)*100</f>
        <v>7.5218059097890571</v>
      </c>
      <c r="C40" s="47">
        <f t="shared" si="5"/>
        <v>0.51573266447785593</v>
      </c>
      <c r="D40" s="47">
        <f t="shared" si="5"/>
        <v>19.689433116800767</v>
      </c>
      <c r="E40" s="47">
        <f t="shared" si="5"/>
        <v>54.294249439880502</v>
      </c>
      <c r="F40" s="47">
        <f t="shared" si="5"/>
        <v>12.974340186283767</v>
      </c>
      <c r="G40" s="47">
        <f t="shared" si="5"/>
        <v>0</v>
      </c>
      <c r="H40" s="47">
        <f t="shared" si="5"/>
        <v>0.16063804303408627</v>
      </c>
      <c r="I40" s="47">
        <f t="shared" si="5"/>
        <v>2.1115448025138446</v>
      </c>
      <c r="J40" s="47">
        <f t="shared" si="5"/>
        <v>2.7322558372201162</v>
      </c>
      <c r="K40" s="47">
        <f>SUM(B40:J40)</f>
        <v>100.00000000000001</v>
      </c>
    </row>
    <row r="41" spans="1:11" ht="10.8">
      <c r="A41" s="214" t="s">
        <v>85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1:11" ht="10.8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</row>
    <row r="43" spans="1:11" ht="15">
      <c r="A43" s="130" t="s">
        <v>95</v>
      </c>
      <c r="C43" s="84"/>
      <c r="H43" s="84">
        <v>2020</v>
      </c>
    </row>
    <row r="44" spans="1:11" ht="60">
      <c r="A44" s="15" t="s">
        <v>0</v>
      </c>
      <c r="B44" s="15" t="s">
        <v>28</v>
      </c>
      <c r="C44" s="16" t="s">
        <v>20</v>
      </c>
      <c r="D44" s="15" t="s">
        <v>29</v>
      </c>
      <c r="E44" s="15" t="s">
        <v>30</v>
      </c>
      <c r="F44" s="15" t="s">
        <v>31</v>
      </c>
      <c r="G44" s="15" t="s">
        <v>24</v>
      </c>
      <c r="H44" s="15" t="s">
        <v>32</v>
      </c>
      <c r="I44" s="15" t="s">
        <v>33</v>
      </c>
      <c r="J44" s="15" t="s">
        <v>34</v>
      </c>
      <c r="K44" s="15" t="s">
        <v>17</v>
      </c>
    </row>
    <row r="45" spans="1:11" ht="11.4">
      <c r="A45" s="148" t="s">
        <v>2</v>
      </c>
      <c r="B45" s="149">
        <v>486</v>
      </c>
      <c r="C45" s="149">
        <v>53</v>
      </c>
      <c r="D45" s="93">
        <v>3144</v>
      </c>
      <c r="E45" s="149">
        <v>11741</v>
      </c>
      <c r="F45" s="149">
        <v>2490</v>
      </c>
      <c r="G45" s="149">
        <v>0</v>
      </c>
      <c r="H45" s="149">
        <v>23</v>
      </c>
      <c r="I45" s="149">
        <v>0</v>
      </c>
      <c r="J45" s="149">
        <v>424</v>
      </c>
      <c r="K45" s="149">
        <f t="shared" ref="K45:K59" si="6">SUM(B45:J45)</f>
        <v>18361</v>
      </c>
    </row>
    <row r="46" spans="1:11" ht="11.4">
      <c r="A46" s="139" t="s">
        <v>3</v>
      </c>
      <c r="B46" s="140">
        <v>302</v>
      </c>
      <c r="C46" s="140">
        <v>0</v>
      </c>
      <c r="D46" s="17">
        <v>1047</v>
      </c>
      <c r="E46" s="140">
        <v>5998</v>
      </c>
      <c r="F46" s="140">
        <v>2146</v>
      </c>
      <c r="G46" s="140">
        <v>0</v>
      </c>
      <c r="H46" s="140">
        <v>12</v>
      </c>
      <c r="I46" s="140">
        <v>0</v>
      </c>
      <c r="J46" s="140">
        <v>909</v>
      </c>
      <c r="K46" s="55">
        <f t="shared" si="6"/>
        <v>10414</v>
      </c>
    </row>
    <row r="47" spans="1:11" ht="11.4">
      <c r="A47" s="148" t="s">
        <v>4</v>
      </c>
      <c r="B47" s="149">
        <v>96</v>
      </c>
      <c r="C47" s="149">
        <v>24</v>
      </c>
      <c r="D47" s="93">
        <v>485</v>
      </c>
      <c r="E47" s="149">
        <v>1902</v>
      </c>
      <c r="F47" s="149">
        <v>39</v>
      </c>
      <c r="G47" s="149">
        <v>0</v>
      </c>
      <c r="H47" s="149">
        <v>238</v>
      </c>
      <c r="I47" s="149">
        <v>45</v>
      </c>
      <c r="J47" s="149">
        <v>16</v>
      </c>
      <c r="K47" s="149">
        <f t="shared" si="6"/>
        <v>2845</v>
      </c>
    </row>
    <row r="48" spans="1:11" ht="11.4">
      <c r="A48" s="139" t="s">
        <v>5</v>
      </c>
      <c r="B48" s="140">
        <v>241</v>
      </c>
      <c r="C48" s="140">
        <v>0</v>
      </c>
      <c r="D48" s="17">
        <v>390</v>
      </c>
      <c r="E48" s="140">
        <v>4003</v>
      </c>
      <c r="F48" s="140">
        <v>183</v>
      </c>
      <c r="G48" s="140">
        <v>0</v>
      </c>
      <c r="H48" s="140">
        <v>0</v>
      </c>
      <c r="I48" s="140">
        <v>0</v>
      </c>
      <c r="J48" s="140">
        <v>300</v>
      </c>
      <c r="K48" s="55">
        <f t="shared" si="6"/>
        <v>5117</v>
      </c>
    </row>
    <row r="49" spans="1:11" ht="11.4">
      <c r="A49" s="148" t="s">
        <v>6</v>
      </c>
      <c r="B49" s="149">
        <v>857</v>
      </c>
      <c r="C49" s="149">
        <v>125</v>
      </c>
      <c r="D49" s="93">
        <v>1853</v>
      </c>
      <c r="E49" s="149">
        <v>5612</v>
      </c>
      <c r="F49" s="149">
        <v>967</v>
      </c>
      <c r="G49" s="149">
        <v>0</v>
      </c>
      <c r="H49" s="149">
        <v>0</v>
      </c>
      <c r="I49" s="149">
        <v>0</v>
      </c>
      <c r="J49" s="149">
        <v>0</v>
      </c>
      <c r="K49" s="149">
        <f t="shared" si="6"/>
        <v>9414</v>
      </c>
    </row>
    <row r="50" spans="1:11" ht="11.4">
      <c r="A50" s="139" t="s">
        <v>7</v>
      </c>
      <c r="B50" s="140">
        <v>380</v>
      </c>
      <c r="C50" s="140">
        <v>0</v>
      </c>
      <c r="D50" s="17">
        <v>621</v>
      </c>
      <c r="E50" s="140">
        <v>861</v>
      </c>
      <c r="F50" s="140">
        <v>539</v>
      </c>
      <c r="G50" s="140">
        <v>27</v>
      </c>
      <c r="H50" s="140">
        <v>28</v>
      </c>
      <c r="I50" s="140">
        <v>0</v>
      </c>
      <c r="J50" s="140">
        <v>214</v>
      </c>
      <c r="K50" s="55">
        <f t="shared" si="6"/>
        <v>2670</v>
      </c>
    </row>
    <row r="51" spans="1:11" ht="11.4">
      <c r="A51" s="148" t="s">
        <v>8</v>
      </c>
      <c r="B51" s="149">
        <v>1159</v>
      </c>
      <c r="C51" s="149">
        <v>0</v>
      </c>
      <c r="D51" s="93">
        <v>1480</v>
      </c>
      <c r="E51" s="149">
        <v>4568</v>
      </c>
      <c r="F51" s="149">
        <v>111</v>
      </c>
      <c r="G51" s="149">
        <v>0</v>
      </c>
      <c r="H51" s="149">
        <v>0</v>
      </c>
      <c r="I51" s="149">
        <v>0</v>
      </c>
      <c r="J51" s="149">
        <v>297</v>
      </c>
      <c r="K51" s="149">
        <f t="shared" si="6"/>
        <v>7615</v>
      </c>
    </row>
    <row r="52" spans="1:11" ht="11.4">
      <c r="A52" s="139" t="s">
        <v>9</v>
      </c>
      <c r="B52" s="140">
        <v>1287</v>
      </c>
      <c r="C52" s="140">
        <v>197</v>
      </c>
      <c r="D52" s="17">
        <v>2192</v>
      </c>
      <c r="E52" s="140">
        <v>9516</v>
      </c>
      <c r="F52" s="140">
        <v>1111</v>
      </c>
      <c r="G52" s="140">
        <v>14</v>
      </c>
      <c r="H52" s="140">
        <v>304</v>
      </c>
      <c r="I52" s="140">
        <v>3375</v>
      </c>
      <c r="J52" s="140">
        <v>1217</v>
      </c>
      <c r="K52" s="55">
        <f t="shared" si="6"/>
        <v>19213</v>
      </c>
    </row>
    <row r="53" spans="1:11" ht="11.4">
      <c r="A53" s="148" t="s">
        <v>10</v>
      </c>
      <c r="B53" s="149">
        <v>2746</v>
      </c>
      <c r="C53" s="149">
        <v>264</v>
      </c>
      <c r="D53" s="93">
        <v>4096</v>
      </c>
      <c r="E53" s="149">
        <v>13445</v>
      </c>
      <c r="F53" s="149">
        <v>3129</v>
      </c>
      <c r="G53" s="149">
        <v>0</v>
      </c>
      <c r="H53" s="149">
        <v>0</v>
      </c>
      <c r="I53" s="149">
        <v>805</v>
      </c>
      <c r="J53" s="149">
        <v>1132</v>
      </c>
      <c r="K53" s="149">
        <f t="shared" si="6"/>
        <v>25617</v>
      </c>
    </row>
    <row r="54" spans="1:11" ht="11.4">
      <c r="A54" s="139" t="s">
        <v>11</v>
      </c>
      <c r="B54" s="140">
        <v>3078</v>
      </c>
      <c r="C54" s="140">
        <v>379</v>
      </c>
      <c r="D54" s="17">
        <v>6252</v>
      </c>
      <c r="E54" s="140">
        <v>5607</v>
      </c>
      <c r="F54" s="140">
        <v>2066</v>
      </c>
      <c r="G54" s="140">
        <v>0</v>
      </c>
      <c r="H54" s="140">
        <v>2</v>
      </c>
      <c r="I54" s="140">
        <v>14</v>
      </c>
      <c r="J54" s="140">
        <v>98</v>
      </c>
      <c r="K54" s="55">
        <f t="shared" si="6"/>
        <v>17496</v>
      </c>
    </row>
    <row r="55" spans="1:11" ht="11.4">
      <c r="A55" s="148" t="s">
        <v>12</v>
      </c>
      <c r="B55" s="149">
        <v>1193</v>
      </c>
      <c r="C55" s="149">
        <v>14</v>
      </c>
      <c r="D55" s="93">
        <v>1147</v>
      </c>
      <c r="E55" s="149">
        <v>3146</v>
      </c>
      <c r="F55" s="149">
        <v>4840</v>
      </c>
      <c r="G55" s="149">
        <v>0</v>
      </c>
      <c r="H55" s="149">
        <v>0</v>
      </c>
      <c r="I55" s="149">
        <v>0</v>
      </c>
      <c r="J55" s="149">
        <v>921</v>
      </c>
      <c r="K55" s="149">
        <f t="shared" si="6"/>
        <v>11261</v>
      </c>
    </row>
    <row r="56" spans="1:11" ht="11.4">
      <c r="A56" s="139" t="s">
        <v>13</v>
      </c>
      <c r="B56" s="140">
        <v>543</v>
      </c>
      <c r="C56" s="140">
        <v>0</v>
      </c>
      <c r="D56" s="17">
        <v>1194</v>
      </c>
      <c r="E56" s="140">
        <v>3364</v>
      </c>
      <c r="F56" s="140">
        <v>2353</v>
      </c>
      <c r="G56" s="140">
        <v>0</v>
      </c>
      <c r="H56" s="140">
        <v>95</v>
      </c>
      <c r="I56" s="140">
        <v>135</v>
      </c>
      <c r="J56" s="140">
        <v>245</v>
      </c>
      <c r="K56" s="55">
        <f t="shared" si="6"/>
        <v>7929</v>
      </c>
    </row>
    <row r="57" spans="1:11" ht="11.4">
      <c r="A57" s="148" t="s">
        <v>14</v>
      </c>
      <c r="B57" s="149">
        <v>251</v>
      </c>
      <c r="C57" s="149">
        <v>2</v>
      </c>
      <c r="D57" s="93">
        <v>1045</v>
      </c>
      <c r="E57" s="149">
        <v>2488</v>
      </c>
      <c r="F57" s="149">
        <v>472</v>
      </c>
      <c r="G57" s="149">
        <v>0</v>
      </c>
      <c r="H57" s="149">
        <v>0</v>
      </c>
      <c r="I57" s="149">
        <v>0</v>
      </c>
      <c r="J57" s="149">
        <v>0</v>
      </c>
      <c r="K57" s="149">
        <f t="shared" si="6"/>
        <v>4258</v>
      </c>
    </row>
    <row r="58" spans="1:11" ht="11.4">
      <c r="A58" s="139" t="s">
        <v>15</v>
      </c>
      <c r="B58" s="140">
        <v>536</v>
      </c>
      <c r="C58" s="140">
        <v>0</v>
      </c>
      <c r="D58" s="17">
        <v>766</v>
      </c>
      <c r="E58" s="140">
        <v>1811</v>
      </c>
      <c r="F58" s="140">
        <v>902</v>
      </c>
      <c r="G58" s="140">
        <v>0</v>
      </c>
      <c r="H58" s="140">
        <v>0</v>
      </c>
      <c r="I58" s="140">
        <v>0</v>
      </c>
      <c r="J58" s="140">
        <v>150</v>
      </c>
      <c r="K58" s="55">
        <f t="shared" si="6"/>
        <v>4165</v>
      </c>
    </row>
    <row r="59" spans="1:11" ht="11.4">
      <c r="A59" s="148" t="s">
        <v>16</v>
      </c>
      <c r="B59" s="149">
        <v>688</v>
      </c>
      <c r="C59" s="149">
        <v>37</v>
      </c>
      <c r="D59" s="93">
        <v>467</v>
      </c>
      <c r="E59" s="149">
        <v>1327</v>
      </c>
      <c r="F59" s="149">
        <v>259</v>
      </c>
      <c r="G59" s="149">
        <v>0</v>
      </c>
      <c r="H59" s="149">
        <v>1</v>
      </c>
      <c r="I59" s="149">
        <v>0</v>
      </c>
      <c r="J59" s="149">
        <v>111</v>
      </c>
      <c r="K59" s="149">
        <f t="shared" si="6"/>
        <v>2890</v>
      </c>
    </row>
    <row r="60" spans="1:11" ht="12">
      <c r="A60" s="141" t="s">
        <v>17</v>
      </c>
      <c r="B60" s="13">
        <f>SUM(B45:B59)</f>
        <v>13843</v>
      </c>
      <c r="C60" s="13">
        <f t="shared" ref="C60:J60" si="7">SUM(C45:C59)</f>
        <v>1095</v>
      </c>
      <c r="D60" s="13">
        <f t="shared" si="7"/>
        <v>26179</v>
      </c>
      <c r="E60" s="13">
        <f t="shared" si="7"/>
        <v>75389</v>
      </c>
      <c r="F60" s="13">
        <f t="shared" si="7"/>
        <v>21607</v>
      </c>
      <c r="G60" s="13">
        <f t="shared" si="7"/>
        <v>41</v>
      </c>
      <c r="H60" s="13">
        <f t="shared" si="7"/>
        <v>703</v>
      </c>
      <c r="I60" s="13">
        <f t="shared" si="7"/>
        <v>4374</v>
      </c>
      <c r="J60" s="13">
        <f t="shared" si="7"/>
        <v>6034</v>
      </c>
      <c r="K60" s="13">
        <f>SUM(K45:K59)</f>
        <v>149265</v>
      </c>
    </row>
    <row r="61" spans="1:11" ht="12">
      <c r="A61" s="18" t="s">
        <v>35</v>
      </c>
      <c r="B61" s="47">
        <f t="shared" ref="B61:J61" si="8">(+B60/$K60)*100</f>
        <v>9.2741098047097452</v>
      </c>
      <c r="C61" s="47">
        <f t="shared" si="8"/>
        <v>0.73359461360667266</v>
      </c>
      <c r="D61" s="47">
        <f t="shared" si="8"/>
        <v>17.538605835259439</v>
      </c>
      <c r="E61" s="47">
        <f t="shared" si="8"/>
        <v>50.506816735336479</v>
      </c>
      <c r="F61" s="47">
        <f t="shared" si="8"/>
        <v>14.475597092419523</v>
      </c>
      <c r="G61" s="47">
        <f t="shared" si="8"/>
        <v>2.7467926171574043E-2</v>
      </c>
      <c r="H61" s="47">
        <f t="shared" si="8"/>
        <v>0.47097444142967204</v>
      </c>
      <c r="I61" s="47">
        <f t="shared" si="8"/>
        <v>2.9303587579137775</v>
      </c>
      <c r="J61" s="47">
        <f t="shared" si="8"/>
        <v>4.0424747931531169</v>
      </c>
      <c r="K61" s="47">
        <f>SUM(B61:J61)</f>
        <v>100</v>
      </c>
    </row>
    <row r="62" spans="1:11" ht="10.8">
      <c r="A62" s="167" t="s">
        <v>85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</row>
    <row r="63" spans="1:11" ht="10.8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</row>
    <row r="64" spans="1:11" ht="15">
      <c r="A64" s="130" t="s">
        <v>96</v>
      </c>
      <c r="C64" s="84"/>
      <c r="H64" s="84">
        <v>2019</v>
      </c>
    </row>
    <row r="65" spans="1:11" ht="60">
      <c r="A65" s="15" t="s">
        <v>0</v>
      </c>
      <c r="B65" s="15" t="s">
        <v>28</v>
      </c>
      <c r="C65" s="16" t="s">
        <v>20</v>
      </c>
      <c r="D65" s="15" t="s">
        <v>29</v>
      </c>
      <c r="E65" s="15" t="s">
        <v>30</v>
      </c>
      <c r="F65" s="15" t="s">
        <v>31</v>
      </c>
      <c r="G65" s="15" t="s">
        <v>24</v>
      </c>
      <c r="H65" s="15" t="s">
        <v>32</v>
      </c>
      <c r="I65" s="15" t="s">
        <v>33</v>
      </c>
      <c r="J65" s="15" t="s">
        <v>34</v>
      </c>
      <c r="K65" s="15" t="s">
        <v>17</v>
      </c>
    </row>
    <row r="66" spans="1:11" ht="11.4">
      <c r="A66" s="148" t="s">
        <v>2</v>
      </c>
      <c r="B66" s="149">
        <v>521</v>
      </c>
      <c r="C66" s="149">
        <v>82</v>
      </c>
      <c r="D66" s="93">
        <v>3924</v>
      </c>
      <c r="E66" s="149">
        <v>15056</v>
      </c>
      <c r="F66" s="149">
        <v>2790</v>
      </c>
      <c r="G66" s="149">
        <v>0</v>
      </c>
      <c r="H66" s="149">
        <v>12</v>
      </c>
      <c r="I66" s="149">
        <v>0</v>
      </c>
      <c r="J66" s="149">
        <v>432</v>
      </c>
      <c r="K66" s="149">
        <f t="shared" ref="K66:K80" si="9">SUM(B66:J66)</f>
        <v>22817</v>
      </c>
    </row>
    <row r="67" spans="1:11" ht="11.4">
      <c r="A67" s="139" t="s">
        <v>3</v>
      </c>
      <c r="B67" s="140">
        <v>314</v>
      </c>
      <c r="C67" s="140">
        <v>0</v>
      </c>
      <c r="D67" s="17">
        <v>1391</v>
      </c>
      <c r="E67" s="140">
        <v>6535</v>
      </c>
      <c r="F67" s="140">
        <v>2623</v>
      </c>
      <c r="G67" s="140">
        <v>0</v>
      </c>
      <c r="H67" s="140">
        <v>16</v>
      </c>
      <c r="I67" s="140">
        <v>0</v>
      </c>
      <c r="J67" s="140">
        <v>1271</v>
      </c>
      <c r="K67" s="55">
        <f t="shared" si="9"/>
        <v>12150</v>
      </c>
    </row>
    <row r="68" spans="1:11" ht="11.4">
      <c r="A68" s="148" t="s">
        <v>4</v>
      </c>
      <c r="B68" s="149">
        <v>390</v>
      </c>
      <c r="C68" s="149">
        <v>20</v>
      </c>
      <c r="D68" s="93">
        <v>726</v>
      </c>
      <c r="E68" s="149">
        <v>3197</v>
      </c>
      <c r="F68" s="149">
        <v>116</v>
      </c>
      <c r="G68" s="149">
        <v>0</v>
      </c>
      <c r="H68" s="149">
        <v>320</v>
      </c>
      <c r="I68" s="149">
        <v>52</v>
      </c>
      <c r="J68" s="149">
        <v>68</v>
      </c>
      <c r="K68" s="149">
        <f t="shared" si="9"/>
        <v>4889</v>
      </c>
    </row>
    <row r="69" spans="1:11" ht="11.4">
      <c r="A69" s="139" t="s">
        <v>5</v>
      </c>
      <c r="B69" s="140">
        <v>289</v>
      </c>
      <c r="C69" s="140">
        <v>0</v>
      </c>
      <c r="D69" s="17">
        <v>718</v>
      </c>
      <c r="E69" s="140">
        <v>5712</v>
      </c>
      <c r="F69" s="140">
        <v>326</v>
      </c>
      <c r="G69" s="140">
        <v>0</v>
      </c>
      <c r="H69" s="140">
        <v>0</v>
      </c>
      <c r="I69" s="140">
        <v>0</v>
      </c>
      <c r="J69" s="140">
        <v>402</v>
      </c>
      <c r="K69" s="55">
        <f t="shared" si="9"/>
        <v>7447</v>
      </c>
    </row>
    <row r="70" spans="1:11" ht="11.4">
      <c r="A70" s="148" t="s">
        <v>6</v>
      </c>
      <c r="B70" s="149">
        <v>1266</v>
      </c>
      <c r="C70" s="149">
        <v>0</v>
      </c>
      <c r="D70" s="93">
        <v>1715</v>
      </c>
      <c r="E70" s="149">
        <v>9438</v>
      </c>
      <c r="F70" s="149">
        <v>0</v>
      </c>
      <c r="G70" s="149">
        <v>0</v>
      </c>
      <c r="H70" s="149">
        <v>0</v>
      </c>
      <c r="I70" s="149">
        <v>0</v>
      </c>
      <c r="J70" s="149">
        <v>23</v>
      </c>
      <c r="K70" s="149">
        <f t="shared" si="9"/>
        <v>12442</v>
      </c>
    </row>
    <row r="71" spans="1:11" ht="11.4">
      <c r="A71" s="139" t="s">
        <v>7</v>
      </c>
      <c r="B71" s="140">
        <v>483</v>
      </c>
      <c r="C71" s="140">
        <v>0</v>
      </c>
      <c r="D71" s="17">
        <v>1007</v>
      </c>
      <c r="E71" s="140">
        <v>1821</v>
      </c>
      <c r="F71" s="140">
        <v>747</v>
      </c>
      <c r="G71" s="140">
        <v>23</v>
      </c>
      <c r="H71" s="140">
        <v>17</v>
      </c>
      <c r="I71" s="140">
        <v>0</v>
      </c>
      <c r="J71" s="140">
        <v>299</v>
      </c>
      <c r="K71" s="55">
        <f t="shared" si="9"/>
        <v>4397</v>
      </c>
    </row>
    <row r="72" spans="1:11" ht="11.4">
      <c r="A72" s="148" t="s">
        <v>8</v>
      </c>
      <c r="B72" s="149">
        <v>1234</v>
      </c>
      <c r="C72" s="149">
        <v>3</v>
      </c>
      <c r="D72" s="93">
        <v>1991</v>
      </c>
      <c r="E72" s="149">
        <v>5617</v>
      </c>
      <c r="F72" s="149">
        <v>63</v>
      </c>
      <c r="G72" s="149">
        <v>0</v>
      </c>
      <c r="H72" s="149">
        <v>0</v>
      </c>
      <c r="I72" s="149">
        <v>0</v>
      </c>
      <c r="J72" s="149">
        <v>545</v>
      </c>
      <c r="K72" s="149">
        <f t="shared" si="9"/>
        <v>9453</v>
      </c>
    </row>
    <row r="73" spans="1:11" ht="11.4">
      <c r="A73" s="139" t="s">
        <v>9</v>
      </c>
      <c r="B73" s="140">
        <v>1484</v>
      </c>
      <c r="C73" s="140">
        <v>119</v>
      </c>
      <c r="D73" s="17">
        <v>3120</v>
      </c>
      <c r="E73" s="140">
        <v>16753</v>
      </c>
      <c r="F73" s="140">
        <v>2106</v>
      </c>
      <c r="G73" s="140">
        <v>34</v>
      </c>
      <c r="H73" s="140">
        <v>256</v>
      </c>
      <c r="I73" s="140">
        <v>3417</v>
      </c>
      <c r="J73" s="140">
        <v>1792</v>
      </c>
      <c r="K73" s="55">
        <f t="shared" si="9"/>
        <v>29081</v>
      </c>
    </row>
    <row r="74" spans="1:11" ht="11.4">
      <c r="A74" s="148" t="s">
        <v>10</v>
      </c>
      <c r="B74" s="149">
        <v>3116</v>
      </c>
      <c r="C74" s="149">
        <v>388</v>
      </c>
      <c r="D74" s="93">
        <v>5085</v>
      </c>
      <c r="E74" s="149">
        <v>17060</v>
      </c>
      <c r="F74" s="149">
        <v>6205</v>
      </c>
      <c r="G74" s="149">
        <v>0</v>
      </c>
      <c r="H74" s="149">
        <v>0</v>
      </c>
      <c r="I74" s="149">
        <v>692</v>
      </c>
      <c r="J74" s="149">
        <v>2233</v>
      </c>
      <c r="K74" s="149">
        <f t="shared" si="9"/>
        <v>34779</v>
      </c>
    </row>
    <row r="75" spans="1:11" ht="11.4">
      <c r="A75" s="139" t="s">
        <v>11</v>
      </c>
      <c r="B75" s="140">
        <v>3659</v>
      </c>
      <c r="C75" s="140">
        <v>438</v>
      </c>
      <c r="D75" s="17">
        <v>8088</v>
      </c>
      <c r="E75" s="140">
        <v>6969</v>
      </c>
      <c r="F75" s="140">
        <v>2231</v>
      </c>
      <c r="G75" s="140">
        <v>0</v>
      </c>
      <c r="H75" s="140">
        <v>15</v>
      </c>
      <c r="I75" s="140">
        <v>0</v>
      </c>
      <c r="J75" s="140">
        <v>102</v>
      </c>
      <c r="K75" s="55">
        <f t="shared" si="9"/>
        <v>21502</v>
      </c>
    </row>
    <row r="76" spans="1:11" ht="11.4">
      <c r="A76" s="148" t="s">
        <v>12</v>
      </c>
      <c r="B76" s="149">
        <v>1190</v>
      </c>
      <c r="C76" s="149">
        <v>0</v>
      </c>
      <c r="D76" s="93">
        <v>1742</v>
      </c>
      <c r="E76" s="149">
        <v>3898</v>
      </c>
      <c r="F76" s="149">
        <v>6444</v>
      </c>
      <c r="G76" s="149">
        <v>0</v>
      </c>
      <c r="H76" s="149">
        <v>0</v>
      </c>
      <c r="I76" s="149">
        <v>47</v>
      </c>
      <c r="J76" s="149">
        <v>1198</v>
      </c>
      <c r="K76" s="149">
        <f t="shared" si="9"/>
        <v>14519</v>
      </c>
    </row>
    <row r="77" spans="1:11" ht="11.4">
      <c r="A77" s="139" t="s">
        <v>13</v>
      </c>
      <c r="B77" s="140">
        <v>769</v>
      </c>
      <c r="C77" s="140">
        <v>0</v>
      </c>
      <c r="D77" s="17">
        <v>1502</v>
      </c>
      <c r="E77" s="140">
        <v>5296</v>
      </c>
      <c r="F77" s="140">
        <v>3274</v>
      </c>
      <c r="G77" s="140">
        <v>0</v>
      </c>
      <c r="H77" s="140">
        <v>115</v>
      </c>
      <c r="I77" s="140">
        <v>83</v>
      </c>
      <c r="J77" s="140">
        <v>381</v>
      </c>
      <c r="K77" s="55">
        <f t="shared" si="9"/>
        <v>11420</v>
      </c>
    </row>
    <row r="78" spans="1:11" ht="11.4">
      <c r="A78" s="148" t="s">
        <v>14</v>
      </c>
      <c r="B78" s="149">
        <v>303</v>
      </c>
      <c r="C78" s="149">
        <v>2</v>
      </c>
      <c r="D78" s="93">
        <v>1107</v>
      </c>
      <c r="E78" s="149">
        <v>3080</v>
      </c>
      <c r="F78" s="149">
        <v>593</v>
      </c>
      <c r="G78" s="149">
        <v>0</v>
      </c>
      <c r="H78" s="149">
        <v>114</v>
      </c>
      <c r="I78" s="149">
        <v>0</v>
      </c>
      <c r="J78" s="149">
        <v>0</v>
      </c>
      <c r="K78" s="149">
        <f t="shared" si="9"/>
        <v>5199</v>
      </c>
    </row>
    <row r="79" spans="1:11" ht="11.4">
      <c r="A79" s="139" t="s">
        <v>15</v>
      </c>
      <c r="B79" s="140">
        <v>659</v>
      </c>
      <c r="C79" s="140">
        <v>0</v>
      </c>
      <c r="D79" s="17">
        <v>993</v>
      </c>
      <c r="E79" s="140">
        <v>2213</v>
      </c>
      <c r="F79" s="140">
        <v>1484</v>
      </c>
      <c r="G79" s="140">
        <v>0</v>
      </c>
      <c r="H79" s="140">
        <v>8</v>
      </c>
      <c r="I79" s="140">
        <v>0</v>
      </c>
      <c r="J79" s="140">
        <v>313</v>
      </c>
      <c r="K79" s="55">
        <f t="shared" si="9"/>
        <v>5670</v>
      </c>
    </row>
    <row r="80" spans="1:11" ht="11.4">
      <c r="A80" s="148" t="s">
        <v>16</v>
      </c>
      <c r="B80" s="149">
        <v>874</v>
      </c>
      <c r="C80" s="149">
        <v>104</v>
      </c>
      <c r="D80" s="93">
        <v>645</v>
      </c>
      <c r="E80" s="149">
        <v>1701</v>
      </c>
      <c r="F80" s="149">
        <v>297</v>
      </c>
      <c r="G80" s="149">
        <v>0</v>
      </c>
      <c r="H80" s="149">
        <v>0</v>
      </c>
      <c r="I80" s="149">
        <v>0</v>
      </c>
      <c r="J80" s="149">
        <v>225</v>
      </c>
      <c r="K80" s="149">
        <f t="shared" si="9"/>
        <v>3846</v>
      </c>
    </row>
    <row r="81" spans="1:11" ht="12">
      <c r="A81" s="141" t="s">
        <v>17</v>
      </c>
      <c r="B81" s="13">
        <f>SUM(B66:B80)</f>
        <v>16551</v>
      </c>
      <c r="C81" s="13">
        <f t="shared" ref="C81:J81" si="10">SUM(C66:C80)</f>
        <v>1156</v>
      </c>
      <c r="D81" s="13">
        <f t="shared" si="10"/>
        <v>33754</v>
      </c>
      <c r="E81" s="13">
        <f t="shared" si="10"/>
        <v>104346</v>
      </c>
      <c r="F81" s="13">
        <f t="shared" si="10"/>
        <v>29299</v>
      </c>
      <c r="G81" s="13">
        <f t="shared" si="10"/>
        <v>57</v>
      </c>
      <c r="H81" s="13">
        <f t="shared" si="10"/>
        <v>873</v>
      </c>
      <c r="I81" s="13">
        <f t="shared" si="10"/>
        <v>4291</v>
      </c>
      <c r="J81" s="13">
        <f t="shared" si="10"/>
        <v>9284</v>
      </c>
      <c r="K81" s="13">
        <f>SUM(K66:K80)</f>
        <v>199611</v>
      </c>
    </row>
    <row r="82" spans="1:11" ht="12">
      <c r="A82" s="18" t="s">
        <v>35</v>
      </c>
      <c r="B82" s="47">
        <f t="shared" ref="B82:J82" si="11">(+B81/$K81)*100</f>
        <v>8.2916272149330457</v>
      </c>
      <c r="C82" s="47">
        <f t="shared" si="11"/>
        <v>0.5791264008496525</v>
      </c>
      <c r="D82" s="47">
        <f t="shared" si="11"/>
        <v>16.909889735535614</v>
      </c>
      <c r="E82" s="47">
        <f t="shared" si="11"/>
        <v>52.274674241399524</v>
      </c>
      <c r="F82" s="47">
        <f t="shared" si="11"/>
        <v>14.678048804925581</v>
      </c>
      <c r="G82" s="47">
        <f t="shared" si="11"/>
        <v>2.8555540526323697E-2</v>
      </c>
      <c r="H82" s="47">
        <f t="shared" si="11"/>
        <v>0.43735064700843135</v>
      </c>
      <c r="I82" s="47">
        <f t="shared" si="11"/>
        <v>2.1496811297974561</v>
      </c>
      <c r="J82" s="47">
        <f t="shared" si="11"/>
        <v>4.6510462850243721</v>
      </c>
      <c r="K82" s="47">
        <f>SUM(B82:J82)</f>
        <v>100.00000000000001</v>
      </c>
    </row>
    <row r="83" spans="1:11" ht="10.8">
      <c r="A83" s="167" t="s">
        <v>85</v>
      </c>
      <c r="B83" s="167"/>
      <c r="C83" s="167"/>
      <c r="D83" s="167"/>
      <c r="E83" s="167"/>
      <c r="F83" s="167"/>
      <c r="G83" s="167"/>
      <c r="H83" s="167"/>
      <c r="I83" s="167"/>
      <c r="J83" s="167"/>
      <c r="K83" s="167"/>
    </row>
    <row r="84" spans="1:11" ht="10.8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</row>
    <row r="85" spans="1:11" ht="15">
      <c r="A85" s="130" t="s">
        <v>97</v>
      </c>
      <c r="C85" s="84"/>
      <c r="H85" s="84">
        <v>2018</v>
      </c>
    </row>
    <row r="86" spans="1:11" ht="60">
      <c r="A86" s="15" t="s">
        <v>0</v>
      </c>
      <c r="B86" s="15" t="s">
        <v>28</v>
      </c>
      <c r="C86" s="16" t="s">
        <v>20</v>
      </c>
      <c r="D86" s="15" t="s">
        <v>29</v>
      </c>
      <c r="E86" s="15" t="s">
        <v>30</v>
      </c>
      <c r="F86" s="15" t="s">
        <v>31</v>
      </c>
      <c r="G86" s="15" t="s">
        <v>24</v>
      </c>
      <c r="H86" s="15" t="s">
        <v>32</v>
      </c>
      <c r="I86" s="15" t="s">
        <v>33</v>
      </c>
      <c r="J86" s="15" t="s">
        <v>34</v>
      </c>
      <c r="K86" s="15" t="s">
        <v>17</v>
      </c>
    </row>
    <row r="87" spans="1:11" ht="11.4">
      <c r="A87" s="148" t="s">
        <v>2</v>
      </c>
      <c r="B87" s="149">
        <v>515</v>
      </c>
      <c r="C87" s="149">
        <v>69</v>
      </c>
      <c r="D87" s="93">
        <v>3918</v>
      </c>
      <c r="E87" s="149">
        <v>15946</v>
      </c>
      <c r="F87" s="149">
        <v>2915</v>
      </c>
      <c r="G87" s="149">
        <v>0</v>
      </c>
      <c r="H87" s="149">
        <v>5</v>
      </c>
      <c r="I87" s="149">
        <v>67</v>
      </c>
      <c r="J87" s="149">
        <v>644</v>
      </c>
      <c r="K87" s="149">
        <f t="shared" ref="K87:K101" si="12">SUM(B87:J87)</f>
        <v>24079</v>
      </c>
    </row>
    <row r="88" spans="1:11" ht="11.4">
      <c r="A88" s="139" t="s">
        <v>3</v>
      </c>
      <c r="B88" s="140">
        <v>328</v>
      </c>
      <c r="C88" s="140">
        <v>0</v>
      </c>
      <c r="D88" s="17">
        <v>1518</v>
      </c>
      <c r="E88" s="140">
        <v>7339</v>
      </c>
      <c r="F88" s="140">
        <v>2302</v>
      </c>
      <c r="G88" s="140">
        <v>0</v>
      </c>
      <c r="H88" s="140">
        <v>37</v>
      </c>
      <c r="I88" s="140">
        <v>0</v>
      </c>
      <c r="J88" s="140">
        <v>1627</v>
      </c>
      <c r="K88" s="55">
        <f t="shared" si="12"/>
        <v>13151</v>
      </c>
    </row>
    <row r="89" spans="1:11" ht="11.4">
      <c r="A89" s="148" t="s">
        <v>4</v>
      </c>
      <c r="B89" s="149">
        <v>174</v>
      </c>
      <c r="C89" s="149">
        <v>0</v>
      </c>
      <c r="D89" s="93">
        <v>672</v>
      </c>
      <c r="E89" s="149">
        <v>3624</v>
      </c>
      <c r="F89" s="149">
        <v>101</v>
      </c>
      <c r="G89" s="149">
        <v>0</v>
      </c>
      <c r="H89" s="149">
        <v>544</v>
      </c>
      <c r="I89" s="149">
        <v>16</v>
      </c>
      <c r="J89" s="149">
        <v>119</v>
      </c>
      <c r="K89" s="149">
        <f t="shared" si="12"/>
        <v>5250</v>
      </c>
    </row>
    <row r="90" spans="1:11" ht="11.4">
      <c r="A90" s="139" t="s">
        <v>5</v>
      </c>
      <c r="B90" s="140">
        <v>310</v>
      </c>
      <c r="C90" s="140">
        <v>0</v>
      </c>
      <c r="D90" s="17">
        <v>931</v>
      </c>
      <c r="E90" s="140">
        <v>5902</v>
      </c>
      <c r="F90" s="140">
        <v>521</v>
      </c>
      <c r="G90" s="140">
        <v>0</v>
      </c>
      <c r="H90" s="140">
        <v>0</v>
      </c>
      <c r="I90" s="140">
        <v>0</v>
      </c>
      <c r="J90" s="140">
        <v>200</v>
      </c>
      <c r="K90" s="55">
        <f t="shared" si="12"/>
        <v>7864</v>
      </c>
    </row>
    <row r="91" spans="1:11" ht="11.4">
      <c r="A91" s="148" t="s">
        <v>6</v>
      </c>
      <c r="B91" s="149">
        <v>1545</v>
      </c>
      <c r="C91" s="149">
        <v>0</v>
      </c>
      <c r="D91" s="93">
        <v>1870</v>
      </c>
      <c r="E91" s="149">
        <v>11421</v>
      </c>
      <c r="F91" s="149">
        <v>0</v>
      </c>
      <c r="G91" s="149">
        <v>0</v>
      </c>
      <c r="H91" s="149">
        <v>15</v>
      </c>
      <c r="I91" s="149">
        <v>0</v>
      </c>
      <c r="J91" s="149">
        <v>51</v>
      </c>
      <c r="K91" s="149">
        <f t="shared" si="12"/>
        <v>14902</v>
      </c>
    </row>
    <row r="92" spans="1:11" ht="11.4">
      <c r="A92" s="139" t="s">
        <v>7</v>
      </c>
      <c r="B92" s="140">
        <v>570</v>
      </c>
      <c r="C92" s="140">
        <v>0</v>
      </c>
      <c r="D92" s="17">
        <v>1000</v>
      </c>
      <c r="E92" s="140">
        <v>1581</v>
      </c>
      <c r="F92" s="140">
        <v>852</v>
      </c>
      <c r="G92" s="140">
        <v>28</v>
      </c>
      <c r="H92" s="140">
        <v>31</v>
      </c>
      <c r="I92" s="140">
        <v>8</v>
      </c>
      <c r="J92" s="140">
        <v>381</v>
      </c>
      <c r="K92" s="55">
        <f t="shared" si="12"/>
        <v>4451</v>
      </c>
    </row>
    <row r="93" spans="1:11" ht="11.4">
      <c r="A93" s="148" t="s">
        <v>8</v>
      </c>
      <c r="B93" s="149">
        <v>1084</v>
      </c>
      <c r="C93" s="149">
        <v>4</v>
      </c>
      <c r="D93" s="93">
        <v>1882</v>
      </c>
      <c r="E93" s="149">
        <v>5755</v>
      </c>
      <c r="F93" s="149">
        <v>126</v>
      </c>
      <c r="G93" s="149">
        <v>0</v>
      </c>
      <c r="H93" s="149">
        <v>1</v>
      </c>
      <c r="I93" s="149">
        <v>0</v>
      </c>
      <c r="J93" s="149">
        <v>438</v>
      </c>
      <c r="K93" s="149">
        <f t="shared" si="12"/>
        <v>9290</v>
      </c>
    </row>
    <row r="94" spans="1:11" ht="11.4">
      <c r="A94" s="139" t="s">
        <v>9</v>
      </c>
      <c r="B94" s="140">
        <v>1262</v>
      </c>
      <c r="C94" s="140">
        <v>118</v>
      </c>
      <c r="D94" s="17">
        <v>3478</v>
      </c>
      <c r="E94" s="140">
        <v>18467</v>
      </c>
      <c r="F94" s="140">
        <v>2493</v>
      </c>
      <c r="G94" s="140">
        <v>30</v>
      </c>
      <c r="H94" s="140">
        <v>424</v>
      </c>
      <c r="I94" s="140">
        <v>3424</v>
      </c>
      <c r="J94" s="140">
        <v>2262</v>
      </c>
      <c r="K94" s="55">
        <f t="shared" si="12"/>
        <v>31958</v>
      </c>
    </row>
    <row r="95" spans="1:11" ht="11.4">
      <c r="A95" s="148" t="s">
        <v>10</v>
      </c>
      <c r="B95" s="149">
        <v>2939</v>
      </c>
      <c r="C95" s="149">
        <v>722</v>
      </c>
      <c r="D95" s="93">
        <v>5194</v>
      </c>
      <c r="E95" s="149">
        <v>21489</v>
      </c>
      <c r="F95" s="149">
        <v>5237</v>
      </c>
      <c r="G95" s="149">
        <v>0</v>
      </c>
      <c r="H95" s="149">
        <v>0</v>
      </c>
      <c r="I95" s="149">
        <v>1109</v>
      </c>
      <c r="J95" s="149">
        <v>2303</v>
      </c>
      <c r="K95" s="149">
        <f t="shared" si="12"/>
        <v>38993</v>
      </c>
    </row>
    <row r="96" spans="1:11" ht="11.4">
      <c r="A96" s="139" t="s">
        <v>11</v>
      </c>
      <c r="B96" s="140">
        <v>3571</v>
      </c>
      <c r="C96" s="140">
        <v>493</v>
      </c>
      <c r="D96" s="17">
        <v>7787</v>
      </c>
      <c r="E96" s="140">
        <v>6383</v>
      </c>
      <c r="F96" s="140">
        <v>2009</v>
      </c>
      <c r="G96" s="140">
        <v>0</v>
      </c>
      <c r="H96" s="140">
        <v>25</v>
      </c>
      <c r="I96" s="140">
        <v>2</v>
      </c>
      <c r="J96" s="140">
        <v>142</v>
      </c>
      <c r="K96" s="55">
        <f t="shared" si="12"/>
        <v>20412</v>
      </c>
    </row>
    <row r="97" spans="1:11" ht="11.4">
      <c r="A97" s="148" t="s">
        <v>12</v>
      </c>
      <c r="B97" s="149">
        <v>981</v>
      </c>
      <c r="C97" s="149">
        <v>0</v>
      </c>
      <c r="D97" s="93">
        <v>1585</v>
      </c>
      <c r="E97" s="149">
        <v>3689</v>
      </c>
      <c r="F97" s="149">
        <v>7437</v>
      </c>
      <c r="G97" s="149">
        <v>0</v>
      </c>
      <c r="H97" s="149">
        <v>0</v>
      </c>
      <c r="I97" s="149">
        <v>0</v>
      </c>
      <c r="J97" s="149">
        <v>1461</v>
      </c>
      <c r="K97" s="149">
        <f t="shared" si="12"/>
        <v>15153</v>
      </c>
    </row>
    <row r="98" spans="1:11" ht="11.4">
      <c r="A98" s="139" t="s">
        <v>13</v>
      </c>
      <c r="B98" s="140">
        <v>892</v>
      </c>
      <c r="C98" s="140">
        <v>0</v>
      </c>
      <c r="D98" s="17">
        <v>1751</v>
      </c>
      <c r="E98" s="140">
        <v>5575</v>
      </c>
      <c r="F98" s="140">
        <v>3994</v>
      </c>
      <c r="G98" s="140">
        <v>0</v>
      </c>
      <c r="H98" s="140">
        <v>146</v>
      </c>
      <c r="I98" s="140">
        <v>40</v>
      </c>
      <c r="J98" s="140">
        <v>338</v>
      </c>
      <c r="K98" s="55">
        <f t="shared" si="12"/>
        <v>12736</v>
      </c>
    </row>
    <row r="99" spans="1:11" ht="11.4">
      <c r="A99" s="148" t="s">
        <v>14</v>
      </c>
      <c r="B99" s="149">
        <v>352</v>
      </c>
      <c r="C99" s="149">
        <v>0</v>
      </c>
      <c r="D99" s="93">
        <v>1190</v>
      </c>
      <c r="E99" s="149">
        <v>3033</v>
      </c>
      <c r="F99" s="149">
        <v>964</v>
      </c>
      <c r="G99" s="149">
        <v>0</v>
      </c>
      <c r="H99" s="149">
        <v>166</v>
      </c>
      <c r="I99" s="149">
        <v>0</v>
      </c>
      <c r="J99" s="149">
        <v>9</v>
      </c>
      <c r="K99" s="149">
        <f t="shared" si="12"/>
        <v>5714</v>
      </c>
    </row>
    <row r="100" spans="1:11" ht="11.4">
      <c r="A100" s="139" t="s">
        <v>15</v>
      </c>
      <c r="B100" s="140">
        <v>646</v>
      </c>
      <c r="C100" s="140">
        <v>1</v>
      </c>
      <c r="D100" s="17">
        <v>953</v>
      </c>
      <c r="E100" s="140">
        <v>2612</v>
      </c>
      <c r="F100" s="140">
        <v>1677</v>
      </c>
      <c r="G100" s="140">
        <v>0</v>
      </c>
      <c r="H100" s="140">
        <v>0</v>
      </c>
      <c r="I100" s="140">
        <v>0</v>
      </c>
      <c r="J100" s="140">
        <v>422</v>
      </c>
      <c r="K100" s="55">
        <f t="shared" si="12"/>
        <v>6311</v>
      </c>
    </row>
    <row r="101" spans="1:11" ht="11.4">
      <c r="A101" s="148" t="s">
        <v>16</v>
      </c>
      <c r="B101" s="149">
        <v>926</v>
      </c>
      <c r="C101" s="149">
        <v>91</v>
      </c>
      <c r="D101" s="93">
        <v>553</v>
      </c>
      <c r="E101" s="149">
        <v>2067</v>
      </c>
      <c r="F101" s="149">
        <v>393</v>
      </c>
      <c r="G101" s="149">
        <v>0</v>
      </c>
      <c r="H101" s="149">
        <v>0</v>
      </c>
      <c r="I101" s="149">
        <v>0</v>
      </c>
      <c r="J101" s="149">
        <v>269</v>
      </c>
      <c r="K101" s="149">
        <f t="shared" si="12"/>
        <v>4299</v>
      </c>
    </row>
    <row r="102" spans="1:11" ht="12">
      <c r="A102" s="141" t="s">
        <v>17</v>
      </c>
      <c r="B102" s="13">
        <f>SUM(B87:B101)</f>
        <v>16095</v>
      </c>
      <c r="C102" s="13">
        <f t="shared" ref="C102:J102" si="13">SUM(C87:C101)</f>
        <v>1498</v>
      </c>
      <c r="D102" s="13">
        <f t="shared" si="13"/>
        <v>34282</v>
      </c>
      <c r="E102" s="13">
        <f t="shared" si="13"/>
        <v>114883</v>
      </c>
      <c r="F102" s="13">
        <f t="shared" si="13"/>
        <v>31021</v>
      </c>
      <c r="G102" s="13">
        <f t="shared" si="13"/>
        <v>58</v>
      </c>
      <c r="H102" s="13">
        <f t="shared" si="13"/>
        <v>1394</v>
      </c>
      <c r="I102" s="13">
        <f t="shared" si="13"/>
        <v>4666</v>
      </c>
      <c r="J102" s="13">
        <f t="shared" si="13"/>
        <v>10666</v>
      </c>
      <c r="K102" s="13">
        <f>SUM(K87:K101)</f>
        <v>214563</v>
      </c>
    </row>
    <row r="103" spans="1:11" ht="12">
      <c r="A103" s="18" t="s">
        <v>35</v>
      </c>
      <c r="B103" s="47">
        <f t="shared" ref="B103:J103" si="14">(+B102/$K102)*100</f>
        <v>7.5012933264355928</v>
      </c>
      <c r="C103" s="47">
        <f t="shared" si="14"/>
        <v>0.69816324342966873</v>
      </c>
      <c r="D103" s="47">
        <f t="shared" si="14"/>
        <v>15.977591663054675</v>
      </c>
      <c r="E103" s="47">
        <f t="shared" si="14"/>
        <v>53.542782306362234</v>
      </c>
      <c r="F103" s="47">
        <f t="shared" si="14"/>
        <v>14.457758327391023</v>
      </c>
      <c r="G103" s="47">
        <f t="shared" si="14"/>
        <v>2.7031687662830966E-2</v>
      </c>
      <c r="H103" s="47">
        <f t="shared" si="14"/>
        <v>0.64969263106873043</v>
      </c>
      <c r="I103" s="47">
        <f t="shared" si="14"/>
        <v>2.1746526661167116</v>
      </c>
      <c r="J103" s="47">
        <f t="shared" si="14"/>
        <v>4.9710341484785356</v>
      </c>
      <c r="K103" s="47">
        <f>SUM(B103:J103)</f>
        <v>100</v>
      </c>
    </row>
    <row r="104" spans="1:11" ht="10.8">
      <c r="A104" s="167" t="s">
        <v>85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</row>
    <row r="105" spans="1:11" ht="10.8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1" ht="10.8">
      <c r="A106" s="152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</row>
    <row r="107" spans="1:11" ht="10.8">
      <c r="A107" s="152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</row>
    <row r="110" spans="1:11" ht="10.8">
      <c r="A110" s="152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</row>
    <row r="111" spans="1:11" ht="10.8">
      <c r="A111" s="152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</row>
    <row r="112" spans="1:11" ht="10.8">
      <c r="A112" s="152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</row>
    <row r="113" spans="1:11" ht="10.8">
      <c r="A113" s="152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</row>
    <row r="114" spans="1:11" ht="10.8">
      <c r="A114" s="152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</row>
    <row r="115" spans="1:11" ht="10.8">
      <c r="A115" s="152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</row>
    <row r="116" spans="1:11" ht="10.8">
      <c r="A116" s="152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</row>
    <row r="117" spans="1:11" ht="10.8">
      <c r="A117" s="152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</row>
    <row r="118" spans="1:11" ht="10.8">
      <c r="A118" s="152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</row>
    <row r="119" spans="1:11" ht="10.8">
      <c r="A119" s="152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</row>
    <row r="120" spans="1:11" ht="10.8">
      <c r="A120" s="152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</row>
    <row r="121" spans="1:11" ht="10.8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</row>
    <row r="122" spans="1:11" ht="10.8">
      <c r="A122" s="152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</row>
    <row r="123" spans="1:11" ht="10.8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</row>
    <row r="124" spans="1:11" ht="10.8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</row>
    <row r="128" spans="1:11" ht="10.8">
      <c r="A128" s="152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</row>
    <row r="129" spans="1:11" ht="10.8">
      <c r="A129" s="152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</row>
    <row r="130" spans="1:11" ht="10.8">
      <c r="A130" s="152"/>
      <c r="B130" s="152"/>
      <c r="C130" s="152"/>
      <c r="D130" s="152"/>
      <c r="E130" s="152"/>
      <c r="F130" s="152"/>
      <c r="G130" s="152"/>
      <c r="H130" s="152"/>
      <c r="I130" s="152"/>
      <c r="J130" s="152"/>
      <c r="K130" s="152"/>
    </row>
    <row r="131" spans="1:11" ht="10.8">
      <c r="A131" s="152"/>
      <c r="B131" s="152"/>
      <c r="C131" s="152"/>
      <c r="D131" s="152"/>
      <c r="E131" s="152"/>
      <c r="F131" s="152"/>
      <c r="G131" s="152"/>
      <c r="H131" s="152"/>
      <c r="I131" s="152"/>
      <c r="J131" s="152"/>
      <c r="K131" s="152"/>
    </row>
    <row r="132" spans="1:11" ht="10.8">
      <c r="A132" s="152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</row>
    <row r="133" spans="1:11" ht="10.8">
      <c r="A133" s="152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</row>
    <row r="134" spans="1:11" ht="10.8">
      <c r="A134" s="152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</row>
    <row r="135" spans="1:11" ht="10.8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</row>
    <row r="136" spans="1:11" ht="10.8">
      <c r="A136" s="152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</row>
    <row r="137" spans="1:11" ht="10.8">
      <c r="A137" s="152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</row>
    <row r="138" spans="1:11" ht="10.8">
      <c r="A138" s="152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</row>
    <row r="139" spans="1:11" ht="10.8">
      <c r="A139" s="152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</row>
    <row r="140" spans="1:11" ht="10.8">
      <c r="A140" s="152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</row>
    <row r="141" spans="1:11" ht="10.8">
      <c r="A141" s="152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</row>
    <row r="142" spans="1:11" ht="10.8">
      <c r="A142" s="152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</row>
    <row r="143" spans="1:11" ht="10.8">
      <c r="A143" s="152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</row>
    <row r="144" spans="1:11" ht="10.8">
      <c r="A144" s="152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</row>
    <row r="146" spans="1:11" ht="10.8">
      <c r="A146" s="152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</row>
    <row r="147" spans="1:11" ht="10.8">
      <c r="A147" s="152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</row>
    <row r="148" spans="1:11" ht="10.8">
      <c r="A148" s="152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</row>
    <row r="149" spans="1:11" ht="10.8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</row>
    <row r="150" spans="1:11" ht="10.8">
      <c r="A150" s="152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</row>
    <row r="151" spans="1:11" ht="10.8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</row>
    <row r="152" spans="1:11" ht="10.8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</row>
    <row r="153" spans="1:11" ht="10.8">
      <c r="A153" s="152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</row>
    <row r="154" spans="1:11" ht="10.8">
      <c r="A154" s="152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</row>
    <row r="155" spans="1:11" ht="10.8">
      <c r="A155" s="152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</row>
    <row r="156" spans="1:11" ht="10.8">
      <c r="A156" s="152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</row>
    <row r="157" spans="1:11" ht="10.8">
      <c r="A157" s="152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</row>
    <row r="158" spans="1:11" ht="10.8">
      <c r="A158" s="152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</row>
    <row r="159" spans="1:11" ht="10.8">
      <c r="A159" s="152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</row>
    <row r="160" spans="1:11" ht="10.8">
      <c r="A160" s="152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</row>
    <row r="161" spans="1:11" ht="10.8">
      <c r="A161" s="152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</row>
    <row r="162" spans="1:11" ht="10.8">
      <c r="A162" s="152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</row>
  </sheetData>
  <mergeCells count="2">
    <mergeCell ref="A20:K20"/>
    <mergeCell ref="A41:K41"/>
  </mergeCells>
  <pageMargins left="0.7" right="0.7" top="0.75" bottom="0.75" header="0.3" footer="0.3"/>
  <pageSetup orientation="landscape" r:id="rId1"/>
  <rowBreaks count="4" manualBreakCount="4">
    <brk id="20" max="16383" man="1"/>
    <brk id="41" max="16383" man="1"/>
    <brk id="62" max="16383" man="1"/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9"/>
  <sheetViews>
    <sheetView zoomScaleNormal="100" workbookViewId="0">
      <selection activeCell="O38" sqref="O38"/>
    </sheetView>
  </sheetViews>
  <sheetFormatPr defaultColWidth="9.109375" defaultRowHeight="10.199999999999999"/>
  <cols>
    <col min="1" max="1" width="15" style="2" bestFit="1" customWidth="1"/>
    <col min="2" max="2" width="8.33203125" style="2" customWidth="1"/>
    <col min="3" max="3" width="9.109375" style="2"/>
    <col min="4" max="4" width="8.5546875" style="2" customWidth="1"/>
    <col min="5" max="5" width="9.109375" style="2" customWidth="1"/>
    <col min="6" max="6" width="8.33203125" style="2" customWidth="1"/>
    <col min="7" max="7" width="9.109375" style="2" customWidth="1"/>
    <col min="8" max="8" width="8" style="2" customWidth="1"/>
    <col min="9" max="9" width="9.109375" style="2" customWidth="1"/>
    <col min="10" max="10" width="8.44140625" style="2" customWidth="1"/>
    <col min="11" max="11" width="9.109375" style="2" customWidth="1"/>
    <col min="12" max="13" width="8" style="2" customWidth="1"/>
    <col min="14" max="16384" width="9.109375" style="2"/>
  </cols>
  <sheetData>
    <row r="1" spans="1:16" ht="15">
      <c r="A1" s="130" t="s">
        <v>98</v>
      </c>
      <c r="B1" s="88"/>
      <c r="C1" s="84"/>
      <c r="D1" s="88"/>
      <c r="E1" s="88"/>
      <c r="F1" s="88"/>
      <c r="G1" s="88"/>
    </row>
    <row r="2" spans="1:16" ht="24.75" customHeight="1">
      <c r="A2" s="9"/>
      <c r="B2" s="168">
        <v>2018</v>
      </c>
      <c r="C2" s="168"/>
      <c r="D2" s="168">
        <v>2019</v>
      </c>
      <c r="E2" s="168"/>
      <c r="F2" s="168">
        <v>2020</v>
      </c>
      <c r="G2" s="168"/>
      <c r="H2" s="215">
        <v>2021</v>
      </c>
      <c r="I2" s="215"/>
      <c r="J2" s="215">
        <v>2022</v>
      </c>
      <c r="K2" s="215"/>
      <c r="L2" s="215" t="s">
        <v>1</v>
      </c>
      <c r="M2" s="215"/>
    </row>
    <row r="3" spans="1:16" ht="24">
      <c r="A3" s="9" t="s">
        <v>0</v>
      </c>
      <c r="B3" s="81" t="s">
        <v>36</v>
      </c>
      <c r="C3" s="81" t="s">
        <v>37</v>
      </c>
      <c r="D3" s="81" t="s">
        <v>36</v>
      </c>
      <c r="E3" s="81" t="s">
        <v>37</v>
      </c>
      <c r="F3" s="81" t="s">
        <v>36</v>
      </c>
      <c r="G3" s="81" t="s">
        <v>37</v>
      </c>
      <c r="H3" s="81" t="s">
        <v>36</v>
      </c>
      <c r="I3" s="81" t="s">
        <v>37</v>
      </c>
      <c r="J3" s="81" t="s">
        <v>36</v>
      </c>
      <c r="K3" s="81" t="s">
        <v>37</v>
      </c>
      <c r="L3" s="15" t="s">
        <v>36</v>
      </c>
      <c r="M3" s="15" t="s">
        <v>37</v>
      </c>
    </row>
    <row r="4" spans="1:16" ht="11.4">
      <c r="A4" s="89" t="s">
        <v>2</v>
      </c>
      <c r="B4" s="90">
        <v>165</v>
      </c>
      <c r="C4" s="90">
        <v>2390.4</v>
      </c>
      <c r="D4" s="90">
        <v>140</v>
      </c>
      <c r="E4" s="90">
        <v>2059.1999999999998</v>
      </c>
      <c r="F4" s="90">
        <v>140</v>
      </c>
      <c r="G4" s="90">
        <v>2030.4</v>
      </c>
      <c r="H4" s="90">
        <v>228</v>
      </c>
      <c r="I4" s="90">
        <v>3312.00000000001</v>
      </c>
      <c r="J4" s="90">
        <v>237</v>
      </c>
      <c r="K4" s="90">
        <v>3441.6000000000099</v>
      </c>
      <c r="L4" s="91">
        <f>((J4/B4)^(1/4))-1</f>
        <v>9.4752890263435363E-2</v>
      </c>
      <c r="M4" s="91">
        <f>((K4/C4)^(1/4))-1</f>
        <v>9.5399285280497015E-2</v>
      </c>
      <c r="O4" s="64"/>
      <c r="P4" s="64"/>
    </row>
    <row r="5" spans="1:16" ht="11.4">
      <c r="A5" s="8" t="s">
        <v>3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2">
        <v>0</v>
      </c>
      <c r="K5" s="2">
        <v>0</v>
      </c>
      <c r="L5" s="22" t="str">
        <f t="shared" ref="L5:L19" si="0">IF(B5=0,"N/A",(((J5/B5)^(1/4))-1))</f>
        <v>N/A</v>
      </c>
      <c r="M5" s="22" t="str">
        <f t="shared" ref="M5:M19" si="1">IF(C5=0,"N/A",(((K5/C5)^(1/4))-1))</f>
        <v>N/A</v>
      </c>
      <c r="O5" s="64"/>
      <c r="P5" s="64"/>
    </row>
    <row r="6" spans="1:16" ht="11.4">
      <c r="A6" s="89" t="s">
        <v>4</v>
      </c>
      <c r="B6" s="90">
        <v>0</v>
      </c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174">
        <v>0</v>
      </c>
      <c r="K6" s="174">
        <v>0</v>
      </c>
      <c r="L6" s="92" t="str">
        <f t="shared" si="0"/>
        <v>N/A</v>
      </c>
      <c r="M6" s="92" t="str">
        <f t="shared" si="1"/>
        <v>N/A</v>
      </c>
      <c r="O6" s="64"/>
      <c r="P6" s="64"/>
    </row>
    <row r="7" spans="1:16" ht="11.4">
      <c r="A7" s="8" t="s">
        <v>5</v>
      </c>
      <c r="B7" s="19">
        <v>3</v>
      </c>
      <c r="C7" s="19">
        <v>36.6</v>
      </c>
      <c r="D7" s="19">
        <v>6</v>
      </c>
      <c r="E7" s="19">
        <v>82.8</v>
      </c>
      <c r="F7" s="19">
        <v>0</v>
      </c>
      <c r="G7" s="19">
        <v>0</v>
      </c>
      <c r="H7" s="19">
        <v>144</v>
      </c>
      <c r="I7" s="19">
        <v>1814.4</v>
      </c>
      <c r="J7" s="2">
        <v>0</v>
      </c>
      <c r="K7" s="2">
        <v>0</v>
      </c>
      <c r="L7" s="20">
        <f t="shared" si="0"/>
        <v>-1</v>
      </c>
      <c r="M7" s="20">
        <f t="shared" si="1"/>
        <v>-1</v>
      </c>
      <c r="O7" s="64"/>
      <c r="P7" s="64"/>
    </row>
    <row r="8" spans="1:16" ht="11.4">
      <c r="A8" s="89" t="s">
        <v>6</v>
      </c>
      <c r="B8" s="90">
        <v>259</v>
      </c>
      <c r="C8" s="90">
        <v>3744</v>
      </c>
      <c r="D8" s="90">
        <v>237</v>
      </c>
      <c r="E8" s="90">
        <v>3412.8</v>
      </c>
      <c r="F8" s="90">
        <v>253</v>
      </c>
      <c r="G8" s="90">
        <v>3895.2</v>
      </c>
      <c r="H8" s="90">
        <v>194</v>
      </c>
      <c r="I8" s="90">
        <v>3585.6000000000099</v>
      </c>
      <c r="J8" s="90">
        <v>100</v>
      </c>
      <c r="K8" s="90">
        <v>1440</v>
      </c>
      <c r="L8" s="91">
        <f t="shared" si="0"/>
        <v>-0.21172989020184196</v>
      </c>
      <c r="M8" s="91">
        <f t="shared" si="1"/>
        <v>-0.21248893788973211</v>
      </c>
      <c r="O8" s="64"/>
      <c r="P8" s="64"/>
    </row>
    <row r="9" spans="1:16" ht="11.4">
      <c r="A9" s="8" t="s">
        <v>7</v>
      </c>
      <c r="B9" s="19">
        <v>103</v>
      </c>
      <c r="C9" s="19">
        <v>1512</v>
      </c>
      <c r="D9" s="19">
        <v>64</v>
      </c>
      <c r="E9" s="19">
        <v>936</v>
      </c>
      <c r="F9" s="19">
        <v>52</v>
      </c>
      <c r="G9" s="19">
        <v>748.8</v>
      </c>
      <c r="H9" s="19">
        <v>65</v>
      </c>
      <c r="I9" s="19">
        <v>935.99999999999898</v>
      </c>
      <c r="J9" s="175">
        <v>56</v>
      </c>
      <c r="K9" s="175">
        <v>820.79999999999905</v>
      </c>
      <c r="L9" s="20">
        <f t="shared" si="0"/>
        <v>-0.14130743894592135</v>
      </c>
      <c r="M9" s="20">
        <f t="shared" si="1"/>
        <v>-0.1416362090506107</v>
      </c>
      <c r="O9" s="64"/>
      <c r="P9" s="64"/>
    </row>
    <row r="10" spans="1:16" ht="11.4">
      <c r="A10" s="89" t="s">
        <v>8</v>
      </c>
      <c r="B10" s="90">
        <v>365</v>
      </c>
      <c r="C10" s="90">
        <v>6771</v>
      </c>
      <c r="D10" s="90">
        <v>348</v>
      </c>
      <c r="E10" s="90">
        <v>6948.9</v>
      </c>
      <c r="F10" s="90">
        <v>220</v>
      </c>
      <c r="G10" s="90">
        <v>4569.6000000000004</v>
      </c>
      <c r="H10" s="90">
        <v>341</v>
      </c>
      <c r="I10" s="90">
        <v>7398.8999999999696</v>
      </c>
      <c r="J10" s="90">
        <v>401</v>
      </c>
      <c r="K10" s="90">
        <v>8031.2999999999602</v>
      </c>
      <c r="L10" s="91">
        <f t="shared" si="0"/>
        <v>2.3794700200065355E-2</v>
      </c>
      <c r="M10" s="91">
        <f t="shared" si="1"/>
        <v>4.359804954780655E-2</v>
      </c>
      <c r="O10" s="64"/>
      <c r="P10" s="64"/>
    </row>
    <row r="11" spans="1:16" ht="11.4">
      <c r="A11" s="8" t="s">
        <v>9</v>
      </c>
      <c r="B11" s="19">
        <v>574</v>
      </c>
      <c r="C11" s="19">
        <v>7603.2</v>
      </c>
      <c r="D11" s="19">
        <v>589</v>
      </c>
      <c r="E11" s="19">
        <v>7774.8</v>
      </c>
      <c r="F11" s="19">
        <v>499</v>
      </c>
      <c r="G11" s="19">
        <v>7429.2</v>
      </c>
      <c r="H11" s="19">
        <v>414</v>
      </c>
      <c r="I11" s="19">
        <v>7881.5999999999303</v>
      </c>
      <c r="J11" s="19">
        <v>497</v>
      </c>
      <c r="K11" s="19">
        <v>7171.1999999999398</v>
      </c>
      <c r="L11" s="20">
        <f t="shared" si="0"/>
        <v>-3.5369200996004158E-2</v>
      </c>
      <c r="M11" s="20">
        <f t="shared" si="1"/>
        <v>-1.4517639583598529E-2</v>
      </c>
      <c r="O11" s="64"/>
      <c r="P11" s="64"/>
    </row>
    <row r="12" spans="1:16" ht="11.4">
      <c r="A12" s="89" t="s">
        <v>10</v>
      </c>
      <c r="B12" s="90">
        <v>2012</v>
      </c>
      <c r="C12" s="90">
        <v>44136</v>
      </c>
      <c r="D12" s="90">
        <v>1927</v>
      </c>
      <c r="E12" s="90">
        <v>43603.199999999997</v>
      </c>
      <c r="F12" s="90">
        <v>1622</v>
      </c>
      <c r="G12" s="90">
        <v>33897.599999999999</v>
      </c>
      <c r="H12" s="90">
        <v>1464</v>
      </c>
      <c r="I12" s="90">
        <v>30254.400000000202</v>
      </c>
      <c r="J12" s="90">
        <v>1590</v>
      </c>
      <c r="K12" s="90">
        <v>32270.4000000003</v>
      </c>
      <c r="L12" s="91">
        <f t="shared" si="0"/>
        <v>-5.7150691289948985E-2</v>
      </c>
      <c r="M12" s="91">
        <f t="shared" si="1"/>
        <v>-7.5295769713265348E-2</v>
      </c>
      <c r="O12" s="64"/>
      <c r="P12" s="64"/>
    </row>
    <row r="13" spans="1:16" ht="11.4">
      <c r="A13" s="8" t="s">
        <v>11</v>
      </c>
      <c r="B13" s="19">
        <v>1736</v>
      </c>
      <c r="C13" s="19">
        <v>52776</v>
      </c>
      <c r="D13" s="19">
        <v>1799</v>
      </c>
      <c r="E13" s="19">
        <v>56179.199999999997</v>
      </c>
      <c r="F13" s="19">
        <v>1592</v>
      </c>
      <c r="G13" s="19">
        <v>46267.199999999997</v>
      </c>
      <c r="H13" s="19">
        <v>1671</v>
      </c>
      <c r="I13" s="19">
        <v>53385.599999999802</v>
      </c>
      <c r="J13" s="19">
        <v>1772</v>
      </c>
      <c r="K13" s="19">
        <v>56039.9999999996</v>
      </c>
      <c r="L13" s="20">
        <f t="shared" si="0"/>
        <v>5.1444966992333363E-3</v>
      </c>
      <c r="M13" s="20">
        <f t="shared" si="1"/>
        <v>1.5115394188225828E-2</v>
      </c>
      <c r="O13" s="64"/>
      <c r="P13" s="64"/>
    </row>
    <row r="14" spans="1:16" ht="11.4">
      <c r="A14" s="89" t="s">
        <v>12</v>
      </c>
      <c r="B14" s="90">
        <v>150</v>
      </c>
      <c r="C14" s="90">
        <v>2160</v>
      </c>
      <c r="D14" s="90">
        <v>165</v>
      </c>
      <c r="E14" s="90">
        <v>2390.4</v>
      </c>
      <c r="F14" s="90">
        <v>162</v>
      </c>
      <c r="G14" s="90">
        <v>2419.1999999999998</v>
      </c>
      <c r="H14" s="90">
        <v>175</v>
      </c>
      <c r="I14" s="90">
        <v>2803.2000000000098</v>
      </c>
      <c r="J14" s="90">
        <v>189</v>
      </c>
      <c r="K14" s="90">
        <v>2750.4000000000101</v>
      </c>
      <c r="L14" s="91">
        <f t="shared" si="0"/>
        <v>5.9479691184395778E-2</v>
      </c>
      <c r="M14" s="91">
        <f t="shared" si="1"/>
        <v>6.2271493226058183E-2</v>
      </c>
      <c r="O14" s="64"/>
      <c r="P14" s="64"/>
    </row>
    <row r="15" spans="1:16" ht="11.4">
      <c r="A15" s="8" t="s">
        <v>13</v>
      </c>
      <c r="B15" s="19">
        <v>322</v>
      </c>
      <c r="C15" s="19">
        <v>4766.3999999999996</v>
      </c>
      <c r="D15" s="19">
        <v>257</v>
      </c>
      <c r="E15" s="19">
        <v>3801.6</v>
      </c>
      <c r="F15" s="19">
        <v>259</v>
      </c>
      <c r="G15" s="19">
        <v>3744</v>
      </c>
      <c r="H15" s="19">
        <v>206</v>
      </c>
      <c r="I15" s="19">
        <v>2966.4000000000101</v>
      </c>
      <c r="J15" s="19">
        <v>293</v>
      </c>
      <c r="K15" s="19">
        <v>4305.6000000000104</v>
      </c>
      <c r="L15" s="20">
        <f t="shared" si="0"/>
        <v>-2.3318554782727818E-2</v>
      </c>
      <c r="M15" s="20">
        <f t="shared" si="1"/>
        <v>-2.5098365237254616E-2</v>
      </c>
      <c r="O15" s="64"/>
      <c r="P15" s="64"/>
    </row>
    <row r="16" spans="1:16" ht="11.4">
      <c r="A16" s="89" t="s">
        <v>14</v>
      </c>
      <c r="B16" s="90">
        <v>137</v>
      </c>
      <c r="C16" s="90">
        <v>1972.8</v>
      </c>
      <c r="D16" s="90">
        <v>101</v>
      </c>
      <c r="E16" s="90">
        <v>1418.4</v>
      </c>
      <c r="F16" s="90">
        <v>87</v>
      </c>
      <c r="G16" s="90">
        <v>1192.8</v>
      </c>
      <c r="H16" s="90">
        <v>81</v>
      </c>
      <c r="I16" s="90">
        <v>1125.5999999999999</v>
      </c>
      <c r="J16" s="90">
        <v>135</v>
      </c>
      <c r="K16" s="90">
        <v>1929.6</v>
      </c>
      <c r="L16" s="91">
        <f t="shared" si="0"/>
        <v>-3.6697866607990903E-3</v>
      </c>
      <c r="M16" s="91">
        <f t="shared" si="1"/>
        <v>-5.5199900259884638E-3</v>
      </c>
      <c r="O16" s="64"/>
      <c r="P16" s="64"/>
    </row>
    <row r="17" spans="1:16" ht="11.4">
      <c r="A17" s="8" t="s">
        <v>15</v>
      </c>
      <c r="B17" s="19">
        <v>145</v>
      </c>
      <c r="C17" s="19">
        <v>1977.6</v>
      </c>
      <c r="D17" s="19">
        <v>137</v>
      </c>
      <c r="E17" s="19">
        <v>4072.8</v>
      </c>
      <c r="F17" s="19">
        <v>125</v>
      </c>
      <c r="G17" s="19">
        <v>1857.6</v>
      </c>
      <c r="H17" s="19">
        <v>96</v>
      </c>
      <c r="I17" s="19">
        <v>1382.4</v>
      </c>
      <c r="J17" s="19">
        <v>178</v>
      </c>
      <c r="K17" s="19">
        <v>2592.00000000001</v>
      </c>
      <c r="L17" s="20">
        <f t="shared" si="0"/>
        <v>5.2599113743104997E-2</v>
      </c>
      <c r="M17" s="20">
        <f t="shared" si="1"/>
        <v>6.9976245277560967E-2</v>
      </c>
      <c r="O17" s="64"/>
      <c r="P17" s="64"/>
    </row>
    <row r="18" spans="1:16" ht="11.4">
      <c r="A18" s="89" t="s">
        <v>16</v>
      </c>
      <c r="B18" s="90">
        <v>17</v>
      </c>
      <c r="C18" s="90">
        <v>224.4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1">
        <f t="shared" si="0"/>
        <v>-1</v>
      </c>
      <c r="M18" s="91">
        <f t="shared" si="1"/>
        <v>-1</v>
      </c>
      <c r="O18" s="64"/>
      <c r="P18" s="64"/>
    </row>
    <row r="19" spans="1:16" ht="12">
      <c r="A19" s="9" t="s">
        <v>17</v>
      </c>
      <c r="B19" s="21">
        <f>SUM(B4:B18)</f>
        <v>5988</v>
      </c>
      <c r="C19" s="21">
        <f>SUM(C4:C18)</f>
        <v>130070.39999999999</v>
      </c>
      <c r="D19" s="21">
        <f t="shared" ref="D19:K19" si="2">SUM(D4:D18)</f>
        <v>5770</v>
      </c>
      <c r="E19" s="21">
        <f t="shared" si="2"/>
        <v>132680.09999999998</v>
      </c>
      <c r="F19" s="21">
        <f t="shared" si="2"/>
        <v>5011</v>
      </c>
      <c r="G19" s="21">
        <f t="shared" si="2"/>
        <v>108051.6</v>
      </c>
      <c r="H19" s="21">
        <f t="shared" si="2"/>
        <v>5079</v>
      </c>
      <c r="I19" s="21">
        <f t="shared" si="2"/>
        <v>116846.09999999993</v>
      </c>
      <c r="J19" s="21">
        <f t="shared" si="2"/>
        <v>5448</v>
      </c>
      <c r="K19" s="21">
        <f t="shared" si="2"/>
        <v>120792.89999999985</v>
      </c>
      <c r="L19" s="48">
        <f t="shared" si="0"/>
        <v>-2.3350286936198561E-2</v>
      </c>
      <c r="M19" s="48">
        <f t="shared" si="1"/>
        <v>-1.8329516395069967E-2</v>
      </c>
      <c r="O19" s="64"/>
      <c r="P19" s="64"/>
    </row>
    <row r="20" spans="1:16">
      <c r="A20" s="21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</row>
    <row r="21" spans="1:16" ht="15">
      <c r="A21" s="130" t="s">
        <v>99</v>
      </c>
      <c r="C21" s="84"/>
      <c r="K21" s="3"/>
    </row>
    <row r="22" spans="1:16" ht="22.5" customHeight="1">
      <c r="A22" s="9"/>
      <c r="B22" s="168">
        <v>2018</v>
      </c>
      <c r="C22" s="168"/>
      <c r="D22" s="168">
        <v>2019</v>
      </c>
      <c r="E22" s="168"/>
      <c r="F22" s="168">
        <v>2020</v>
      </c>
      <c r="G22" s="168"/>
      <c r="H22" s="215">
        <v>2021</v>
      </c>
      <c r="I22" s="215"/>
      <c r="J22" s="215">
        <v>2022</v>
      </c>
      <c r="K22" s="215"/>
      <c r="L22" s="215" t="s">
        <v>1</v>
      </c>
      <c r="M22" s="215"/>
    </row>
    <row r="23" spans="1:16" ht="24">
      <c r="A23" s="9" t="s">
        <v>0</v>
      </c>
      <c r="B23" s="81" t="s">
        <v>36</v>
      </c>
      <c r="C23" s="81" t="s">
        <v>37</v>
      </c>
      <c r="D23" s="81" t="s">
        <v>36</v>
      </c>
      <c r="E23" s="81" t="s">
        <v>37</v>
      </c>
      <c r="F23" s="81" t="s">
        <v>36</v>
      </c>
      <c r="G23" s="81" t="s">
        <v>37</v>
      </c>
      <c r="H23" s="81" t="s">
        <v>36</v>
      </c>
      <c r="I23" s="81" t="s">
        <v>37</v>
      </c>
      <c r="J23" s="81" t="s">
        <v>36</v>
      </c>
      <c r="K23" s="81" t="s">
        <v>37</v>
      </c>
      <c r="L23" s="18" t="s">
        <v>36</v>
      </c>
      <c r="M23" s="18" t="s">
        <v>37</v>
      </c>
    </row>
    <row r="24" spans="1:16" ht="11.4">
      <c r="A24" s="89" t="s">
        <v>2</v>
      </c>
      <c r="B24" s="90">
        <v>152</v>
      </c>
      <c r="C24" s="90">
        <v>1468.8</v>
      </c>
      <c r="D24" s="90">
        <v>138</v>
      </c>
      <c r="E24" s="90">
        <v>1334.4</v>
      </c>
      <c r="F24" s="90">
        <v>111</v>
      </c>
      <c r="G24" s="90">
        <v>1084.8</v>
      </c>
      <c r="H24" s="90">
        <v>203</v>
      </c>
      <c r="I24" s="90">
        <v>1958.3999999999901</v>
      </c>
      <c r="J24" s="90">
        <v>134</v>
      </c>
      <c r="K24" s="90">
        <v>1296</v>
      </c>
      <c r="L24" s="91">
        <f t="shared" ref="L24:M29" si="3">((J24/B24)^(1/4))-1</f>
        <v>-3.1018908040885695E-2</v>
      </c>
      <c r="M24" s="91">
        <f t="shared" si="3"/>
        <v>-3.0806295610766865E-2</v>
      </c>
      <c r="O24" s="64"/>
      <c r="P24" s="64"/>
    </row>
    <row r="25" spans="1:16" ht="11.4">
      <c r="A25" s="8" t="s">
        <v>3</v>
      </c>
      <c r="B25" s="19">
        <v>69</v>
      </c>
      <c r="C25" s="19">
        <v>662.4</v>
      </c>
      <c r="D25" s="19">
        <v>70</v>
      </c>
      <c r="E25" s="19">
        <v>681.6</v>
      </c>
      <c r="F25" s="19">
        <v>48</v>
      </c>
      <c r="G25" s="19">
        <v>460.8</v>
      </c>
      <c r="H25" s="19">
        <v>62</v>
      </c>
      <c r="I25" s="19">
        <v>595.20000000000095</v>
      </c>
      <c r="J25" s="19">
        <v>199</v>
      </c>
      <c r="K25" s="19">
        <v>2207.99999999999</v>
      </c>
      <c r="L25" s="20">
        <f t="shared" si="3"/>
        <v>0.30316976836012866</v>
      </c>
      <c r="M25" s="20">
        <f t="shared" si="3"/>
        <v>0.35120015480703293</v>
      </c>
      <c r="O25" s="64"/>
      <c r="P25" s="64"/>
    </row>
    <row r="26" spans="1:16" ht="11.4">
      <c r="A26" s="89" t="s">
        <v>4</v>
      </c>
      <c r="B26" s="90">
        <v>45</v>
      </c>
      <c r="C26" s="90">
        <v>432</v>
      </c>
      <c r="D26" s="90">
        <v>39</v>
      </c>
      <c r="E26" s="90">
        <v>374.4</v>
      </c>
      <c r="F26" s="90">
        <v>16</v>
      </c>
      <c r="G26" s="90">
        <v>153.6</v>
      </c>
      <c r="H26" s="90">
        <v>57</v>
      </c>
      <c r="I26" s="90">
        <v>547.20000000000095</v>
      </c>
      <c r="J26" s="90">
        <v>61</v>
      </c>
      <c r="K26" s="90">
        <v>604.80000000000098</v>
      </c>
      <c r="L26" s="91">
        <f t="shared" si="3"/>
        <v>7.9019591931273503E-2</v>
      </c>
      <c r="M26" s="91">
        <f t="shared" si="3"/>
        <v>8.7757305937277597E-2</v>
      </c>
      <c r="O26" s="64"/>
      <c r="P26" s="64"/>
    </row>
    <row r="27" spans="1:16" ht="11.4">
      <c r="A27" s="8" t="s">
        <v>5</v>
      </c>
      <c r="B27" s="19">
        <v>66</v>
      </c>
      <c r="C27" s="19">
        <v>549.4</v>
      </c>
      <c r="D27" s="19">
        <v>55</v>
      </c>
      <c r="E27" s="19">
        <v>459.2</v>
      </c>
      <c r="F27" s="19">
        <v>35</v>
      </c>
      <c r="G27" s="19">
        <v>287</v>
      </c>
      <c r="H27" s="19">
        <v>80</v>
      </c>
      <c r="I27" s="19">
        <v>656</v>
      </c>
      <c r="J27" s="19">
        <v>75</v>
      </c>
      <c r="K27" s="19">
        <v>615</v>
      </c>
      <c r="L27" s="20">
        <f t="shared" si="3"/>
        <v>3.247449449274642E-2</v>
      </c>
      <c r="M27" s="20">
        <f t="shared" si="3"/>
        <v>2.860022544616303E-2</v>
      </c>
      <c r="O27" s="64"/>
      <c r="P27" s="64"/>
    </row>
    <row r="28" spans="1:16" ht="11.4">
      <c r="A28" s="89" t="s">
        <v>6</v>
      </c>
      <c r="B28" s="90">
        <v>86</v>
      </c>
      <c r="C28" s="90">
        <v>825.6</v>
      </c>
      <c r="D28" s="90">
        <v>100</v>
      </c>
      <c r="E28" s="90">
        <v>960</v>
      </c>
      <c r="F28" s="90">
        <v>0</v>
      </c>
      <c r="G28" s="90">
        <v>0</v>
      </c>
      <c r="H28" s="90">
        <v>97</v>
      </c>
      <c r="I28" s="90">
        <v>1047.5999999999999</v>
      </c>
      <c r="J28" s="90">
        <v>130</v>
      </c>
      <c r="K28" s="90">
        <v>1425.6</v>
      </c>
      <c r="L28" s="91">
        <f t="shared" si="3"/>
        <v>0.10882044545926961</v>
      </c>
      <c r="M28" s="91">
        <f t="shared" si="3"/>
        <v>0.1463229851026715</v>
      </c>
      <c r="O28" s="64"/>
      <c r="P28" s="64"/>
    </row>
    <row r="29" spans="1:16" ht="11.4">
      <c r="A29" s="8" t="s">
        <v>7</v>
      </c>
      <c r="B29" s="19">
        <v>118</v>
      </c>
      <c r="C29" s="19">
        <v>1132.8</v>
      </c>
      <c r="D29" s="19">
        <v>80</v>
      </c>
      <c r="E29" s="19">
        <v>768</v>
      </c>
      <c r="F29" s="19">
        <v>54</v>
      </c>
      <c r="G29" s="19">
        <v>528</v>
      </c>
      <c r="H29" s="19">
        <v>74</v>
      </c>
      <c r="I29" s="19">
        <v>720.00000000000102</v>
      </c>
      <c r="J29" s="19">
        <v>98</v>
      </c>
      <c r="K29" s="19">
        <v>940.800000000002</v>
      </c>
      <c r="L29" s="20">
        <f t="shared" si="3"/>
        <v>-4.5367936393414965E-2</v>
      </c>
      <c r="M29" s="20">
        <f t="shared" ref="M29:M39" si="4">((K29/C29)^(1/4))-1</f>
        <v>-4.536793639341441E-2</v>
      </c>
      <c r="O29" s="64"/>
      <c r="P29" s="64"/>
    </row>
    <row r="30" spans="1:16" ht="11.4">
      <c r="A30" s="89" t="s">
        <v>8</v>
      </c>
      <c r="B30" s="90">
        <v>165</v>
      </c>
      <c r="C30" s="90">
        <v>1485</v>
      </c>
      <c r="D30" s="90">
        <v>141</v>
      </c>
      <c r="E30" s="90">
        <v>1269</v>
      </c>
      <c r="F30" s="90">
        <v>109</v>
      </c>
      <c r="G30" s="90">
        <v>981</v>
      </c>
      <c r="H30" s="90">
        <v>169</v>
      </c>
      <c r="I30" s="90">
        <v>1521</v>
      </c>
      <c r="J30" s="90">
        <v>153</v>
      </c>
      <c r="K30" s="90">
        <v>1386</v>
      </c>
      <c r="L30" s="92">
        <f t="shared" ref="L30:L39" si="5">((J30/B30)^(1/4))-1</f>
        <v>-1.869983549225096E-2</v>
      </c>
      <c r="M30" s="92">
        <f t="shared" si="4"/>
        <v>-1.7100318913829349E-2</v>
      </c>
      <c r="O30" s="64"/>
      <c r="P30" s="64"/>
    </row>
    <row r="31" spans="1:16" ht="11.4">
      <c r="A31" s="8" t="s">
        <v>9</v>
      </c>
      <c r="B31" s="19">
        <v>358</v>
      </c>
      <c r="C31" s="19">
        <v>3150.4</v>
      </c>
      <c r="D31" s="19">
        <v>323</v>
      </c>
      <c r="E31" s="19">
        <v>2842.4</v>
      </c>
      <c r="F31" s="19">
        <v>237</v>
      </c>
      <c r="G31" s="19">
        <v>2085.6</v>
      </c>
      <c r="H31" s="19">
        <v>282</v>
      </c>
      <c r="I31" s="19">
        <v>2716.7999999999902</v>
      </c>
      <c r="J31" s="19">
        <v>353</v>
      </c>
      <c r="K31" s="19">
        <v>3398.3999999999801</v>
      </c>
      <c r="L31" s="20">
        <f t="shared" si="5"/>
        <v>-3.5100576611755141E-3</v>
      </c>
      <c r="M31" s="20">
        <f t="shared" si="4"/>
        <v>1.9124398644820406E-2</v>
      </c>
      <c r="O31" s="64"/>
      <c r="P31" s="64"/>
    </row>
    <row r="32" spans="1:16" ht="11.4">
      <c r="A32" s="89" t="s">
        <v>10</v>
      </c>
      <c r="B32" s="90">
        <v>446</v>
      </c>
      <c r="C32" s="90">
        <v>4291.2</v>
      </c>
      <c r="D32" s="90">
        <v>440</v>
      </c>
      <c r="E32" s="90">
        <v>4233.6000000000004</v>
      </c>
      <c r="F32" s="90">
        <v>226</v>
      </c>
      <c r="G32" s="90">
        <v>2169.6</v>
      </c>
      <c r="H32" s="90">
        <v>288</v>
      </c>
      <c r="I32" s="90">
        <v>2764.7999999999902</v>
      </c>
      <c r="J32" s="90">
        <v>411</v>
      </c>
      <c r="K32" s="90">
        <v>3955.1999999999698</v>
      </c>
      <c r="L32" s="91">
        <f t="shared" si="5"/>
        <v>-2.0224126889249461E-2</v>
      </c>
      <c r="M32" s="91">
        <f t="shared" si="4"/>
        <v>-2.0177465848150833E-2</v>
      </c>
      <c r="O32" s="64"/>
      <c r="P32" s="64"/>
    </row>
    <row r="33" spans="1:16" ht="11.4">
      <c r="A33" s="8" t="s">
        <v>11</v>
      </c>
      <c r="B33" s="19">
        <v>920</v>
      </c>
      <c r="C33" s="19">
        <v>9139.2000000000007</v>
      </c>
      <c r="D33" s="19">
        <v>875</v>
      </c>
      <c r="E33" s="19">
        <v>8716.7999999999993</v>
      </c>
      <c r="F33" s="19">
        <v>670</v>
      </c>
      <c r="G33" s="19">
        <v>6585.6</v>
      </c>
      <c r="H33" s="19">
        <v>1143</v>
      </c>
      <c r="I33" s="19">
        <v>11424.0000000002</v>
      </c>
      <c r="J33" s="19">
        <v>978</v>
      </c>
      <c r="K33" s="19">
        <v>9724.8000000001794</v>
      </c>
      <c r="L33" s="20">
        <f t="shared" si="5"/>
        <v>1.5401397665326222E-2</v>
      </c>
      <c r="M33" s="20">
        <f t="shared" si="4"/>
        <v>1.5647781565565788E-2</v>
      </c>
      <c r="O33" s="64"/>
      <c r="P33" s="64"/>
    </row>
    <row r="34" spans="1:16" ht="11.4">
      <c r="A34" s="89" t="s">
        <v>12</v>
      </c>
      <c r="B34" s="90">
        <v>102</v>
      </c>
      <c r="C34" s="90">
        <v>979.2</v>
      </c>
      <c r="D34" s="90">
        <v>186</v>
      </c>
      <c r="E34" s="90">
        <v>1795.2</v>
      </c>
      <c r="F34" s="90">
        <v>111</v>
      </c>
      <c r="G34" s="90">
        <v>1065.5999999999999</v>
      </c>
      <c r="H34" s="90">
        <v>214</v>
      </c>
      <c r="I34" s="90">
        <v>2054.3999999999901</v>
      </c>
      <c r="J34" s="90">
        <v>188</v>
      </c>
      <c r="K34" s="90">
        <v>1766.3999999999901</v>
      </c>
      <c r="L34" s="91">
        <f t="shared" si="5"/>
        <v>0.16517033588088115</v>
      </c>
      <c r="M34" s="91">
        <f t="shared" si="4"/>
        <v>0.15892254861560917</v>
      </c>
      <c r="O34" s="64"/>
      <c r="P34" s="64"/>
    </row>
    <row r="35" spans="1:16" ht="11.4">
      <c r="A35" s="8" t="s">
        <v>13</v>
      </c>
      <c r="B35" s="19">
        <v>98</v>
      </c>
      <c r="C35" s="19">
        <v>969.6</v>
      </c>
      <c r="D35" s="19">
        <v>114</v>
      </c>
      <c r="E35" s="19">
        <v>1142.4000000000001</v>
      </c>
      <c r="F35" s="19">
        <v>57</v>
      </c>
      <c r="G35" s="19">
        <v>547.20000000000005</v>
      </c>
      <c r="H35" s="19">
        <v>109</v>
      </c>
      <c r="I35" s="19">
        <v>1046.4000000000001</v>
      </c>
      <c r="J35" s="19">
        <v>99</v>
      </c>
      <c r="K35" s="19">
        <v>969.60000000000196</v>
      </c>
      <c r="L35" s="20">
        <f t="shared" si="5"/>
        <v>2.5413165504626356E-3</v>
      </c>
      <c r="M35" s="20">
        <f t="shared" si="4"/>
        <v>0</v>
      </c>
      <c r="O35" s="64"/>
      <c r="P35" s="64"/>
    </row>
    <row r="36" spans="1:16" ht="11.4">
      <c r="A36" s="89" t="s">
        <v>14</v>
      </c>
      <c r="B36" s="90">
        <v>49</v>
      </c>
      <c r="C36" s="90">
        <v>470.4</v>
      </c>
      <c r="D36" s="90">
        <v>40</v>
      </c>
      <c r="E36" s="90">
        <v>384</v>
      </c>
      <c r="F36" s="90">
        <v>40</v>
      </c>
      <c r="G36" s="90">
        <v>384</v>
      </c>
      <c r="H36" s="90">
        <v>54</v>
      </c>
      <c r="I36" s="90">
        <v>518.400000000001</v>
      </c>
      <c r="J36" s="90">
        <v>48</v>
      </c>
      <c r="K36" s="90">
        <v>460.8</v>
      </c>
      <c r="L36" s="91">
        <f t="shared" si="5"/>
        <v>-5.1415585065446301E-3</v>
      </c>
      <c r="M36" s="91">
        <f t="shared" si="4"/>
        <v>-5.1415585065446301E-3</v>
      </c>
      <c r="O36" s="64"/>
      <c r="P36" s="64"/>
    </row>
    <row r="37" spans="1:16" ht="11.4">
      <c r="A37" s="8" t="s">
        <v>15</v>
      </c>
      <c r="B37" s="19">
        <v>115</v>
      </c>
      <c r="C37" s="19">
        <v>1027.2</v>
      </c>
      <c r="D37" s="19">
        <v>81</v>
      </c>
      <c r="E37" s="19">
        <v>739.2</v>
      </c>
      <c r="F37" s="19">
        <v>66</v>
      </c>
      <c r="G37" s="19">
        <v>633.6</v>
      </c>
      <c r="H37" s="19">
        <v>106</v>
      </c>
      <c r="I37" s="19">
        <v>1036.8</v>
      </c>
      <c r="J37" s="19">
        <v>98</v>
      </c>
      <c r="K37" s="19">
        <v>960.00000000000205</v>
      </c>
      <c r="L37" s="20">
        <f t="shared" si="5"/>
        <v>-3.9202069759670111E-2</v>
      </c>
      <c r="M37" s="20">
        <f t="shared" si="4"/>
        <v>-1.6772412385787194E-2</v>
      </c>
      <c r="O37" s="64"/>
      <c r="P37" s="64"/>
    </row>
    <row r="38" spans="1:16" ht="11.4">
      <c r="A38" s="89" t="s">
        <v>16</v>
      </c>
      <c r="B38" s="90">
        <v>69</v>
      </c>
      <c r="C38" s="90">
        <v>607.20000000000005</v>
      </c>
      <c r="D38" s="90">
        <v>96</v>
      </c>
      <c r="E38" s="90">
        <v>844.8</v>
      </c>
      <c r="F38" s="90">
        <v>90</v>
      </c>
      <c r="G38" s="90">
        <v>800.8</v>
      </c>
      <c r="H38" s="90">
        <v>79</v>
      </c>
      <c r="I38" s="90">
        <v>703.99999999999898</v>
      </c>
      <c r="J38" s="90">
        <v>111</v>
      </c>
      <c r="K38" s="90">
        <v>976.79999999999802</v>
      </c>
      <c r="L38" s="91">
        <f t="shared" si="5"/>
        <v>0.12620764730730838</v>
      </c>
      <c r="M38" s="91">
        <f t="shared" si="4"/>
        <v>0.12620764730730794</v>
      </c>
      <c r="O38" s="64"/>
      <c r="P38" s="64"/>
    </row>
    <row r="39" spans="1:16" ht="12">
      <c r="A39" s="9" t="s">
        <v>17</v>
      </c>
      <c r="B39" s="21">
        <f>SUM(B24:B38)</f>
        <v>2858</v>
      </c>
      <c r="C39" s="21">
        <f>SUM(C24:C38)</f>
        <v>27190.400000000001</v>
      </c>
      <c r="D39" s="21">
        <f>SUM(D24:D38)</f>
        <v>2778</v>
      </c>
      <c r="E39" s="21">
        <f>SUM(E24:E38)</f>
        <v>26545.000000000004</v>
      </c>
      <c r="F39" s="21">
        <f t="shared" ref="F39:K39" si="6">SUM(F24:F38)</f>
        <v>1870</v>
      </c>
      <c r="G39" s="21">
        <f t="shared" si="6"/>
        <v>17767.2</v>
      </c>
      <c r="H39" s="21">
        <f t="shared" si="6"/>
        <v>3017</v>
      </c>
      <c r="I39" s="21">
        <f t="shared" si="6"/>
        <v>29311.000000000167</v>
      </c>
      <c r="J39" s="21">
        <f t="shared" si="6"/>
        <v>3136</v>
      </c>
      <c r="K39" s="21">
        <f t="shared" si="6"/>
        <v>30688.200000000117</v>
      </c>
      <c r="L39" s="48">
        <f t="shared" si="5"/>
        <v>2.3477871786334203E-2</v>
      </c>
      <c r="M39" s="48">
        <f t="shared" si="4"/>
        <v>3.0715850694337687E-2</v>
      </c>
      <c r="O39" s="64"/>
      <c r="P39" s="64"/>
    </row>
  </sheetData>
  <mergeCells count="7">
    <mergeCell ref="L2:M2"/>
    <mergeCell ref="A20:M20"/>
    <mergeCell ref="H2:I2"/>
    <mergeCell ref="J2:K2"/>
    <mergeCell ref="L22:M22"/>
    <mergeCell ref="H22:I22"/>
    <mergeCell ref="J22:K2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2"/>
  <sheetViews>
    <sheetView workbookViewId="0">
      <selection activeCell="F42" sqref="F42"/>
    </sheetView>
  </sheetViews>
  <sheetFormatPr defaultColWidth="9.109375" defaultRowHeight="10.199999999999999"/>
  <cols>
    <col min="1" max="1" width="15" style="2" bestFit="1" customWidth="1"/>
    <col min="2" max="2" width="7.5546875" style="2" customWidth="1"/>
    <col min="3" max="3" width="9.109375" style="2"/>
    <col min="4" max="4" width="8.109375" style="2" customWidth="1"/>
    <col min="5" max="5" width="9.109375" style="2" customWidth="1"/>
    <col min="6" max="6" width="8.33203125" style="2" customWidth="1"/>
    <col min="7" max="7" width="9.109375" style="2" customWidth="1"/>
    <col min="8" max="8" width="8.109375" style="2" customWidth="1"/>
    <col min="9" max="9" width="9.109375" style="2" customWidth="1"/>
    <col min="10" max="10" width="8" style="2" customWidth="1"/>
    <col min="11" max="11" width="9.109375" style="2" customWidth="1"/>
    <col min="12" max="12" width="7.88671875" style="2" customWidth="1"/>
    <col min="13" max="13" width="8" style="2" customWidth="1"/>
    <col min="14" max="16384" width="9.109375" style="2"/>
  </cols>
  <sheetData>
    <row r="1" spans="1:13" ht="15">
      <c r="A1" s="130" t="s">
        <v>100</v>
      </c>
      <c r="B1" s="88"/>
      <c r="C1" s="84"/>
      <c r="D1" s="88"/>
      <c r="E1" s="88"/>
      <c r="F1" s="88"/>
      <c r="G1" s="88"/>
    </row>
    <row r="2" spans="1:13" ht="21.75" customHeight="1">
      <c r="A2" s="9"/>
      <c r="B2" s="168">
        <v>2018</v>
      </c>
      <c r="C2" s="168"/>
      <c r="D2" s="168">
        <v>2019</v>
      </c>
      <c r="E2" s="168"/>
      <c r="F2" s="168">
        <v>2020</v>
      </c>
      <c r="G2" s="168"/>
      <c r="H2" s="215">
        <v>2021</v>
      </c>
      <c r="I2" s="215"/>
      <c r="J2" s="215">
        <v>2022</v>
      </c>
      <c r="K2" s="215"/>
      <c r="L2" s="215" t="s">
        <v>38</v>
      </c>
      <c r="M2" s="215"/>
    </row>
    <row r="3" spans="1:13" ht="24" customHeight="1">
      <c r="A3" s="9" t="s">
        <v>0</v>
      </c>
      <c r="B3" s="81" t="s">
        <v>36</v>
      </c>
      <c r="C3" s="81" t="s">
        <v>37</v>
      </c>
      <c r="D3" s="81" t="s">
        <v>36</v>
      </c>
      <c r="E3" s="81" t="s">
        <v>37</v>
      </c>
      <c r="F3" s="81" t="s">
        <v>36</v>
      </c>
      <c r="G3" s="81" t="s">
        <v>37</v>
      </c>
      <c r="H3" s="81" t="s">
        <v>36</v>
      </c>
      <c r="I3" s="81" t="s">
        <v>37</v>
      </c>
      <c r="J3" s="81" t="s">
        <v>36</v>
      </c>
      <c r="K3" s="81" t="s">
        <v>37</v>
      </c>
      <c r="L3" s="15" t="s">
        <v>36</v>
      </c>
      <c r="M3" s="15" t="s">
        <v>37</v>
      </c>
    </row>
    <row r="4" spans="1:13" ht="11.4">
      <c r="A4" s="89" t="s">
        <v>2</v>
      </c>
      <c r="B4" s="90">
        <v>0</v>
      </c>
      <c r="C4" s="90">
        <v>0</v>
      </c>
      <c r="D4" s="90">
        <v>0</v>
      </c>
      <c r="E4" s="90">
        <v>0</v>
      </c>
      <c r="F4" s="90">
        <v>0</v>
      </c>
      <c r="G4" s="90">
        <v>0</v>
      </c>
      <c r="H4" s="90">
        <v>0</v>
      </c>
      <c r="I4" s="90">
        <v>0</v>
      </c>
      <c r="J4" s="90">
        <v>0</v>
      </c>
      <c r="K4" s="90">
        <v>0</v>
      </c>
      <c r="L4" s="91" t="str">
        <f t="shared" ref="L4:L13" si="0">IFERROR(((J4/B4)^(1/4))-1,"N/A")</f>
        <v>N/A</v>
      </c>
      <c r="M4" s="91" t="str">
        <f t="shared" ref="M4:M18" si="1">IFERROR(((K4/C4)^(1/4))-1,"N/A")</f>
        <v>N/A</v>
      </c>
    </row>
    <row r="5" spans="1:13" ht="11.4">
      <c r="A5" s="8" t="s">
        <v>3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20" t="str">
        <f t="shared" si="0"/>
        <v>N/A</v>
      </c>
      <c r="M5" s="20" t="str">
        <f t="shared" si="1"/>
        <v>N/A</v>
      </c>
    </row>
    <row r="6" spans="1:13" ht="11.4">
      <c r="A6" s="89" t="s">
        <v>4</v>
      </c>
      <c r="B6" s="90">
        <v>0</v>
      </c>
      <c r="C6" s="90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1" t="str">
        <f t="shared" si="0"/>
        <v>N/A</v>
      </c>
      <c r="M6" s="91" t="str">
        <f t="shared" si="1"/>
        <v>N/A</v>
      </c>
    </row>
    <row r="7" spans="1:13" ht="11.4">
      <c r="A7" s="8" t="s">
        <v>5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20" t="str">
        <f t="shared" si="0"/>
        <v>N/A</v>
      </c>
      <c r="M7" s="20" t="str">
        <f t="shared" si="1"/>
        <v>N/A</v>
      </c>
    </row>
    <row r="8" spans="1:13" ht="11.4">
      <c r="A8" s="89" t="s">
        <v>6</v>
      </c>
      <c r="B8" s="90">
        <v>0</v>
      </c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1" t="str">
        <f t="shared" si="0"/>
        <v>N/A</v>
      </c>
      <c r="M8" s="91" t="str">
        <f t="shared" si="1"/>
        <v>N/A</v>
      </c>
    </row>
    <row r="9" spans="1:13" ht="11.4">
      <c r="A9" s="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 t="str">
        <f t="shared" si="0"/>
        <v>N/A</v>
      </c>
      <c r="M9" s="20" t="str">
        <f t="shared" si="1"/>
        <v>N/A</v>
      </c>
    </row>
    <row r="10" spans="1:13" ht="11.4">
      <c r="A10" s="89" t="s">
        <v>8</v>
      </c>
      <c r="B10" s="90">
        <v>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1" t="str">
        <f t="shared" si="0"/>
        <v>N/A</v>
      </c>
      <c r="M10" s="91" t="str">
        <f t="shared" si="1"/>
        <v>N/A</v>
      </c>
    </row>
    <row r="11" spans="1:13" ht="11.4">
      <c r="A11" s="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0" t="str">
        <f t="shared" si="0"/>
        <v>N/A</v>
      </c>
      <c r="M11" s="20" t="str">
        <f t="shared" si="1"/>
        <v>N/A</v>
      </c>
    </row>
    <row r="12" spans="1:13" ht="11.4">
      <c r="A12" s="89" t="s">
        <v>10</v>
      </c>
      <c r="B12" s="90">
        <v>0</v>
      </c>
      <c r="C12" s="90">
        <v>0</v>
      </c>
      <c r="D12" s="90">
        <v>0</v>
      </c>
      <c r="E12" s="90">
        <v>0</v>
      </c>
      <c r="F12" s="90">
        <v>9</v>
      </c>
      <c r="G12" s="90">
        <v>86.4</v>
      </c>
      <c r="H12" s="90">
        <v>4</v>
      </c>
      <c r="I12" s="90">
        <v>38.4</v>
      </c>
      <c r="J12" s="90">
        <v>0</v>
      </c>
      <c r="K12" s="90">
        <v>0</v>
      </c>
      <c r="L12" s="91" t="str">
        <f t="shared" ref="L12" si="2">IFERROR(((J12/B12)^(1/4))-1,"N/A")</f>
        <v>N/A</v>
      </c>
      <c r="M12" s="91" t="str">
        <f t="shared" ref="M12" si="3">IFERROR(((K12/C12)^(1/4))-1,"N/A")</f>
        <v>N/A</v>
      </c>
    </row>
    <row r="13" spans="1:13" ht="11.4">
      <c r="A13" s="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0" t="str">
        <f t="shared" si="0"/>
        <v>N/A</v>
      </c>
      <c r="M13" s="20" t="str">
        <f t="shared" si="1"/>
        <v>N/A</v>
      </c>
    </row>
    <row r="14" spans="1:13" ht="11.4">
      <c r="A14" s="89" t="s">
        <v>12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1" t="str">
        <f t="shared" ref="L14:L18" si="4">IFERROR(((J14/B14)^(1/4))-1,"N/A")</f>
        <v>N/A</v>
      </c>
      <c r="M14" s="91" t="str">
        <f t="shared" si="1"/>
        <v>N/A</v>
      </c>
    </row>
    <row r="15" spans="1:13" ht="11.4">
      <c r="A15" s="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64" t="s">
        <v>39</v>
      </c>
      <c r="M15" s="20" t="s">
        <v>39</v>
      </c>
    </row>
    <row r="16" spans="1:13" ht="11.4">
      <c r="A16" s="89" t="s">
        <v>14</v>
      </c>
      <c r="B16" s="90">
        <v>39</v>
      </c>
      <c r="C16" s="90">
        <v>7620</v>
      </c>
      <c r="D16" s="90">
        <v>35</v>
      </c>
      <c r="E16" s="90">
        <v>8760</v>
      </c>
      <c r="F16" s="90">
        <v>40</v>
      </c>
      <c r="G16" s="90">
        <v>8760</v>
      </c>
      <c r="H16" s="90">
        <v>0</v>
      </c>
      <c r="I16" s="90">
        <v>0</v>
      </c>
      <c r="J16" s="90">
        <v>0</v>
      </c>
      <c r="K16" s="90">
        <v>0</v>
      </c>
      <c r="L16" s="91" t="s">
        <v>39</v>
      </c>
      <c r="M16" s="91" t="s">
        <v>39</v>
      </c>
    </row>
    <row r="17" spans="1:13" ht="11.4">
      <c r="A17" s="8" t="s">
        <v>15</v>
      </c>
      <c r="B17" s="19">
        <v>32</v>
      </c>
      <c r="C17" s="19">
        <v>3960</v>
      </c>
      <c r="D17" s="19">
        <v>37</v>
      </c>
      <c r="E17" s="19">
        <v>17280</v>
      </c>
      <c r="F17" s="19">
        <v>33</v>
      </c>
      <c r="G17" s="19">
        <v>13920</v>
      </c>
      <c r="H17" s="19">
        <v>26</v>
      </c>
      <c r="I17" s="19">
        <v>12120</v>
      </c>
      <c r="J17" s="19">
        <v>15</v>
      </c>
      <c r="K17" s="19">
        <v>5400</v>
      </c>
      <c r="L17" s="20">
        <f t="shared" si="4"/>
        <v>-0.17256227008828173</v>
      </c>
      <c r="M17" s="20">
        <f t="shared" si="1"/>
        <v>8.0624086462209199E-2</v>
      </c>
    </row>
    <row r="18" spans="1:13" ht="11.4">
      <c r="A18" s="89" t="s">
        <v>16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1" t="str">
        <f t="shared" si="4"/>
        <v>N/A</v>
      </c>
      <c r="M18" s="91" t="str">
        <f t="shared" si="1"/>
        <v>N/A</v>
      </c>
    </row>
    <row r="19" spans="1:13" ht="12">
      <c r="A19" s="9" t="s">
        <v>17</v>
      </c>
      <c r="B19" s="21">
        <f>SUM(B4:B18)</f>
        <v>71</v>
      </c>
      <c r="C19" s="21">
        <f>SUM(C4:C18)</f>
        <v>11580</v>
      </c>
      <c r="D19" s="21">
        <f t="shared" ref="D19:K19" si="5">SUM(D4:D18)</f>
        <v>72</v>
      </c>
      <c r="E19" s="21">
        <f t="shared" si="5"/>
        <v>26040</v>
      </c>
      <c r="F19" s="21">
        <f t="shared" si="5"/>
        <v>82</v>
      </c>
      <c r="G19" s="21">
        <f t="shared" si="5"/>
        <v>22766.400000000001</v>
      </c>
      <c r="H19" s="21">
        <f t="shared" si="5"/>
        <v>30</v>
      </c>
      <c r="I19" s="21">
        <f t="shared" si="5"/>
        <v>12158.4</v>
      </c>
      <c r="J19" s="21">
        <f t="shared" si="5"/>
        <v>15</v>
      </c>
      <c r="K19" s="21">
        <f t="shared" si="5"/>
        <v>5400</v>
      </c>
      <c r="L19" s="128">
        <f t="shared" ref="L19" si="6">IFERROR(((J19/B19)^(1/4))-1,"N/A")</f>
        <v>-0.32203351131717306</v>
      </c>
      <c r="M19" s="128">
        <f t="shared" ref="M19" si="7">IFERROR(((K19/C19)^(1/4))-1,"N/A")</f>
        <v>-0.17363616946953797</v>
      </c>
    </row>
    <row r="20" spans="1:13" ht="11.25" customHeight="1">
      <c r="A20" s="217" t="s">
        <v>40</v>
      </c>
      <c r="B20" s="217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</row>
    <row r="21" spans="1:13" ht="6" customHeight="1">
      <c r="A21" s="120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</row>
    <row r="22" spans="1:13" ht="12" customHeight="1">
      <c r="A22" s="130" t="s">
        <v>101</v>
      </c>
      <c r="C22" s="84"/>
    </row>
    <row r="23" spans="1:13" ht="22.5" customHeight="1">
      <c r="A23" s="9"/>
      <c r="B23" s="168">
        <v>2018</v>
      </c>
      <c r="C23" s="168"/>
      <c r="D23" s="168">
        <v>2019</v>
      </c>
      <c r="E23" s="168"/>
      <c r="F23" s="168">
        <v>2020</v>
      </c>
      <c r="G23" s="168"/>
      <c r="H23" s="215">
        <v>2021</v>
      </c>
      <c r="I23" s="215"/>
      <c r="J23" s="215">
        <v>2022</v>
      </c>
      <c r="K23" s="215"/>
      <c r="L23" s="215" t="s">
        <v>38</v>
      </c>
      <c r="M23" s="215"/>
    </row>
    <row r="24" spans="1:13" ht="24" customHeight="1">
      <c r="A24" s="9" t="s">
        <v>0</v>
      </c>
      <c r="B24" s="81" t="s">
        <v>36</v>
      </c>
      <c r="C24" s="81" t="s">
        <v>37</v>
      </c>
      <c r="D24" s="81" t="s">
        <v>36</v>
      </c>
      <c r="E24" s="81" t="s">
        <v>37</v>
      </c>
      <c r="F24" s="81" t="s">
        <v>36</v>
      </c>
      <c r="G24" s="81" t="s">
        <v>37</v>
      </c>
      <c r="H24" s="81" t="s">
        <v>36</v>
      </c>
      <c r="I24" s="81" t="s">
        <v>37</v>
      </c>
      <c r="J24" s="81" t="s">
        <v>36</v>
      </c>
      <c r="K24" s="81" t="s">
        <v>37</v>
      </c>
      <c r="L24" s="15" t="s">
        <v>36</v>
      </c>
      <c r="M24" s="15" t="s">
        <v>37</v>
      </c>
    </row>
    <row r="25" spans="1:13" ht="11.4">
      <c r="A25" s="89" t="s">
        <v>41</v>
      </c>
      <c r="B25" s="90">
        <v>55</v>
      </c>
      <c r="C25" s="90">
        <v>604.79999999999995</v>
      </c>
      <c r="D25" s="90">
        <v>66</v>
      </c>
      <c r="E25" s="90">
        <v>748.8</v>
      </c>
      <c r="F25" s="90">
        <v>68</v>
      </c>
      <c r="G25" s="90">
        <v>748.8</v>
      </c>
      <c r="H25" s="90">
        <v>55</v>
      </c>
      <c r="I25" s="90">
        <v>547.20000000000095</v>
      </c>
      <c r="J25" s="90">
        <v>15</v>
      </c>
      <c r="K25" s="90">
        <v>163.19999999999999</v>
      </c>
      <c r="L25" s="91" t="str">
        <f>IFERROR(((#REF!/B25)^(1/4))-1,"N/A")</f>
        <v>N/A</v>
      </c>
      <c r="M25" s="91" t="str">
        <f>IFERROR(((#REF!/C25)^(1/4))-1,"N/A")</f>
        <v>N/A</v>
      </c>
    </row>
    <row r="26" spans="1:13" ht="11.4">
      <c r="A26" s="8" t="s">
        <v>3</v>
      </c>
      <c r="B26" s="19">
        <v>40</v>
      </c>
      <c r="C26" s="19">
        <v>518.4</v>
      </c>
      <c r="D26" s="19">
        <v>35</v>
      </c>
      <c r="E26" s="19">
        <v>655.20000000000005</v>
      </c>
      <c r="F26" s="19">
        <v>64</v>
      </c>
      <c r="G26" s="19">
        <v>1094.4000000000001</v>
      </c>
      <c r="H26" s="19">
        <v>128</v>
      </c>
      <c r="I26" s="19">
        <v>1532.4</v>
      </c>
      <c r="J26" s="2">
        <v>0</v>
      </c>
      <c r="K26" s="2">
        <v>0</v>
      </c>
      <c r="L26" s="20">
        <f>IFERROR(((J25/B26)^(1/4))-1,"N/A")</f>
        <v>-0.21745770996335634</v>
      </c>
      <c r="M26" s="20">
        <f>IFERROR(((K25/C26)^(1/4))-1,"N/A")</f>
        <v>-0.25094485671161559</v>
      </c>
    </row>
    <row r="27" spans="1:13" ht="11.4">
      <c r="A27" s="89" t="s">
        <v>4</v>
      </c>
      <c r="B27" s="90">
        <v>30</v>
      </c>
      <c r="C27" s="90">
        <v>288</v>
      </c>
      <c r="D27" s="90">
        <v>27</v>
      </c>
      <c r="E27" s="90">
        <v>259.2</v>
      </c>
      <c r="F27" s="90">
        <v>37</v>
      </c>
      <c r="G27" s="90">
        <v>355.2</v>
      </c>
      <c r="H27" s="90">
        <v>26</v>
      </c>
      <c r="I27" s="90">
        <v>288</v>
      </c>
      <c r="J27" s="90">
        <v>67</v>
      </c>
      <c r="K27" s="90">
        <v>643.20000000000095</v>
      </c>
      <c r="L27" s="91">
        <f t="shared" ref="L27:L40" si="8">IFERROR(((J27/B27)^(1/4))-1,"N/A")</f>
        <v>0.22247049784333295</v>
      </c>
      <c r="M27" s="91">
        <f t="shared" ref="M27:M40" si="9">IFERROR(((K27/C27)^(1/4))-1,"N/A")</f>
        <v>0.22247049784333339</v>
      </c>
    </row>
    <row r="28" spans="1:13" ht="11.4">
      <c r="A28" s="8" t="s">
        <v>5</v>
      </c>
      <c r="B28" s="19">
        <v>0</v>
      </c>
      <c r="C28" s="19">
        <v>0</v>
      </c>
      <c r="D28" s="19">
        <v>0</v>
      </c>
      <c r="E28" s="19">
        <v>0</v>
      </c>
      <c r="F28" s="19">
        <v>11</v>
      </c>
      <c r="G28" s="19">
        <v>92.4</v>
      </c>
      <c r="H28" s="19">
        <v>64</v>
      </c>
      <c r="I28" s="19">
        <v>588.79999999999995</v>
      </c>
      <c r="J28" s="19">
        <v>33</v>
      </c>
      <c r="K28" s="19">
        <v>277.2</v>
      </c>
      <c r="L28" s="20" t="str">
        <f t="shared" si="8"/>
        <v>N/A</v>
      </c>
      <c r="M28" s="20" t="str">
        <f t="shared" si="9"/>
        <v>N/A</v>
      </c>
    </row>
    <row r="29" spans="1:13" ht="11.4">
      <c r="A29" s="89" t="s">
        <v>6</v>
      </c>
      <c r="B29" s="90">
        <v>62</v>
      </c>
      <c r="C29" s="90">
        <v>1075.2</v>
      </c>
      <c r="D29" s="90">
        <v>164</v>
      </c>
      <c r="E29" s="90">
        <v>1958.4</v>
      </c>
      <c r="F29" s="90">
        <v>104</v>
      </c>
      <c r="G29" s="90">
        <v>1054.2</v>
      </c>
      <c r="H29" s="90">
        <v>162</v>
      </c>
      <c r="I29" s="90">
        <v>1670.4</v>
      </c>
      <c r="J29" s="90">
        <v>108</v>
      </c>
      <c r="K29" s="90">
        <v>1501.8</v>
      </c>
      <c r="L29" s="91">
        <f t="shared" si="8"/>
        <v>0.14883594790212751</v>
      </c>
      <c r="M29" s="91">
        <f t="shared" si="9"/>
        <v>8.712807390076116E-2</v>
      </c>
    </row>
    <row r="30" spans="1:13" ht="11.4">
      <c r="A30" s="8" t="s">
        <v>7</v>
      </c>
      <c r="B30" s="19">
        <v>19</v>
      </c>
      <c r="C30" s="19">
        <v>182.4</v>
      </c>
      <c r="D30" s="19">
        <v>18</v>
      </c>
      <c r="E30" s="19">
        <v>172.8</v>
      </c>
      <c r="F30" s="19">
        <v>13</v>
      </c>
      <c r="G30" s="19">
        <v>124.8</v>
      </c>
      <c r="H30" s="19">
        <v>14</v>
      </c>
      <c r="I30" s="19">
        <v>134.4</v>
      </c>
      <c r="J30" s="19">
        <v>12</v>
      </c>
      <c r="K30" s="19">
        <v>115.2</v>
      </c>
      <c r="L30" s="20">
        <f t="shared" si="8"/>
        <v>-0.10852963356092071</v>
      </c>
      <c r="M30" s="20">
        <f t="shared" si="9"/>
        <v>-0.10852963356092071</v>
      </c>
    </row>
    <row r="31" spans="1:13" ht="11.4">
      <c r="A31" s="89" t="s">
        <v>8</v>
      </c>
      <c r="B31" s="90">
        <v>0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258</v>
      </c>
      <c r="K31" s="90">
        <v>4137.6000000000004</v>
      </c>
      <c r="L31" s="91" t="str">
        <f t="shared" si="8"/>
        <v>N/A</v>
      </c>
      <c r="M31" s="91" t="str">
        <f t="shared" si="9"/>
        <v>N/A</v>
      </c>
    </row>
    <row r="32" spans="1:13" ht="11.4">
      <c r="A32" s="8" t="s">
        <v>9</v>
      </c>
      <c r="B32" s="19">
        <v>252</v>
      </c>
      <c r="C32" s="19">
        <v>2754.4</v>
      </c>
      <c r="D32" s="19">
        <v>191</v>
      </c>
      <c r="E32" s="19">
        <v>2226.4</v>
      </c>
      <c r="F32" s="19">
        <v>100</v>
      </c>
      <c r="G32" s="19">
        <v>1636.8</v>
      </c>
      <c r="H32" s="19">
        <v>291</v>
      </c>
      <c r="I32" s="19">
        <v>3907.2</v>
      </c>
      <c r="J32" s="2">
        <v>0</v>
      </c>
      <c r="K32" s="2">
        <v>0</v>
      </c>
      <c r="L32" s="20">
        <f>IFERROR(((J33/B32)^(1/4))-1,"N/A")</f>
        <v>-0.57789318736254736</v>
      </c>
      <c r="M32" s="20">
        <f>IFERROR(((K33/C32)^(1/4))-1,"N/A")</f>
        <v>-0.59136689036000023</v>
      </c>
    </row>
    <row r="33" spans="1:14" ht="11.4">
      <c r="A33" s="89" t="s">
        <v>10</v>
      </c>
      <c r="B33" s="90">
        <v>17</v>
      </c>
      <c r="C33" s="90">
        <v>278.39999999999998</v>
      </c>
      <c r="D33" s="90">
        <v>9</v>
      </c>
      <c r="E33" s="90">
        <v>163.19999999999999</v>
      </c>
      <c r="F33" s="90">
        <v>7</v>
      </c>
      <c r="G33" s="90">
        <v>67.2</v>
      </c>
      <c r="H33" s="90">
        <v>10</v>
      </c>
      <c r="I33" s="90">
        <v>96</v>
      </c>
      <c r="J33" s="90">
        <v>8</v>
      </c>
      <c r="K33" s="90">
        <v>76.8</v>
      </c>
      <c r="L33" s="91">
        <f>IFERROR(((J39/B33)^(1/4))-1,"N/A")</f>
        <v>0.22273873055236293</v>
      </c>
      <c r="M33" s="91">
        <f>IFERROR(((K39/C33)^(1/4))-1,"N/A")</f>
        <v>0.28403828566501033</v>
      </c>
    </row>
    <row r="34" spans="1:14" ht="11.4">
      <c r="A34" s="8" t="s">
        <v>11</v>
      </c>
      <c r="B34" s="19">
        <v>0</v>
      </c>
      <c r="C34" s="19">
        <v>0</v>
      </c>
      <c r="D34" s="19">
        <v>4</v>
      </c>
      <c r="E34" s="19">
        <v>38.4</v>
      </c>
      <c r="F34" s="19">
        <v>0</v>
      </c>
      <c r="G34" s="19">
        <v>0</v>
      </c>
      <c r="H34" s="19">
        <v>0</v>
      </c>
      <c r="I34" s="19">
        <v>0</v>
      </c>
      <c r="J34" s="2">
        <v>0</v>
      </c>
      <c r="K34" s="2">
        <v>0</v>
      </c>
      <c r="L34" s="164" t="s">
        <v>39</v>
      </c>
      <c r="M34" s="164" t="s">
        <v>39</v>
      </c>
    </row>
    <row r="35" spans="1:14" ht="11.4">
      <c r="A35" s="89" t="s">
        <v>12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1" t="str">
        <f t="shared" si="8"/>
        <v>N/A</v>
      </c>
      <c r="M35" s="91" t="str">
        <f t="shared" si="9"/>
        <v>N/A</v>
      </c>
    </row>
    <row r="36" spans="1:14" ht="11.4">
      <c r="A36" s="8" t="s">
        <v>13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20" t="str">
        <f t="shared" si="8"/>
        <v>N/A</v>
      </c>
      <c r="M36" s="20" t="str">
        <f t="shared" si="9"/>
        <v>N/A</v>
      </c>
    </row>
    <row r="37" spans="1:14" ht="11.4">
      <c r="A37" s="89" t="s">
        <v>14</v>
      </c>
      <c r="B37" s="90">
        <v>0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1" t="str">
        <f t="shared" si="8"/>
        <v>N/A</v>
      </c>
      <c r="M37" s="91" t="str">
        <f t="shared" si="9"/>
        <v>N/A</v>
      </c>
    </row>
    <row r="38" spans="1:14" ht="11.4">
      <c r="A38" s="8" t="s">
        <v>15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64" t="s">
        <v>39</v>
      </c>
      <c r="M38" s="164" t="s">
        <v>39</v>
      </c>
    </row>
    <row r="39" spans="1:14" ht="11.4">
      <c r="A39" s="89" t="s">
        <v>16</v>
      </c>
      <c r="B39" s="90">
        <v>64</v>
      </c>
      <c r="C39" s="90">
        <v>809.6</v>
      </c>
      <c r="D39" s="90">
        <v>42</v>
      </c>
      <c r="E39" s="90">
        <v>369.6</v>
      </c>
      <c r="F39" s="90">
        <v>38</v>
      </c>
      <c r="G39" s="90">
        <v>422.4</v>
      </c>
      <c r="H39" s="90">
        <v>41</v>
      </c>
      <c r="I39" s="90">
        <v>413.6</v>
      </c>
      <c r="J39" s="90">
        <v>38</v>
      </c>
      <c r="K39" s="90">
        <v>756.79999999999905</v>
      </c>
      <c r="L39" s="91" t="str">
        <f>IFERROR(((#REF!/B39)^(1/4))-1,"N/A")</f>
        <v>N/A</v>
      </c>
      <c r="M39" s="91" t="str">
        <f>IFERROR(((#REF!/C39)^(1/4))-1,"N/A")</f>
        <v>N/A</v>
      </c>
    </row>
    <row r="40" spans="1:14" ht="12">
      <c r="A40" s="9" t="s">
        <v>17</v>
      </c>
      <c r="B40" s="21">
        <f>SUM(B25:B39)</f>
        <v>539</v>
      </c>
      <c r="C40" s="21">
        <f>SUM(C25:C39)</f>
        <v>6511.2</v>
      </c>
      <c r="D40" s="21">
        <f t="shared" ref="D40:I40" si="10">SUM(D25:D39)</f>
        <v>556</v>
      </c>
      <c r="E40" s="21">
        <f t="shared" si="10"/>
        <v>6592.0000000000009</v>
      </c>
      <c r="F40" s="21">
        <f t="shared" si="10"/>
        <v>442</v>
      </c>
      <c r="G40" s="21">
        <f t="shared" si="10"/>
        <v>5596.2</v>
      </c>
      <c r="H40" s="21">
        <f t="shared" si="10"/>
        <v>791</v>
      </c>
      <c r="I40" s="21">
        <f t="shared" si="10"/>
        <v>9178.0000000000018</v>
      </c>
      <c r="J40" s="21">
        <f>SUM(J25:J39)</f>
        <v>539</v>
      </c>
      <c r="K40" s="21">
        <f>SUM(K25:K39)</f>
        <v>7671.8</v>
      </c>
      <c r="L40" s="48">
        <f t="shared" si="8"/>
        <v>0</v>
      </c>
      <c r="M40" s="48">
        <f t="shared" si="9"/>
        <v>4.185926762324188E-2</v>
      </c>
      <c r="N40" s="64"/>
    </row>
    <row r="41" spans="1:14" ht="10.8">
      <c r="A41" s="214" t="s">
        <v>42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4" ht="10.8">
      <c r="A42" s="88" t="s">
        <v>43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</sheetData>
  <mergeCells count="8">
    <mergeCell ref="A20:M20"/>
    <mergeCell ref="L2:M2"/>
    <mergeCell ref="H2:I2"/>
    <mergeCell ref="J2:K2"/>
    <mergeCell ref="A41:M41"/>
    <mergeCell ref="L23:M23"/>
    <mergeCell ref="H23:I23"/>
    <mergeCell ref="J23:K23"/>
  </mergeCells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41"/>
  <sheetViews>
    <sheetView workbookViewId="0">
      <selection activeCell="H28" sqref="H28"/>
    </sheetView>
  </sheetViews>
  <sheetFormatPr defaultColWidth="9.109375" defaultRowHeight="10.199999999999999"/>
  <cols>
    <col min="1" max="1" width="15" style="2" bestFit="1" customWidth="1"/>
    <col min="2" max="3" width="7.88671875" style="2" customWidth="1"/>
    <col min="4" max="4" width="7.44140625" style="2" customWidth="1"/>
    <col min="5" max="5" width="7.88671875" style="2" customWidth="1"/>
    <col min="6" max="6" width="8" style="2" customWidth="1"/>
    <col min="7" max="7" width="8.44140625" style="2" customWidth="1"/>
    <col min="8" max="8" width="7.5546875" style="2" customWidth="1"/>
    <col min="9" max="9" width="8.44140625" style="2" customWidth="1"/>
    <col min="10" max="10" width="7.5546875" style="2" customWidth="1"/>
    <col min="11" max="11" width="9.109375" style="2" customWidth="1"/>
    <col min="12" max="12" width="7.33203125" style="2" customWidth="1"/>
    <col min="13" max="14" width="7.5546875" style="2" bestFit="1" customWidth="1"/>
    <col min="15" max="16384" width="9.109375" style="2"/>
  </cols>
  <sheetData>
    <row r="1" spans="1:13" ht="15">
      <c r="A1" s="130" t="s">
        <v>102</v>
      </c>
      <c r="B1" s="88"/>
      <c r="C1" s="84"/>
      <c r="D1" s="88"/>
      <c r="E1" s="88"/>
      <c r="F1" s="88"/>
      <c r="G1" s="88"/>
    </row>
    <row r="2" spans="1:13" ht="23.25" customHeight="1">
      <c r="A2" s="9"/>
      <c r="B2" s="168">
        <v>2018</v>
      </c>
      <c r="C2" s="168"/>
      <c r="D2" s="168">
        <v>2019</v>
      </c>
      <c r="E2" s="168"/>
      <c r="F2" s="168">
        <v>2020</v>
      </c>
      <c r="G2" s="168"/>
      <c r="H2" s="215">
        <v>2021</v>
      </c>
      <c r="I2" s="215"/>
      <c r="J2" s="215">
        <v>2022</v>
      </c>
      <c r="K2" s="215"/>
      <c r="L2" s="218" t="s">
        <v>1</v>
      </c>
      <c r="M2" s="218"/>
    </row>
    <row r="3" spans="1:13" ht="24">
      <c r="A3" s="9" t="s">
        <v>0</v>
      </c>
      <c r="B3" s="49" t="s">
        <v>36</v>
      </c>
      <c r="C3" s="50" t="s">
        <v>37</v>
      </c>
      <c r="D3" s="49" t="s">
        <v>36</v>
      </c>
      <c r="E3" s="50" t="s">
        <v>37</v>
      </c>
      <c r="F3" s="49" t="s">
        <v>36</v>
      </c>
      <c r="G3" s="50" t="s">
        <v>37</v>
      </c>
      <c r="H3" s="49" t="s">
        <v>36</v>
      </c>
      <c r="I3" s="50" t="s">
        <v>37</v>
      </c>
      <c r="J3" s="49" t="s">
        <v>36</v>
      </c>
      <c r="K3" s="50" t="s">
        <v>37</v>
      </c>
      <c r="L3" s="15" t="s">
        <v>36</v>
      </c>
      <c r="M3" s="15" t="s">
        <v>37</v>
      </c>
    </row>
    <row r="4" spans="1:13" ht="11.4">
      <c r="A4" s="89" t="s">
        <v>2</v>
      </c>
      <c r="B4" s="117">
        <v>27</v>
      </c>
      <c r="C4" s="117">
        <v>162</v>
      </c>
      <c r="D4" s="117">
        <v>130</v>
      </c>
      <c r="E4" s="117">
        <v>780</v>
      </c>
      <c r="F4" s="117">
        <v>0</v>
      </c>
      <c r="G4" s="117">
        <v>0</v>
      </c>
      <c r="H4" s="117">
        <v>192</v>
      </c>
      <c r="I4" s="117">
        <v>1158</v>
      </c>
      <c r="J4" s="117">
        <v>0</v>
      </c>
      <c r="K4" s="117">
        <v>0</v>
      </c>
      <c r="L4" s="165" t="s">
        <v>39</v>
      </c>
      <c r="M4" s="92" t="s">
        <v>39</v>
      </c>
    </row>
    <row r="5" spans="1:13" ht="11.4">
      <c r="A5" s="8" t="s">
        <v>3</v>
      </c>
      <c r="B5" s="23">
        <v>41</v>
      </c>
      <c r="C5" s="23">
        <v>246</v>
      </c>
      <c r="D5" s="23">
        <v>0</v>
      </c>
      <c r="E5" s="23">
        <v>0</v>
      </c>
      <c r="F5" s="23">
        <v>35</v>
      </c>
      <c r="G5" s="23">
        <v>210</v>
      </c>
      <c r="H5" s="23">
        <v>0</v>
      </c>
      <c r="I5" s="23">
        <v>0</v>
      </c>
      <c r="J5" s="23">
        <v>28</v>
      </c>
      <c r="K5" s="23">
        <v>168</v>
      </c>
      <c r="L5" s="20">
        <f t="shared" ref="L5:M5" si="0">IFERROR(((J5/B5)^(1/4))-1,"N/A")</f>
        <v>-9.0937917113832478E-2</v>
      </c>
      <c r="M5" s="20">
        <f t="shared" si="0"/>
        <v>-9.0937917113832478E-2</v>
      </c>
    </row>
    <row r="6" spans="1:13" ht="11.4">
      <c r="A6" s="89" t="s">
        <v>4</v>
      </c>
      <c r="B6" s="117">
        <v>0</v>
      </c>
      <c r="C6" s="117">
        <v>0</v>
      </c>
      <c r="D6" s="117">
        <v>54</v>
      </c>
      <c r="E6" s="117">
        <v>324</v>
      </c>
      <c r="F6" s="117">
        <v>0</v>
      </c>
      <c r="G6" s="117">
        <v>0</v>
      </c>
      <c r="H6" s="117">
        <v>63</v>
      </c>
      <c r="I6" s="117">
        <v>378</v>
      </c>
      <c r="J6" s="90">
        <v>27</v>
      </c>
      <c r="K6" s="90">
        <v>162</v>
      </c>
      <c r="L6" s="92" t="s">
        <v>39</v>
      </c>
      <c r="M6" s="92" t="s">
        <v>39</v>
      </c>
    </row>
    <row r="7" spans="1:13" ht="11.4">
      <c r="A7" s="8" t="s">
        <v>5</v>
      </c>
      <c r="B7" s="23">
        <v>0</v>
      </c>
      <c r="C7" s="23">
        <v>0</v>
      </c>
      <c r="D7" s="23">
        <v>61</v>
      </c>
      <c r="E7" s="23">
        <v>329.4</v>
      </c>
      <c r="F7" s="23">
        <v>0</v>
      </c>
      <c r="G7" s="23">
        <v>0</v>
      </c>
      <c r="H7" s="23">
        <v>49</v>
      </c>
      <c r="I7" s="23">
        <v>264.60000000000002</v>
      </c>
      <c r="J7" s="23">
        <v>0</v>
      </c>
      <c r="K7" s="23">
        <v>0</v>
      </c>
      <c r="L7" s="22" t="s">
        <v>39</v>
      </c>
      <c r="M7" s="22" t="s">
        <v>39</v>
      </c>
    </row>
    <row r="8" spans="1:13" ht="11.4">
      <c r="A8" s="89" t="s">
        <v>6</v>
      </c>
      <c r="B8" s="117">
        <v>0</v>
      </c>
      <c r="C8" s="117">
        <v>0</v>
      </c>
      <c r="D8" s="117">
        <v>32</v>
      </c>
      <c r="E8" s="117">
        <v>192</v>
      </c>
      <c r="F8" s="117">
        <v>0</v>
      </c>
      <c r="G8" s="117">
        <v>0</v>
      </c>
      <c r="H8" s="117">
        <v>55</v>
      </c>
      <c r="I8" s="117">
        <v>330</v>
      </c>
      <c r="J8" s="117">
        <v>0</v>
      </c>
      <c r="K8" s="117">
        <v>0</v>
      </c>
      <c r="L8" s="92" t="s">
        <v>39</v>
      </c>
      <c r="M8" s="92" t="s">
        <v>39</v>
      </c>
    </row>
    <row r="9" spans="1:13" ht="11.4">
      <c r="A9" s="8" t="s">
        <v>7</v>
      </c>
      <c r="B9" s="23">
        <v>0</v>
      </c>
      <c r="C9" s="23">
        <v>0</v>
      </c>
      <c r="D9" s="23">
        <v>28</v>
      </c>
      <c r="E9" s="23">
        <v>168</v>
      </c>
      <c r="F9" s="23">
        <v>0</v>
      </c>
      <c r="G9" s="23">
        <v>0</v>
      </c>
      <c r="H9" s="23">
        <v>53</v>
      </c>
      <c r="I9" s="23">
        <v>318</v>
      </c>
      <c r="J9" s="23">
        <v>0</v>
      </c>
      <c r="K9" s="23">
        <v>0</v>
      </c>
      <c r="L9" s="22" t="s">
        <v>39</v>
      </c>
      <c r="M9" s="22" t="s">
        <v>39</v>
      </c>
    </row>
    <row r="10" spans="1:13" ht="11.4">
      <c r="A10" s="89" t="s">
        <v>8</v>
      </c>
      <c r="B10" s="117">
        <v>8</v>
      </c>
      <c r="C10" s="117">
        <v>45.6</v>
      </c>
      <c r="D10" s="117">
        <v>90</v>
      </c>
      <c r="E10" s="117">
        <v>513</v>
      </c>
      <c r="F10" s="117">
        <v>27</v>
      </c>
      <c r="G10" s="117">
        <v>153.9</v>
      </c>
      <c r="H10" s="117">
        <v>104</v>
      </c>
      <c r="I10" s="117">
        <v>592.79999999999995</v>
      </c>
      <c r="J10" s="117">
        <v>0</v>
      </c>
      <c r="K10" s="117">
        <v>0</v>
      </c>
      <c r="L10" s="91">
        <f t="shared" ref="L10" si="1">((J10/B10)^(1/4))-1</f>
        <v>-1</v>
      </c>
      <c r="M10" s="91">
        <f t="shared" ref="M10" si="2">((K10/C10)^(1/4))-1</f>
        <v>-1</v>
      </c>
    </row>
    <row r="11" spans="1:13" ht="11.4">
      <c r="A11" s="8" t="s">
        <v>9</v>
      </c>
      <c r="B11" s="23">
        <v>49</v>
      </c>
      <c r="C11" s="23">
        <v>269.5</v>
      </c>
      <c r="D11" s="23">
        <v>49</v>
      </c>
      <c r="E11" s="23">
        <v>269.5</v>
      </c>
      <c r="F11" s="23">
        <v>33</v>
      </c>
      <c r="G11" s="23">
        <v>181.5</v>
      </c>
      <c r="H11" s="23">
        <v>62</v>
      </c>
      <c r="I11" s="23">
        <v>372</v>
      </c>
      <c r="J11" s="23">
        <v>0</v>
      </c>
      <c r="K11" s="23">
        <v>0</v>
      </c>
      <c r="L11" s="20">
        <f t="shared" ref="L11:L12" si="3">((J11/B11)^(1/4))-1</f>
        <v>-1</v>
      </c>
      <c r="M11" s="20">
        <f t="shared" ref="M11:M12" si="4">((K11/C11)^(1/4))-1</f>
        <v>-1</v>
      </c>
    </row>
    <row r="12" spans="1:13" ht="11.4">
      <c r="A12" s="89" t="s">
        <v>10</v>
      </c>
      <c r="B12" s="117">
        <v>45</v>
      </c>
      <c r="C12" s="117">
        <v>270</v>
      </c>
      <c r="D12" s="117">
        <v>122</v>
      </c>
      <c r="E12" s="117">
        <v>732</v>
      </c>
      <c r="F12" s="117">
        <v>53</v>
      </c>
      <c r="G12" s="117">
        <v>318</v>
      </c>
      <c r="H12" s="117">
        <v>106</v>
      </c>
      <c r="I12" s="117">
        <v>636</v>
      </c>
      <c r="J12" s="117">
        <v>33</v>
      </c>
      <c r="K12" s="117">
        <v>198</v>
      </c>
      <c r="L12" s="91">
        <f t="shared" si="3"/>
        <v>-7.4608818619025685E-2</v>
      </c>
      <c r="M12" s="91">
        <f t="shared" si="4"/>
        <v>-7.4608818619025685E-2</v>
      </c>
    </row>
    <row r="13" spans="1:13" ht="11.4">
      <c r="A13" s="8" t="s">
        <v>11</v>
      </c>
      <c r="B13" s="19">
        <v>273</v>
      </c>
      <c r="C13" s="19">
        <v>2355.6</v>
      </c>
      <c r="D13" s="19">
        <v>545</v>
      </c>
      <c r="E13" s="19">
        <v>3933.6</v>
      </c>
      <c r="F13" s="19">
        <v>224</v>
      </c>
      <c r="G13" s="19">
        <v>2066.4</v>
      </c>
      <c r="H13" s="19">
        <v>511</v>
      </c>
      <c r="I13" s="19">
        <v>3687.5999999999899</v>
      </c>
      <c r="J13" s="19">
        <v>166</v>
      </c>
      <c r="K13" s="19">
        <v>1593.6</v>
      </c>
      <c r="L13" s="20">
        <f t="shared" ref="L13:M13" si="5">((J13/B13)^(1/4))-1</f>
        <v>-0.11694783375855389</v>
      </c>
      <c r="M13" s="20">
        <f t="shared" si="5"/>
        <v>-9.3079029990793427E-2</v>
      </c>
    </row>
    <row r="14" spans="1:13" ht="11.4">
      <c r="A14" s="89" t="s">
        <v>12</v>
      </c>
      <c r="B14" s="117">
        <v>0</v>
      </c>
      <c r="C14" s="117">
        <v>0</v>
      </c>
      <c r="D14" s="117">
        <v>46</v>
      </c>
      <c r="E14" s="117">
        <v>276</v>
      </c>
      <c r="F14" s="117">
        <v>0</v>
      </c>
      <c r="G14" s="117">
        <v>0</v>
      </c>
      <c r="H14" s="117">
        <v>30</v>
      </c>
      <c r="I14" s="117">
        <v>180</v>
      </c>
      <c r="J14" s="117">
        <v>0</v>
      </c>
      <c r="K14" s="117">
        <v>0</v>
      </c>
      <c r="L14" s="92" t="s">
        <v>39</v>
      </c>
      <c r="M14" s="92" t="s">
        <v>39</v>
      </c>
    </row>
    <row r="15" spans="1:13" ht="11.4">
      <c r="A15" s="8" t="s">
        <v>13</v>
      </c>
      <c r="B15" s="23">
        <v>0</v>
      </c>
      <c r="C15" s="23">
        <v>0</v>
      </c>
      <c r="D15" s="23">
        <v>75</v>
      </c>
      <c r="E15" s="23">
        <v>450</v>
      </c>
      <c r="F15" s="23">
        <v>7</v>
      </c>
      <c r="G15" s="23">
        <v>42</v>
      </c>
      <c r="H15" s="23">
        <v>59</v>
      </c>
      <c r="I15" s="23">
        <v>354</v>
      </c>
      <c r="J15" s="23">
        <v>0</v>
      </c>
      <c r="K15" s="23">
        <v>0</v>
      </c>
      <c r="L15" s="20" t="s">
        <v>39</v>
      </c>
      <c r="M15" s="20" t="s">
        <v>39</v>
      </c>
    </row>
    <row r="16" spans="1:13" ht="11.4">
      <c r="A16" s="89" t="s">
        <v>14</v>
      </c>
      <c r="B16" s="117">
        <v>10</v>
      </c>
      <c r="C16" s="117">
        <v>60</v>
      </c>
      <c r="D16" s="117">
        <v>26</v>
      </c>
      <c r="E16" s="117">
        <v>156</v>
      </c>
      <c r="F16" s="117">
        <v>0</v>
      </c>
      <c r="G16" s="117">
        <v>0</v>
      </c>
      <c r="H16" s="117">
        <v>36</v>
      </c>
      <c r="I16" s="117">
        <v>216</v>
      </c>
      <c r="J16" s="117">
        <v>0</v>
      </c>
      <c r="K16" s="117">
        <v>0</v>
      </c>
      <c r="L16" s="92" t="s">
        <v>39</v>
      </c>
      <c r="M16" s="92" t="s">
        <v>39</v>
      </c>
    </row>
    <row r="17" spans="1:15" ht="11.4">
      <c r="A17" s="8" t="s">
        <v>15</v>
      </c>
      <c r="B17" s="23">
        <v>0</v>
      </c>
      <c r="C17" s="23">
        <v>0</v>
      </c>
      <c r="D17" s="23">
        <v>93</v>
      </c>
      <c r="E17" s="23">
        <v>475</v>
      </c>
      <c r="F17" s="23">
        <v>29</v>
      </c>
      <c r="G17" s="23">
        <v>145</v>
      </c>
      <c r="H17" s="23">
        <v>69</v>
      </c>
      <c r="I17" s="23">
        <v>345</v>
      </c>
      <c r="J17" s="23">
        <v>0</v>
      </c>
      <c r="K17" s="23">
        <v>0</v>
      </c>
      <c r="L17" s="22" t="s">
        <v>39</v>
      </c>
      <c r="M17" s="22" t="s">
        <v>39</v>
      </c>
    </row>
    <row r="18" spans="1:15" ht="11.4">
      <c r="A18" s="89" t="s">
        <v>16</v>
      </c>
      <c r="B18" s="117">
        <v>0</v>
      </c>
      <c r="C18" s="117">
        <v>0</v>
      </c>
      <c r="D18" s="117">
        <v>77</v>
      </c>
      <c r="E18" s="117">
        <v>423.5</v>
      </c>
      <c r="F18" s="117">
        <v>0</v>
      </c>
      <c r="G18" s="117">
        <v>0</v>
      </c>
      <c r="H18" s="117">
        <v>70</v>
      </c>
      <c r="I18" s="117">
        <v>385</v>
      </c>
      <c r="J18" s="117">
        <v>0</v>
      </c>
      <c r="K18" s="117">
        <v>0</v>
      </c>
      <c r="L18" s="92" t="s">
        <v>39</v>
      </c>
      <c r="M18" s="92" t="s">
        <v>39</v>
      </c>
    </row>
    <row r="19" spans="1:15" ht="12">
      <c r="A19" s="9" t="s">
        <v>17</v>
      </c>
      <c r="B19" s="24">
        <f>SUM(B4:B18)</f>
        <v>453</v>
      </c>
      <c r="C19" s="24">
        <f>SUM(C4:C18)</f>
        <v>3408.7</v>
      </c>
      <c r="D19" s="24">
        <f t="shared" ref="D19:K19" si="6">SUM(D4:D18)</f>
        <v>1428</v>
      </c>
      <c r="E19" s="24">
        <f t="shared" si="6"/>
        <v>9022</v>
      </c>
      <c r="F19" s="24">
        <f t="shared" si="6"/>
        <v>408</v>
      </c>
      <c r="G19" s="24">
        <f t="shared" si="6"/>
        <v>3116.8</v>
      </c>
      <c r="H19" s="24">
        <f t="shared" si="6"/>
        <v>1459</v>
      </c>
      <c r="I19" s="24">
        <f t="shared" si="6"/>
        <v>9216.9999999999891</v>
      </c>
      <c r="J19" s="24">
        <f t="shared" si="6"/>
        <v>254</v>
      </c>
      <c r="K19" s="24">
        <f t="shared" si="6"/>
        <v>2121.6</v>
      </c>
      <c r="L19" s="48">
        <f t="shared" ref="L19:M19" si="7">((J19/B19)^(1/4))-1</f>
        <v>-0.13466577951770253</v>
      </c>
      <c r="M19" s="48">
        <f t="shared" si="7"/>
        <v>-0.11178381716625496</v>
      </c>
    </row>
    <row r="20" spans="1:15" ht="12">
      <c r="A20" s="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76"/>
      <c r="M20" s="76"/>
      <c r="O20" s="125"/>
    </row>
    <row r="21" spans="1:15" ht="15" customHeight="1">
      <c r="A21" s="130" t="s">
        <v>103</v>
      </c>
      <c r="B21" s="80"/>
      <c r="C21" s="84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  <row r="22" spans="1:15" ht="23.1" customHeight="1">
      <c r="A22" s="221" t="s">
        <v>0</v>
      </c>
      <c r="B22" s="168">
        <v>2018</v>
      </c>
      <c r="C22" s="168"/>
      <c r="D22" s="168">
        <v>2019</v>
      </c>
      <c r="E22" s="168"/>
      <c r="F22" s="168">
        <v>2020</v>
      </c>
      <c r="G22" s="168"/>
      <c r="H22" s="215">
        <v>2021</v>
      </c>
      <c r="I22" s="215"/>
      <c r="J22" s="215">
        <v>2022</v>
      </c>
      <c r="K22" s="215"/>
      <c r="L22" s="218" t="s">
        <v>1</v>
      </c>
      <c r="M22" s="218"/>
    </row>
    <row r="23" spans="1:15" ht="24">
      <c r="A23" s="221"/>
      <c r="B23" s="7" t="s">
        <v>36</v>
      </c>
      <c r="C23" s="15" t="s">
        <v>37</v>
      </c>
      <c r="D23" s="7" t="s">
        <v>36</v>
      </c>
      <c r="E23" s="15" t="s">
        <v>37</v>
      </c>
      <c r="F23" s="7" t="s">
        <v>36</v>
      </c>
      <c r="G23" s="15" t="s">
        <v>37</v>
      </c>
      <c r="H23" s="7" t="s">
        <v>36</v>
      </c>
      <c r="I23" s="15" t="s">
        <v>37</v>
      </c>
      <c r="J23" s="7" t="s">
        <v>36</v>
      </c>
      <c r="K23" s="15" t="s">
        <v>37</v>
      </c>
      <c r="L23" s="15" t="s">
        <v>36</v>
      </c>
      <c r="M23" s="15" t="s">
        <v>37</v>
      </c>
    </row>
    <row r="24" spans="1:15" ht="11.4">
      <c r="A24" s="89" t="s">
        <v>2</v>
      </c>
      <c r="B24" s="117">
        <v>0</v>
      </c>
      <c r="C24" s="117">
        <v>0</v>
      </c>
      <c r="D24" s="117">
        <v>35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5" t="s">
        <v>39</v>
      </c>
      <c r="M24" s="115" t="s">
        <v>39</v>
      </c>
    </row>
    <row r="25" spans="1:15" ht="11.4">
      <c r="A25" s="8" t="s">
        <v>3</v>
      </c>
      <c r="B25" s="23">
        <v>30</v>
      </c>
      <c r="C25" s="23">
        <v>0</v>
      </c>
      <c r="D25" s="23">
        <v>0</v>
      </c>
      <c r="E25" s="23">
        <v>0</v>
      </c>
      <c r="F25" s="23">
        <v>22</v>
      </c>
      <c r="G25" s="23">
        <v>2100</v>
      </c>
      <c r="H25" s="23">
        <v>3</v>
      </c>
      <c r="I25" s="23">
        <v>216</v>
      </c>
      <c r="J25" s="23">
        <v>12</v>
      </c>
      <c r="K25" s="23">
        <v>1296</v>
      </c>
      <c r="L25" s="163" t="s">
        <v>39</v>
      </c>
      <c r="M25" s="163" t="s">
        <v>39</v>
      </c>
    </row>
    <row r="26" spans="1:15" ht="11.4">
      <c r="A26" s="89" t="s">
        <v>4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174">
        <v>0</v>
      </c>
      <c r="K26" s="174">
        <v>0</v>
      </c>
      <c r="L26" s="116" t="s">
        <v>39</v>
      </c>
      <c r="M26" s="116" t="s">
        <v>39</v>
      </c>
    </row>
    <row r="27" spans="1:15" ht="11.4">
      <c r="A27" s="8" t="s">
        <v>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2">
        <v>0</v>
      </c>
      <c r="K27" s="2">
        <v>0</v>
      </c>
      <c r="L27" s="72" t="s">
        <v>39</v>
      </c>
      <c r="M27" s="72" t="s">
        <v>39</v>
      </c>
    </row>
    <row r="28" spans="1:15" ht="11.4">
      <c r="A28" s="89" t="s">
        <v>6</v>
      </c>
      <c r="B28" s="90">
        <v>1056</v>
      </c>
      <c r="C28" s="117">
        <v>93909.2</v>
      </c>
      <c r="D28" s="90">
        <v>932</v>
      </c>
      <c r="E28" s="117">
        <v>120684</v>
      </c>
      <c r="F28" s="90">
        <v>606</v>
      </c>
      <c r="G28" s="117">
        <v>43131</v>
      </c>
      <c r="H28" s="90">
        <v>696</v>
      </c>
      <c r="I28" s="117">
        <v>87055.2</v>
      </c>
      <c r="J28" s="90">
        <v>903</v>
      </c>
      <c r="K28" s="90">
        <v>108595.8</v>
      </c>
      <c r="L28" s="115">
        <f>IFERROR(((J28/B28)^(1/4))-1,"N/A")</f>
        <v>-3.8374529293358717E-2</v>
      </c>
      <c r="M28" s="115">
        <f>IFERROR(((K28/C28)^(1/4))-1,"N/A")</f>
        <v>3.6993948537690002E-2</v>
      </c>
    </row>
    <row r="29" spans="1:15" ht="11.4">
      <c r="A29" s="8" t="s">
        <v>7</v>
      </c>
      <c r="B29" s="19">
        <v>23</v>
      </c>
      <c r="C29" s="19">
        <v>8736</v>
      </c>
      <c r="D29" s="19">
        <v>18</v>
      </c>
      <c r="E29" s="19">
        <v>7368</v>
      </c>
      <c r="F29" s="19">
        <v>19</v>
      </c>
      <c r="G29" s="19">
        <v>7039.2</v>
      </c>
      <c r="H29" s="19">
        <v>15</v>
      </c>
      <c r="I29" s="19">
        <v>5587.2</v>
      </c>
      <c r="J29" s="19">
        <v>14</v>
      </c>
      <c r="K29" s="19">
        <v>4975.2</v>
      </c>
      <c r="L29" s="77" t="s">
        <v>39</v>
      </c>
      <c r="M29" s="77" t="s">
        <v>39</v>
      </c>
    </row>
    <row r="30" spans="1:15" ht="11.4">
      <c r="A30" s="89" t="s">
        <v>8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74">
        <v>0</v>
      </c>
      <c r="K30" s="174">
        <v>0</v>
      </c>
      <c r="L30" s="116">
        <v>-3.8374529293358717E-2</v>
      </c>
      <c r="M30" s="116" t="s">
        <v>39</v>
      </c>
    </row>
    <row r="31" spans="1:15" ht="11.4">
      <c r="A31" s="8" t="s">
        <v>9</v>
      </c>
      <c r="B31" s="23">
        <v>17</v>
      </c>
      <c r="C31" s="23">
        <v>1020</v>
      </c>
      <c r="D31" s="23">
        <v>41</v>
      </c>
      <c r="E31" s="23">
        <v>3060</v>
      </c>
      <c r="F31" s="23">
        <v>10</v>
      </c>
      <c r="G31" s="23">
        <v>960</v>
      </c>
      <c r="H31" s="23">
        <v>26</v>
      </c>
      <c r="I31" s="23">
        <v>1620</v>
      </c>
      <c r="J31" s="175">
        <v>18</v>
      </c>
      <c r="K31" s="176">
        <v>1200</v>
      </c>
      <c r="L31" s="73">
        <v>-3.8374529293358717E-2</v>
      </c>
      <c r="M31" s="73">
        <f>((K38/C31)^(1/4))-1</f>
        <v>1.6055525066398699</v>
      </c>
    </row>
    <row r="32" spans="1:15" ht="11.4">
      <c r="A32" s="89" t="s">
        <v>10</v>
      </c>
      <c r="B32" s="90">
        <v>438</v>
      </c>
      <c r="C32" s="117">
        <v>60240</v>
      </c>
      <c r="D32" s="90">
        <v>425</v>
      </c>
      <c r="E32" s="117">
        <v>60120</v>
      </c>
      <c r="F32" s="90">
        <v>399</v>
      </c>
      <c r="G32" s="117">
        <v>43562.400000000001</v>
      </c>
      <c r="H32" s="90">
        <v>222</v>
      </c>
      <c r="I32" s="117">
        <v>33527.4</v>
      </c>
      <c r="J32" s="90">
        <v>188</v>
      </c>
      <c r="K32" s="90">
        <v>42835.199999999997</v>
      </c>
      <c r="L32" s="73">
        <f>((J39/B32)^(1/4))-1</f>
        <v>0.42459234279474445</v>
      </c>
      <c r="M32" s="73">
        <f>((K39/C32)^(1/4))-1</f>
        <v>0.38836009925734927</v>
      </c>
    </row>
    <row r="33" spans="1:17" ht="11.4">
      <c r="A33" s="8" t="s">
        <v>11</v>
      </c>
      <c r="B33" s="19">
        <v>0</v>
      </c>
      <c r="C33" s="23">
        <v>0</v>
      </c>
      <c r="D33" s="19">
        <v>0</v>
      </c>
      <c r="E33" s="23">
        <v>0</v>
      </c>
      <c r="F33" s="19">
        <v>0</v>
      </c>
      <c r="G33" s="23">
        <v>0</v>
      </c>
      <c r="H33" s="19">
        <v>0</v>
      </c>
      <c r="I33" s="23">
        <v>0</v>
      </c>
      <c r="J33" s="2">
        <v>0</v>
      </c>
      <c r="K33" s="2">
        <v>0</v>
      </c>
      <c r="L33" s="72" t="s">
        <v>39</v>
      </c>
      <c r="M33" s="72" t="s">
        <v>39</v>
      </c>
    </row>
    <row r="34" spans="1:17" ht="11.4">
      <c r="A34" s="89" t="s">
        <v>12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174">
        <v>0</v>
      </c>
      <c r="K34" s="174">
        <v>0</v>
      </c>
      <c r="L34" s="118" t="s">
        <v>39</v>
      </c>
      <c r="M34" s="118" t="s">
        <v>39</v>
      </c>
    </row>
    <row r="35" spans="1:17" ht="11.4">
      <c r="A35" s="8" t="s">
        <v>13</v>
      </c>
      <c r="B35" s="19">
        <v>237</v>
      </c>
      <c r="C35" s="19">
        <v>37224</v>
      </c>
      <c r="D35" s="19">
        <v>217</v>
      </c>
      <c r="E35" s="19">
        <v>29664</v>
      </c>
      <c r="F35" s="19">
        <v>161</v>
      </c>
      <c r="G35" s="19">
        <v>22320</v>
      </c>
      <c r="H35" s="19">
        <v>159</v>
      </c>
      <c r="I35" s="19">
        <v>23400</v>
      </c>
      <c r="J35" s="176">
        <v>211</v>
      </c>
      <c r="K35" s="176">
        <v>17904</v>
      </c>
      <c r="L35" s="73">
        <f>IFERROR(((J35/B35)^(1/4))-1,"N/A")</f>
        <v>-2.8632592686135605E-2</v>
      </c>
      <c r="M35" s="73">
        <f>IFERROR(((K35/C35)^(1/4))-1,"N/A")</f>
        <v>-0.16721717970547967</v>
      </c>
    </row>
    <row r="36" spans="1:17" ht="11.4">
      <c r="A36" s="89" t="s">
        <v>14</v>
      </c>
      <c r="B36" s="90">
        <v>0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174">
        <v>0</v>
      </c>
      <c r="K36" s="174">
        <v>0</v>
      </c>
      <c r="L36" s="118" t="s">
        <v>39</v>
      </c>
      <c r="M36" s="118" t="s">
        <v>39</v>
      </c>
    </row>
    <row r="37" spans="1:17" ht="11.4">
      <c r="A37" s="8" t="s">
        <v>15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72" t="s">
        <v>39</v>
      </c>
      <c r="M37" s="72" t="s">
        <v>39</v>
      </c>
    </row>
    <row r="38" spans="1:17" ht="11.4">
      <c r="A38" s="89" t="s">
        <v>16</v>
      </c>
      <c r="B38" s="90">
        <v>466</v>
      </c>
      <c r="C38" s="117">
        <v>44700</v>
      </c>
      <c r="D38" s="90">
        <v>421</v>
      </c>
      <c r="E38" s="117">
        <v>50580</v>
      </c>
      <c r="F38" s="90">
        <v>511</v>
      </c>
      <c r="G38" s="117">
        <v>46742.400000000001</v>
      </c>
      <c r="H38" s="90">
        <v>294</v>
      </c>
      <c r="I38" s="117">
        <v>31044.6</v>
      </c>
      <c r="J38" s="117">
        <v>458</v>
      </c>
      <c r="K38" s="117">
        <v>47011</v>
      </c>
      <c r="L38" s="115">
        <f>IFERROR(((J38/B38)^(1/4))-1,"N/A")</f>
        <v>-4.3197554028500118E-3</v>
      </c>
      <c r="M38" s="115">
        <f>IFERROR(((K38/C38)^(1/4))-1,"N/A")</f>
        <v>1.2681768990738806E-2</v>
      </c>
    </row>
    <row r="39" spans="1:17" ht="12">
      <c r="A39" s="9" t="s">
        <v>17</v>
      </c>
      <c r="B39" s="26">
        <f>SUM(B24:B38)</f>
        <v>2267</v>
      </c>
      <c r="C39" s="26">
        <f>SUM(C24:C38)</f>
        <v>245829.2</v>
      </c>
      <c r="D39" s="26">
        <f t="shared" ref="D39:I39" si="8">SUM(D24:D38)</f>
        <v>2089</v>
      </c>
      <c r="E39" s="26">
        <f t="shared" si="8"/>
        <v>271476</v>
      </c>
      <c r="F39" s="26">
        <f t="shared" si="8"/>
        <v>1728</v>
      </c>
      <c r="G39" s="26">
        <f t="shared" si="8"/>
        <v>165855</v>
      </c>
      <c r="H39" s="26">
        <f t="shared" si="8"/>
        <v>1415</v>
      </c>
      <c r="I39" s="26">
        <f t="shared" si="8"/>
        <v>182450.4</v>
      </c>
      <c r="J39" s="26">
        <f>SUM(J24:J38)</f>
        <v>1804</v>
      </c>
      <c r="K39" s="26">
        <f>SUM(K24:K38)</f>
        <v>223817.2</v>
      </c>
      <c r="L39" s="74">
        <f t="shared" ref="L39" si="9">((J39/B39)^(1/4))-1</f>
        <v>-5.5512415777659641E-2</v>
      </c>
      <c r="M39" s="74">
        <f t="shared" ref="M39" si="10">((K39/C39)^(1/4))-1</f>
        <v>-2.3178977534418443E-2</v>
      </c>
      <c r="Q39" s="125"/>
    </row>
    <row r="40" spans="1:17" ht="26.25" customHeight="1">
      <c r="A40" s="219" t="s">
        <v>86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</row>
    <row r="41" spans="1:17" ht="10.8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</sheetData>
  <mergeCells count="8">
    <mergeCell ref="L2:M2"/>
    <mergeCell ref="H2:I2"/>
    <mergeCell ref="J2:K2"/>
    <mergeCell ref="A40:M40"/>
    <mergeCell ref="A22:A23"/>
    <mergeCell ref="H22:I22"/>
    <mergeCell ref="J22:K22"/>
    <mergeCell ref="L22:M22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54"/>
  <sheetViews>
    <sheetView topLeftCell="A31" workbookViewId="0">
      <selection activeCell="E43" sqref="E43"/>
    </sheetView>
  </sheetViews>
  <sheetFormatPr defaultColWidth="9.109375" defaultRowHeight="10.199999999999999"/>
  <cols>
    <col min="1" max="1" width="15" style="2" bestFit="1" customWidth="1"/>
    <col min="2" max="2" width="8.6640625" style="2" customWidth="1"/>
    <col min="3" max="3" width="9.109375" style="2" customWidth="1"/>
    <col min="4" max="4" width="8.6640625" style="2" customWidth="1"/>
    <col min="5" max="5" width="9.109375" style="2" customWidth="1"/>
    <col min="6" max="6" width="8.6640625" style="2" customWidth="1"/>
    <col min="7" max="7" width="9.109375" style="2" customWidth="1"/>
    <col min="8" max="8" width="8.6640625" style="2" customWidth="1"/>
    <col min="9" max="9" width="9.109375" style="2" customWidth="1"/>
    <col min="10" max="10" width="8.6640625" style="2" customWidth="1"/>
    <col min="11" max="11" width="9.109375" style="2" customWidth="1"/>
    <col min="12" max="12" width="8.6640625" style="2" customWidth="1"/>
    <col min="13" max="13" width="8" style="2" customWidth="1"/>
    <col min="14" max="16384" width="9.109375" style="2"/>
  </cols>
  <sheetData>
    <row r="1" spans="1:13" ht="15" customHeight="1">
      <c r="A1" s="130" t="s">
        <v>104</v>
      </c>
      <c r="B1" s="88"/>
      <c r="C1" s="84"/>
      <c r="D1" s="88"/>
      <c r="E1" s="88"/>
      <c r="F1" s="88"/>
      <c r="G1" s="88"/>
    </row>
    <row r="2" spans="1:13" ht="28.5" customHeight="1">
      <c r="A2" s="9"/>
      <c r="B2" s="168">
        <v>2018</v>
      </c>
      <c r="C2" s="168"/>
      <c r="D2" s="168">
        <v>2019</v>
      </c>
      <c r="E2" s="168"/>
      <c r="F2" s="168">
        <v>2020</v>
      </c>
      <c r="G2" s="168"/>
      <c r="H2" s="215">
        <v>2021</v>
      </c>
      <c r="I2" s="215"/>
      <c r="J2" s="215">
        <v>2022</v>
      </c>
      <c r="K2" s="215"/>
      <c r="L2" s="218" t="s">
        <v>1</v>
      </c>
      <c r="M2" s="218"/>
    </row>
    <row r="3" spans="1:13" ht="15" customHeight="1">
      <c r="A3" s="9" t="s">
        <v>0</v>
      </c>
      <c r="B3" s="81" t="s">
        <v>36</v>
      </c>
      <c r="C3" s="81" t="s">
        <v>37</v>
      </c>
      <c r="D3" s="81" t="s">
        <v>36</v>
      </c>
      <c r="E3" s="81" t="s">
        <v>37</v>
      </c>
      <c r="F3" s="81" t="s">
        <v>36</v>
      </c>
      <c r="G3" s="81" t="s">
        <v>37</v>
      </c>
      <c r="H3" s="81" t="s">
        <v>36</v>
      </c>
      <c r="I3" s="81" t="s">
        <v>37</v>
      </c>
      <c r="J3" s="81" t="s">
        <v>36</v>
      </c>
      <c r="K3" s="81" t="s">
        <v>37</v>
      </c>
      <c r="L3" s="15" t="s">
        <v>36</v>
      </c>
      <c r="M3" s="15" t="s">
        <v>37</v>
      </c>
    </row>
    <row r="4" spans="1:13" ht="15" customHeight="1">
      <c r="A4" s="89" t="s">
        <v>2</v>
      </c>
      <c r="B4" s="90">
        <v>460</v>
      </c>
      <c r="C4" s="90">
        <v>4932</v>
      </c>
      <c r="D4" s="90">
        <v>577</v>
      </c>
      <c r="E4" s="90">
        <v>7795.2</v>
      </c>
      <c r="F4" s="90">
        <v>1347</v>
      </c>
      <c r="G4" s="90">
        <v>13356.6</v>
      </c>
      <c r="H4" s="90">
        <v>3485</v>
      </c>
      <c r="I4" s="90">
        <v>26574.9</v>
      </c>
      <c r="J4" s="90">
        <v>1521</v>
      </c>
      <c r="K4" s="90">
        <v>15261</v>
      </c>
      <c r="L4" s="100">
        <f>((J4/B4)^(1/4))-1</f>
        <v>0.34847483330932505</v>
      </c>
      <c r="M4" s="100">
        <f>((K4/C4)^(1/4))-1</f>
        <v>0.32629453802068942</v>
      </c>
    </row>
    <row r="5" spans="1:13" ht="15" customHeight="1">
      <c r="A5" s="8" t="s">
        <v>3</v>
      </c>
      <c r="B5" s="19">
        <v>90</v>
      </c>
      <c r="C5" s="19">
        <v>1686</v>
      </c>
      <c r="D5" s="19">
        <v>232</v>
      </c>
      <c r="E5" s="19">
        <v>1138.8</v>
      </c>
      <c r="F5" s="19">
        <v>300</v>
      </c>
      <c r="G5" s="19">
        <v>2625</v>
      </c>
      <c r="H5" s="19">
        <v>3057</v>
      </c>
      <c r="I5" s="19">
        <v>113988.9</v>
      </c>
      <c r="J5" s="19">
        <v>4830</v>
      </c>
      <c r="K5" s="19">
        <v>128165.8</v>
      </c>
      <c r="L5" s="75">
        <f t="shared" ref="L5:M5" si="0">((J5/B5)^(1/4))-1</f>
        <v>1.7066129495389566</v>
      </c>
      <c r="M5" s="75">
        <f t="shared" si="0"/>
        <v>1.9527633764360086</v>
      </c>
    </row>
    <row r="6" spans="1:13" ht="15" customHeight="1">
      <c r="A6" s="89" t="s">
        <v>4</v>
      </c>
      <c r="B6" s="90">
        <v>62</v>
      </c>
      <c r="C6" s="90">
        <v>1866</v>
      </c>
      <c r="D6" s="90">
        <v>58</v>
      </c>
      <c r="E6" s="90">
        <v>1650</v>
      </c>
      <c r="F6" s="90">
        <v>152</v>
      </c>
      <c r="G6" s="90">
        <v>639</v>
      </c>
      <c r="H6" s="90">
        <v>365</v>
      </c>
      <c r="I6" s="90">
        <v>32714.400000000001</v>
      </c>
      <c r="J6" s="90">
        <v>400</v>
      </c>
      <c r="K6" s="90">
        <v>8325</v>
      </c>
      <c r="L6" s="100">
        <f>((J6/B6)^(1/4))-1</f>
        <v>0.59373854192079123</v>
      </c>
      <c r="M6" s="100">
        <f>((K6/C6)^(1/4))-1</f>
        <v>0.45334309201620471</v>
      </c>
    </row>
    <row r="7" spans="1:13" ht="15" customHeight="1">
      <c r="A7" s="8" t="s">
        <v>5</v>
      </c>
      <c r="B7" s="19">
        <v>48</v>
      </c>
      <c r="C7" s="19">
        <v>1471</v>
      </c>
      <c r="D7" s="19">
        <v>46</v>
      </c>
      <c r="E7" s="19">
        <v>1377</v>
      </c>
      <c r="F7" s="19">
        <v>129</v>
      </c>
      <c r="G7" s="19">
        <v>1437.6</v>
      </c>
      <c r="H7" s="25">
        <v>203</v>
      </c>
      <c r="I7" s="25">
        <v>2339</v>
      </c>
      <c r="J7" s="25">
        <v>20</v>
      </c>
      <c r="K7" s="25">
        <v>423</v>
      </c>
      <c r="L7" s="75">
        <f t="shared" ref="L7:M7" si="1">((J7/B7)^(1/4))-1</f>
        <v>-0.19657158105534822</v>
      </c>
      <c r="M7" s="75">
        <f t="shared" si="1"/>
        <v>-0.26771198946432473</v>
      </c>
    </row>
    <row r="8" spans="1:13" ht="15" customHeight="1">
      <c r="A8" s="89" t="s">
        <v>6</v>
      </c>
      <c r="B8" s="90">
        <v>392</v>
      </c>
      <c r="C8" s="90">
        <v>1737.6</v>
      </c>
      <c r="D8" s="90">
        <v>235</v>
      </c>
      <c r="E8" s="90">
        <v>2308.8000000000002</v>
      </c>
      <c r="F8" s="90">
        <v>120</v>
      </c>
      <c r="G8" s="90">
        <v>16183.8</v>
      </c>
      <c r="H8" s="162">
        <v>32</v>
      </c>
      <c r="I8" s="162">
        <v>2074.8000000000002</v>
      </c>
      <c r="J8" s="162">
        <v>240</v>
      </c>
      <c r="K8" s="162">
        <v>10699.2</v>
      </c>
      <c r="L8" s="92" t="s">
        <v>39</v>
      </c>
      <c r="M8" s="92" t="s">
        <v>39</v>
      </c>
    </row>
    <row r="9" spans="1:13" ht="15" customHeight="1">
      <c r="A9" s="8" t="s">
        <v>7</v>
      </c>
      <c r="B9" s="19">
        <v>108</v>
      </c>
      <c r="C9" s="19">
        <v>4876.8</v>
      </c>
      <c r="D9" s="19">
        <v>55</v>
      </c>
      <c r="E9" s="19">
        <v>2904</v>
      </c>
      <c r="F9" s="19">
        <v>111</v>
      </c>
      <c r="G9" s="19">
        <v>4082.4</v>
      </c>
      <c r="H9" s="25">
        <v>469</v>
      </c>
      <c r="I9" s="25">
        <v>5094</v>
      </c>
      <c r="J9" s="25">
        <v>236</v>
      </c>
      <c r="K9" s="25">
        <v>2042.4</v>
      </c>
      <c r="L9" s="75">
        <f t="shared" ref="L9:M9" si="2">((J9/B9)^(1/4))-1</f>
        <v>0.2158277790894414</v>
      </c>
      <c r="M9" s="75">
        <f t="shared" si="2"/>
        <v>-0.195545539429959</v>
      </c>
    </row>
    <row r="10" spans="1:13" ht="15" customHeight="1">
      <c r="A10" s="89" t="s">
        <v>8</v>
      </c>
      <c r="B10" s="90">
        <v>116</v>
      </c>
      <c r="C10" s="90">
        <v>6256.8</v>
      </c>
      <c r="D10" s="90">
        <v>222</v>
      </c>
      <c r="E10" s="90">
        <v>5120.3999999999996</v>
      </c>
      <c r="F10" s="90">
        <v>191</v>
      </c>
      <c r="G10" s="90">
        <v>6890.1</v>
      </c>
      <c r="H10" s="90">
        <v>1080</v>
      </c>
      <c r="I10" s="90">
        <v>20044.75</v>
      </c>
      <c r="J10" s="90">
        <v>422</v>
      </c>
      <c r="K10" s="90">
        <v>30160.5</v>
      </c>
      <c r="L10" s="100">
        <f>((J10/B10)^(1/4))-1</f>
        <v>0.38106339806273382</v>
      </c>
      <c r="M10" s="100">
        <f>((K10/C10)^(1/4))-1</f>
        <v>0.48173850248074324</v>
      </c>
    </row>
    <row r="11" spans="1:13" ht="15" customHeight="1">
      <c r="A11" s="8" t="s">
        <v>9</v>
      </c>
      <c r="B11" s="19">
        <v>4382</v>
      </c>
      <c r="C11" s="19">
        <v>50213.91</v>
      </c>
      <c r="D11" s="19">
        <v>5857</v>
      </c>
      <c r="E11" s="19">
        <v>43058.5</v>
      </c>
      <c r="F11" s="19">
        <v>2979</v>
      </c>
      <c r="G11" s="19">
        <v>35840</v>
      </c>
      <c r="H11" s="25">
        <v>5873</v>
      </c>
      <c r="I11" s="25">
        <v>101505.3</v>
      </c>
      <c r="J11" s="25">
        <v>3563</v>
      </c>
      <c r="K11" s="25">
        <v>82814.7</v>
      </c>
      <c r="L11" s="75">
        <f t="shared" ref="L11:M11" si="3">((J11/B11)^(1/4))-1</f>
        <v>-5.0410590782939746E-2</v>
      </c>
      <c r="M11" s="75">
        <f t="shared" si="3"/>
        <v>0.13323726760030707</v>
      </c>
    </row>
    <row r="12" spans="1:13" ht="15" customHeight="1">
      <c r="A12" s="89" t="s">
        <v>10</v>
      </c>
      <c r="B12" s="90">
        <v>1651</v>
      </c>
      <c r="C12" s="90">
        <v>62453.7</v>
      </c>
      <c r="D12" s="90">
        <v>2092</v>
      </c>
      <c r="E12" s="90">
        <v>73630.7</v>
      </c>
      <c r="F12" s="90">
        <v>4405</v>
      </c>
      <c r="G12" s="90">
        <v>140920.56</v>
      </c>
      <c r="H12" s="90">
        <v>8149</v>
      </c>
      <c r="I12" s="90">
        <v>366876.9</v>
      </c>
      <c r="J12" s="90">
        <v>4946</v>
      </c>
      <c r="K12" s="90">
        <v>199859.3</v>
      </c>
      <c r="L12" s="100">
        <f>((J12/B12)^(1/4))-1</f>
        <v>0.31560876943407146</v>
      </c>
      <c r="M12" s="100">
        <f>((K12/C12)^(1/4))-1</f>
        <v>0.33749309103093683</v>
      </c>
    </row>
    <row r="13" spans="1:13" ht="15" customHeight="1">
      <c r="A13" s="8" t="s">
        <v>11</v>
      </c>
      <c r="B13" s="19">
        <v>842</v>
      </c>
      <c r="C13" s="19">
        <v>20664</v>
      </c>
      <c r="D13" s="19">
        <v>864</v>
      </c>
      <c r="E13" s="19">
        <v>23238.720000000001</v>
      </c>
      <c r="F13" s="19">
        <v>2658</v>
      </c>
      <c r="G13" s="19">
        <v>71135.8</v>
      </c>
      <c r="H13" s="25">
        <v>6202</v>
      </c>
      <c r="I13" s="25">
        <v>308096.8</v>
      </c>
      <c r="J13" s="25">
        <v>4915</v>
      </c>
      <c r="K13" s="25">
        <v>231231.4</v>
      </c>
      <c r="L13" s="75">
        <f t="shared" ref="L13:M13" si="4">((J13/B13)^(1/4))-1</f>
        <v>0.55436445983316629</v>
      </c>
      <c r="M13" s="75">
        <f t="shared" si="4"/>
        <v>0.82897640938859385</v>
      </c>
    </row>
    <row r="14" spans="1:13" ht="15" customHeight="1">
      <c r="A14" s="89" t="s">
        <v>12</v>
      </c>
      <c r="B14" s="90">
        <v>271</v>
      </c>
      <c r="C14" s="90">
        <v>1280.4000000000001</v>
      </c>
      <c r="D14" s="90">
        <v>295</v>
      </c>
      <c r="E14" s="90">
        <v>1396.8</v>
      </c>
      <c r="F14" s="90">
        <v>249</v>
      </c>
      <c r="G14" s="90">
        <v>1897.2</v>
      </c>
      <c r="H14" s="90">
        <v>2069</v>
      </c>
      <c r="I14" s="90">
        <v>7776</v>
      </c>
      <c r="J14" s="90">
        <v>4002</v>
      </c>
      <c r="K14" s="90">
        <v>15523.2</v>
      </c>
      <c r="L14" s="100">
        <f>((J14/B14)^(1/4))-1</f>
        <v>0.96031989873727319</v>
      </c>
      <c r="M14" s="100">
        <f>((K14/C14)^(1/4))-1</f>
        <v>0.86598821636596846</v>
      </c>
    </row>
    <row r="15" spans="1:13" ht="15" customHeight="1">
      <c r="A15" s="8" t="s">
        <v>13</v>
      </c>
      <c r="B15" s="19">
        <v>1334</v>
      </c>
      <c r="C15" s="19">
        <v>21040.32</v>
      </c>
      <c r="D15" s="19">
        <v>1235</v>
      </c>
      <c r="E15" s="19">
        <v>23529.599999999999</v>
      </c>
      <c r="F15" s="19">
        <v>810</v>
      </c>
      <c r="G15" s="19">
        <v>21054.3</v>
      </c>
      <c r="H15" s="25">
        <v>1712</v>
      </c>
      <c r="I15" s="25">
        <v>31596.9</v>
      </c>
      <c r="J15" s="25">
        <v>1214</v>
      </c>
      <c r="K15" s="25">
        <v>17776.3</v>
      </c>
      <c r="L15" s="75">
        <f t="shared" ref="L15:M15" si="5">((J15/B15)^(1/4))-1</f>
        <v>-2.3289819983855486E-2</v>
      </c>
      <c r="M15" s="75">
        <f t="shared" si="5"/>
        <v>-4.1267924199186012E-2</v>
      </c>
    </row>
    <row r="16" spans="1:13" ht="15" customHeight="1">
      <c r="A16" s="89" t="s">
        <v>14</v>
      </c>
      <c r="B16" s="90">
        <v>138</v>
      </c>
      <c r="C16" s="90">
        <v>9219.6</v>
      </c>
      <c r="D16" s="90">
        <v>308</v>
      </c>
      <c r="E16" s="90">
        <v>19474.8</v>
      </c>
      <c r="F16" s="90">
        <v>425</v>
      </c>
      <c r="G16" s="90">
        <v>27455.4</v>
      </c>
      <c r="H16" s="90">
        <v>372</v>
      </c>
      <c r="I16" s="90">
        <v>24144</v>
      </c>
      <c r="J16" s="90">
        <v>381</v>
      </c>
      <c r="K16" s="90">
        <v>24530.7</v>
      </c>
      <c r="L16" s="100">
        <f>((J16/B16)^(1/4))-1</f>
        <v>0.2890253916621206</v>
      </c>
      <c r="M16" s="100">
        <f>((K16/C16)^(1/4))-1</f>
        <v>0.27717222574747602</v>
      </c>
    </row>
    <row r="17" spans="1:13" ht="15" customHeight="1">
      <c r="A17" s="8" t="s">
        <v>15</v>
      </c>
      <c r="B17" s="19">
        <v>89</v>
      </c>
      <c r="C17" s="19">
        <v>546.20000000000005</v>
      </c>
      <c r="D17" s="19">
        <v>63</v>
      </c>
      <c r="E17" s="19">
        <v>411</v>
      </c>
      <c r="F17" s="19">
        <v>107</v>
      </c>
      <c r="G17" s="19">
        <v>2253.1</v>
      </c>
      <c r="H17" s="25">
        <v>90</v>
      </c>
      <c r="I17" s="25">
        <v>2380.8000000000002</v>
      </c>
      <c r="J17" s="25">
        <v>26</v>
      </c>
      <c r="K17" s="25">
        <v>2212</v>
      </c>
      <c r="L17" s="75">
        <f t="shared" ref="L17:M17" si="6">((J17/B17)^(1/4))-1</f>
        <v>-0.26481635800846237</v>
      </c>
      <c r="M17" s="75">
        <f t="shared" si="6"/>
        <v>0.41859477759657637</v>
      </c>
    </row>
    <row r="18" spans="1:13" ht="15" customHeight="1">
      <c r="A18" s="89" t="s">
        <v>16</v>
      </c>
      <c r="B18" s="90">
        <v>104</v>
      </c>
      <c r="C18" s="90">
        <v>4125.7</v>
      </c>
      <c r="D18" s="90">
        <v>95</v>
      </c>
      <c r="E18" s="90">
        <v>3947.9</v>
      </c>
      <c r="F18" s="90">
        <v>151</v>
      </c>
      <c r="G18" s="90">
        <v>4061.7</v>
      </c>
      <c r="H18" s="90">
        <v>547</v>
      </c>
      <c r="I18" s="90">
        <v>6870.2</v>
      </c>
      <c r="J18" s="90">
        <v>211</v>
      </c>
      <c r="K18" s="90">
        <v>5522.05</v>
      </c>
      <c r="L18" s="100">
        <f>((J18/B18)^(1/4))-1</f>
        <v>0.19347212229828381</v>
      </c>
      <c r="M18" s="100">
        <f>((K18/C18)^(1/4))-1</f>
        <v>7.5599699947323185E-2</v>
      </c>
    </row>
    <row r="19" spans="1:13" ht="15" customHeight="1">
      <c r="A19" s="9" t="s">
        <v>17</v>
      </c>
      <c r="B19" s="21">
        <f>SUM(B4:B18)</f>
        <v>10087</v>
      </c>
      <c r="C19" s="21">
        <f>SUM(C4:C18)</f>
        <v>192370.03000000003</v>
      </c>
      <c r="D19" s="21">
        <f t="shared" ref="D19:K19" si="7">SUM(D4:D18)</f>
        <v>12234</v>
      </c>
      <c r="E19" s="21">
        <f t="shared" si="7"/>
        <v>210982.21999999997</v>
      </c>
      <c r="F19" s="21">
        <f t="shared" si="7"/>
        <v>14134</v>
      </c>
      <c r="G19" s="21">
        <f t="shared" si="7"/>
        <v>349832.56</v>
      </c>
      <c r="H19" s="21">
        <f t="shared" si="7"/>
        <v>33705</v>
      </c>
      <c r="I19" s="21">
        <f t="shared" si="7"/>
        <v>1052077.6500000001</v>
      </c>
      <c r="J19" s="21">
        <f t="shared" si="7"/>
        <v>26927</v>
      </c>
      <c r="K19" s="21">
        <f t="shared" si="7"/>
        <v>774546.54999999993</v>
      </c>
      <c r="L19" s="76">
        <f t="shared" ref="L19:M19" si="8">((J19/B19)^(1/4))-1</f>
        <v>0.27822258653150778</v>
      </c>
      <c r="M19" s="76">
        <f t="shared" si="8"/>
        <v>0.41653571159154379</v>
      </c>
    </row>
    <row r="20" spans="1:13" ht="15" customHeight="1">
      <c r="A20" s="121" t="s">
        <v>87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76"/>
      <c r="M20" s="76"/>
    </row>
    <row r="21" spans="1:13" ht="15" customHeight="1">
      <c r="A21" s="1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76"/>
      <c r="M21" s="76"/>
    </row>
    <row r="22" spans="1:13" ht="15" customHeight="1">
      <c r="A22" s="1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76"/>
      <c r="M22" s="76"/>
    </row>
    <row r="23" spans="1:13" ht="15" customHeight="1">
      <c r="A23" s="1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76"/>
      <c r="M23" s="76"/>
    </row>
    <row r="24" spans="1:13" ht="15" customHeight="1">
      <c r="A24" s="1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76"/>
      <c r="M24" s="76"/>
    </row>
    <row r="25" spans="1:13" ht="15" customHeight="1">
      <c r="A25" s="1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76"/>
      <c r="M25" s="76"/>
    </row>
    <row r="26" spans="1:13" ht="15" customHeight="1">
      <c r="A26" s="1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76"/>
      <c r="M26" s="76"/>
    </row>
    <row r="27" spans="1:13" ht="15" customHeight="1">
      <c r="A27" s="1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76"/>
      <c r="M27" s="76"/>
    </row>
    <row r="28" spans="1:13" ht="15" customHeight="1">
      <c r="A28" s="1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76"/>
      <c r="M28" s="76"/>
    </row>
    <row r="29" spans="1:13" ht="15" customHeight="1">
      <c r="A29" s="1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76"/>
      <c r="M29" s="76"/>
    </row>
    <row r="30" spans="1:13" ht="15" customHeight="1">
      <c r="A30" s="1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76"/>
      <c r="M30" s="76"/>
    </row>
    <row r="31" spans="1:13" ht="15" customHeight="1">
      <c r="A31" s="1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76"/>
      <c r="M31" s="76"/>
    </row>
    <row r="32" spans="1:13" ht="15" customHeight="1">
      <c r="A32" s="1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76"/>
      <c r="M32" s="76"/>
    </row>
    <row r="33" spans="1:13" ht="15" customHeight="1">
      <c r="A33" s="1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76"/>
      <c r="M33" s="76"/>
    </row>
    <row r="34" spans="1:13" ht="15" customHeight="1">
      <c r="A34" s="1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76"/>
      <c r="M34" s="76"/>
    </row>
    <row r="35" spans="1:13" ht="15" customHeight="1">
      <c r="A35" s="130" t="s">
        <v>105</v>
      </c>
      <c r="C35" s="84"/>
    </row>
    <row r="36" spans="1:13" ht="30" customHeight="1">
      <c r="A36" s="9"/>
      <c r="B36" s="168">
        <f>+D36-1</f>
        <v>2018</v>
      </c>
      <c r="C36" s="168"/>
      <c r="D36" s="168">
        <v>2019</v>
      </c>
      <c r="E36" s="168"/>
      <c r="F36" s="168">
        <v>2020</v>
      </c>
      <c r="G36" s="168"/>
      <c r="H36" s="215">
        <v>2021</v>
      </c>
      <c r="I36" s="215"/>
      <c r="J36" s="215">
        <v>2022</v>
      </c>
      <c r="K36" s="215"/>
      <c r="L36" s="218" t="s">
        <v>38</v>
      </c>
      <c r="M36" s="218"/>
    </row>
    <row r="37" spans="1:13" ht="15" customHeight="1">
      <c r="A37" s="9" t="s">
        <v>0</v>
      </c>
      <c r="B37" s="81" t="s">
        <v>36</v>
      </c>
      <c r="C37" s="81" t="s">
        <v>37</v>
      </c>
      <c r="D37" s="81" t="s">
        <v>36</v>
      </c>
      <c r="E37" s="81" t="s">
        <v>37</v>
      </c>
      <c r="F37" s="81" t="s">
        <v>36</v>
      </c>
      <c r="G37" s="81" t="s">
        <v>37</v>
      </c>
      <c r="H37" s="81" t="s">
        <v>36</v>
      </c>
      <c r="I37" s="81" t="s">
        <v>37</v>
      </c>
      <c r="J37" s="81" t="s">
        <v>36</v>
      </c>
      <c r="K37" s="81" t="s">
        <v>37</v>
      </c>
      <c r="L37" s="15" t="s">
        <v>36</v>
      </c>
      <c r="M37" s="15" t="s">
        <v>37</v>
      </c>
    </row>
    <row r="38" spans="1:13" ht="15" customHeight="1">
      <c r="A38" s="89" t="s">
        <v>2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116" t="s">
        <v>39</v>
      </c>
      <c r="M38" s="116" t="s">
        <v>39</v>
      </c>
    </row>
    <row r="39" spans="1:13" ht="15" customHeight="1">
      <c r="A39" s="8" t="s">
        <v>3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72" t="s">
        <v>39</v>
      </c>
      <c r="M39" s="72" t="s">
        <v>39</v>
      </c>
    </row>
    <row r="40" spans="1:13" ht="15" customHeight="1">
      <c r="A40" s="89" t="s">
        <v>4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116" t="s">
        <v>39</v>
      </c>
      <c r="M40" s="116" t="s">
        <v>39</v>
      </c>
    </row>
    <row r="41" spans="1:13" ht="15" customHeight="1">
      <c r="A41" s="8" t="s">
        <v>5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72" t="s">
        <v>39</v>
      </c>
      <c r="M41" s="72" t="s">
        <v>39</v>
      </c>
    </row>
    <row r="42" spans="1:13" ht="15" customHeight="1">
      <c r="A42" s="89" t="s">
        <v>6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116" t="s">
        <v>39</v>
      </c>
      <c r="M42" s="116" t="s">
        <v>39</v>
      </c>
    </row>
    <row r="43" spans="1:13" ht="15" customHeight="1">
      <c r="A43" s="8" t="s">
        <v>7</v>
      </c>
      <c r="B43" s="19">
        <v>28</v>
      </c>
      <c r="C43" s="19">
        <v>3024</v>
      </c>
      <c r="D43" s="19">
        <v>23</v>
      </c>
      <c r="E43" s="19">
        <v>2484</v>
      </c>
      <c r="F43" s="19">
        <v>27</v>
      </c>
      <c r="G43" s="19">
        <v>2916</v>
      </c>
      <c r="H43" s="19">
        <v>0</v>
      </c>
      <c r="I43" s="19">
        <v>0</v>
      </c>
      <c r="J43" s="19">
        <v>0</v>
      </c>
      <c r="K43" s="19">
        <v>0</v>
      </c>
      <c r="L43" s="73" t="s">
        <v>39</v>
      </c>
      <c r="M43" s="73" t="s">
        <v>39</v>
      </c>
    </row>
    <row r="44" spans="1:13" ht="15" customHeight="1">
      <c r="A44" s="89" t="s">
        <v>8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116" t="s">
        <v>39</v>
      </c>
      <c r="M44" s="116" t="s">
        <v>39</v>
      </c>
    </row>
    <row r="45" spans="1:13" ht="15" customHeight="1">
      <c r="A45" s="8" t="s">
        <v>9</v>
      </c>
      <c r="B45" s="19">
        <v>30</v>
      </c>
      <c r="C45" s="19">
        <v>1310.0999999999999</v>
      </c>
      <c r="D45" s="19">
        <v>34</v>
      </c>
      <c r="E45" s="19">
        <v>1343.1</v>
      </c>
      <c r="F45" s="19">
        <v>14</v>
      </c>
      <c r="G45" s="19">
        <v>61.6</v>
      </c>
      <c r="H45" s="19">
        <v>0</v>
      </c>
      <c r="I45" s="19">
        <v>0</v>
      </c>
      <c r="J45" s="19">
        <v>0</v>
      </c>
      <c r="K45" s="19">
        <v>0</v>
      </c>
      <c r="L45" s="166" t="s">
        <v>39</v>
      </c>
      <c r="M45" s="166" t="s">
        <v>39</v>
      </c>
    </row>
    <row r="46" spans="1:13" ht="15" customHeight="1">
      <c r="A46" s="89" t="s">
        <v>10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116" t="s">
        <v>39</v>
      </c>
      <c r="M46" s="116" t="s">
        <v>39</v>
      </c>
    </row>
    <row r="47" spans="1:13" ht="15" customHeight="1">
      <c r="A47" s="8" t="s">
        <v>11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72" t="s">
        <v>39</v>
      </c>
      <c r="M47" s="72" t="s">
        <v>39</v>
      </c>
    </row>
    <row r="48" spans="1:13" ht="15" customHeight="1">
      <c r="A48" s="89" t="s">
        <v>12</v>
      </c>
      <c r="B48" s="90">
        <v>0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116" t="s">
        <v>39</v>
      </c>
      <c r="M48" s="116" t="s">
        <v>39</v>
      </c>
    </row>
    <row r="49" spans="1:13" ht="15" customHeight="1">
      <c r="A49" s="8" t="s">
        <v>13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73" t="s">
        <v>39</v>
      </c>
      <c r="M49" s="73" t="s">
        <v>39</v>
      </c>
    </row>
    <row r="50" spans="1:13" ht="15" customHeight="1">
      <c r="A50" s="89" t="s">
        <v>14</v>
      </c>
      <c r="B50" s="90">
        <v>0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116" t="s">
        <v>39</v>
      </c>
      <c r="M50" s="116" t="s">
        <v>39</v>
      </c>
    </row>
    <row r="51" spans="1:13" ht="15" customHeight="1">
      <c r="A51" s="8" t="s">
        <v>15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73" t="s">
        <v>39</v>
      </c>
      <c r="M51" s="73" t="s">
        <v>39</v>
      </c>
    </row>
    <row r="52" spans="1:13" ht="15" customHeight="1">
      <c r="A52" s="89" t="s">
        <v>16</v>
      </c>
      <c r="B52" s="90">
        <v>0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116" t="s">
        <v>39</v>
      </c>
      <c r="M52" s="116" t="s">
        <v>39</v>
      </c>
    </row>
    <row r="53" spans="1:13" ht="15" customHeight="1">
      <c r="A53" s="9" t="s">
        <v>17</v>
      </c>
      <c r="B53" s="21">
        <f>SUM(B38:B52)</f>
        <v>58</v>
      </c>
      <c r="C53" s="21">
        <f t="shared" ref="C53:K53" si="9">SUM(C38:C52)</f>
        <v>4334.1000000000004</v>
      </c>
      <c r="D53" s="21">
        <f t="shared" si="9"/>
        <v>57</v>
      </c>
      <c r="E53" s="21">
        <f t="shared" si="9"/>
        <v>3827.1</v>
      </c>
      <c r="F53" s="21">
        <f t="shared" si="9"/>
        <v>41</v>
      </c>
      <c r="G53" s="21">
        <f t="shared" si="9"/>
        <v>2977.6</v>
      </c>
      <c r="H53" s="21">
        <f t="shared" si="9"/>
        <v>0</v>
      </c>
      <c r="I53" s="21">
        <f t="shared" si="9"/>
        <v>0</v>
      </c>
      <c r="J53" s="21">
        <f t="shared" si="9"/>
        <v>0</v>
      </c>
      <c r="K53" s="21">
        <f t="shared" si="9"/>
        <v>0</v>
      </c>
      <c r="L53" s="74">
        <f t="shared" ref="L53:M53" si="10">((J53/B53)^(1/4))-1</f>
        <v>-1</v>
      </c>
      <c r="M53" s="74">
        <f t="shared" si="10"/>
        <v>-1</v>
      </c>
    </row>
    <row r="54" spans="1:13" ht="15" customHeight="1">
      <c r="A54" s="214" t="s">
        <v>44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</sheetData>
  <mergeCells count="7">
    <mergeCell ref="L2:M2"/>
    <mergeCell ref="J2:K2"/>
    <mergeCell ref="H2:I2"/>
    <mergeCell ref="A54:M54"/>
    <mergeCell ref="L36:M36"/>
    <mergeCell ref="H36:I36"/>
    <mergeCell ref="J36:K3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Q136"/>
  <sheetViews>
    <sheetView workbookViewId="0">
      <selection activeCell="I58" sqref="I58"/>
    </sheetView>
  </sheetViews>
  <sheetFormatPr defaultColWidth="9.109375" defaultRowHeight="14.4"/>
  <cols>
    <col min="1" max="1" width="28.5546875" style="30" customWidth="1"/>
    <col min="2" max="2" width="6.33203125" style="30" customWidth="1"/>
    <col min="3" max="3" width="6.5546875" style="30" customWidth="1"/>
    <col min="4" max="4" width="5.5546875" style="30" bestFit="1" customWidth="1"/>
    <col min="5" max="6" width="6.109375" style="30" customWidth="1"/>
    <col min="7" max="7" width="5.44140625" style="30" customWidth="1"/>
    <col min="8" max="8" width="6.44140625" style="30" customWidth="1"/>
    <col min="9" max="9" width="6.33203125" style="30" customWidth="1"/>
    <col min="10" max="10" width="7.109375" style="30" bestFit="1" customWidth="1"/>
    <col min="11" max="11" width="6.33203125" style="30" customWidth="1"/>
    <col min="12" max="12" width="6.109375" style="30" customWidth="1"/>
    <col min="13" max="13" width="6.44140625" style="30" customWidth="1"/>
    <col min="14" max="14" width="5.109375" style="30" customWidth="1"/>
    <col min="15" max="15" width="6.109375" style="30" customWidth="1"/>
    <col min="16" max="16" width="6.5546875" style="30" bestFit="1" customWidth="1"/>
    <col min="17" max="17" width="7.109375" style="30" customWidth="1"/>
    <col min="18" max="16384" width="9.109375" style="30"/>
  </cols>
  <sheetData>
    <row r="1" spans="1:17" ht="15.6">
      <c r="A1" s="131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84">
        <v>2022</v>
      </c>
      <c r="P1" s="65"/>
      <c r="Q1" s="65"/>
    </row>
    <row r="2" spans="1:17" ht="90" customHeight="1">
      <c r="A2" s="66"/>
      <c r="B2" s="31" t="s">
        <v>45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  <c r="P2" s="31" t="s">
        <v>16</v>
      </c>
      <c r="Q2" s="32" t="s">
        <v>17</v>
      </c>
    </row>
    <row r="3" spans="1:17">
      <c r="A3" s="113" t="s">
        <v>46</v>
      </c>
      <c r="B3" s="113">
        <v>64</v>
      </c>
      <c r="C3" s="113">
        <v>679</v>
      </c>
      <c r="D3" s="113">
        <v>111</v>
      </c>
      <c r="E3" s="113">
        <v>87</v>
      </c>
      <c r="F3" s="113">
        <v>167</v>
      </c>
      <c r="G3" s="113">
        <v>51</v>
      </c>
      <c r="H3" s="113"/>
      <c r="I3" s="113">
        <v>17</v>
      </c>
      <c r="J3" s="113">
        <v>1151</v>
      </c>
      <c r="K3" s="113">
        <v>803</v>
      </c>
      <c r="L3" s="113"/>
      <c r="M3" s="113">
        <v>16</v>
      </c>
      <c r="N3" s="113">
        <v>3</v>
      </c>
      <c r="O3" s="113"/>
      <c r="P3" s="113"/>
      <c r="Q3" s="112">
        <f>SUM(B3:P3)</f>
        <v>3149</v>
      </c>
    </row>
    <row r="4" spans="1:17">
      <c r="A4" s="66" t="s">
        <v>47</v>
      </c>
      <c r="B4" s="122">
        <v>252</v>
      </c>
      <c r="C4" s="122">
        <v>49</v>
      </c>
      <c r="D4" s="122">
        <v>164</v>
      </c>
      <c r="E4" s="122">
        <v>49</v>
      </c>
      <c r="F4" s="122">
        <v>32</v>
      </c>
      <c r="G4" s="122">
        <v>48</v>
      </c>
      <c r="H4" s="122">
        <v>577</v>
      </c>
      <c r="I4" s="122">
        <v>67</v>
      </c>
      <c r="J4" s="122">
        <v>859</v>
      </c>
      <c r="K4" s="122">
        <v>1688</v>
      </c>
      <c r="L4" s="122">
        <v>55</v>
      </c>
      <c r="M4" s="122">
        <v>30</v>
      </c>
      <c r="N4" s="122">
        <v>16</v>
      </c>
      <c r="O4" s="122">
        <v>5</v>
      </c>
      <c r="P4" s="122">
        <v>67</v>
      </c>
      <c r="Q4" s="68">
        <f>SUM(B4:P4)</f>
        <v>3958</v>
      </c>
    </row>
    <row r="5" spans="1:17">
      <c r="A5" s="113" t="s">
        <v>48</v>
      </c>
      <c r="B5" s="113">
        <v>115</v>
      </c>
      <c r="C5" s="113">
        <v>16</v>
      </c>
      <c r="D5" s="113">
        <v>2</v>
      </c>
      <c r="E5" s="113"/>
      <c r="F5" s="113">
        <v>3</v>
      </c>
      <c r="G5" s="113">
        <v>22</v>
      </c>
      <c r="H5" s="113">
        <v>2</v>
      </c>
      <c r="I5" s="113">
        <v>342</v>
      </c>
      <c r="J5" s="113">
        <v>42</v>
      </c>
      <c r="K5" s="113">
        <v>37</v>
      </c>
      <c r="L5" s="113"/>
      <c r="M5" s="113">
        <v>2</v>
      </c>
      <c r="N5" s="113">
        <v>2</v>
      </c>
      <c r="O5" s="113">
        <v>3</v>
      </c>
      <c r="P5" s="113"/>
      <c r="Q5" s="112">
        <f t="shared" ref="Q5:Q13" si="0">SUM(B5:P5)</f>
        <v>588</v>
      </c>
    </row>
    <row r="6" spans="1:17">
      <c r="A6" s="66" t="s">
        <v>49</v>
      </c>
      <c r="B6" s="122">
        <v>2401</v>
      </c>
      <c r="C6" s="122">
        <v>1107</v>
      </c>
      <c r="D6" s="122">
        <v>620</v>
      </c>
      <c r="E6" s="122">
        <v>75</v>
      </c>
      <c r="F6" s="122">
        <v>1044</v>
      </c>
      <c r="G6" s="122">
        <v>116</v>
      </c>
      <c r="H6" s="122">
        <v>1337</v>
      </c>
      <c r="I6" s="122">
        <v>1403</v>
      </c>
      <c r="J6" s="122">
        <v>2300</v>
      </c>
      <c r="K6" s="122">
        <v>961</v>
      </c>
      <c r="L6" s="122">
        <v>4679</v>
      </c>
      <c r="M6" s="122">
        <v>225</v>
      </c>
      <c r="N6" s="122">
        <v>64</v>
      </c>
      <c r="O6" s="122">
        <v>128</v>
      </c>
      <c r="P6" s="122">
        <v>385</v>
      </c>
      <c r="Q6" s="68">
        <f t="shared" si="0"/>
        <v>16845</v>
      </c>
    </row>
    <row r="7" spans="1:17">
      <c r="A7" s="113" t="s">
        <v>50</v>
      </c>
      <c r="B7" s="113">
        <v>7</v>
      </c>
      <c r="C7" s="113">
        <v>44</v>
      </c>
      <c r="D7" s="113">
        <v>183</v>
      </c>
      <c r="E7" s="113"/>
      <c r="F7" s="113">
        <v>442</v>
      </c>
      <c r="G7" s="113">
        <v>25</v>
      </c>
      <c r="H7" s="113">
        <v>36</v>
      </c>
      <c r="I7" s="113">
        <v>805</v>
      </c>
      <c r="J7" s="113">
        <v>378</v>
      </c>
      <c r="K7" s="113">
        <v>41</v>
      </c>
      <c r="L7" s="113">
        <v>29</v>
      </c>
      <c r="M7" s="113">
        <v>409</v>
      </c>
      <c r="N7" s="113">
        <v>170</v>
      </c>
      <c r="O7" s="113">
        <v>11</v>
      </c>
      <c r="P7" s="113">
        <v>22</v>
      </c>
      <c r="Q7" s="112">
        <f t="shared" si="0"/>
        <v>2602</v>
      </c>
    </row>
    <row r="8" spans="1:17">
      <c r="A8" s="66" t="s">
        <v>51</v>
      </c>
      <c r="B8" s="122">
        <v>15</v>
      </c>
      <c r="C8" s="122">
        <v>11</v>
      </c>
      <c r="D8" s="122">
        <v>10</v>
      </c>
      <c r="E8" s="122"/>
      <c r="F8" s="122"/>
      <c r="G8" s="122"/>
      <c r="H8" s="122">
        <v>9</v>
      </c>
      <c r="I8" s="122">
        <v>19</v>
      </c>
      <c r="J8" s="122">
        <v>31</v>
      </c>
      <c r="K8" s="122">
        <v>25</v>
      </c>
      <c r="L8" s="122"/>
      <c r="M8" s="122">
        <v>1</v>
      </c>
      <c r="N8" s="122">
        <v>1</v>
      </c>
      <c r="O8" s="122">
        <v>4</v>
      </c>
      <c r="P8" s="122">
        <v>19</v>
      </c>
      <c r="Q8" s="68">
        <f t="shared" si="0"/>
        <v>145</v>
      </c>
    </row>
    <row r="9" spans="1:17">
      <c r="A9" s="113" t="s">
        <v>52</v>
      </c>
      <c r="B9" s="113">
        <v>1153</v>
      </c>
      <c r="C9" s="113">
        <v>123</v>
      </c>
      <c r="D9" s="113">
        <v>242</v>
      </c>
      <c r="E9" s="113"/>
      <c r="F9" s="113">
        <v>543</v>
      </c>
      <c r="G9" s="113">
        <v>75</v>
      </c>
      <c r="H9" s="113">
        <v>560</v>
      </c>
      <c r="I9" s="113">
        <v>1958</v>
      </c>
      <c r="J9" s="113">
        <v>274</v>
      </c>
      <c r="K9" s="113">
        <v>224</v>
      </c>
      <c r="L9" s="113">
        <v>273</v>
      </c>
      <c r="M9" s="113">
        <v>58</v>
      </c>
      <c r="N9" s="113">
        <v>19</v>
      </c>
      <c r="O9" s="113">
        <v>1</v>
      </c>
      <c r="P9" s="113">
        <v>435</v>
      </c>
      <c r="Q9" s="112">
        <f t="shared" si="0"/>
        <v>5938</v>
      </c>
    </row>
    <row r="10" spans="1:17">
      <c r="A10" s="66" t="s">
        <v>53</v>
      </c>
      <c r="B10" s="122">
        <v>10920</v>
      </c>
      <c r="C10" s="122">
        <v>3762</v>
      </c>
      <c r="D10" s="122">
        <v>1026</v>
      </c>
      <c r="E10" s="122">
        <v>3048</v>
      </c>
      <c r="F10" s="122">
        <v>5070</v>
      </c>
      <c r="G10" s="122">
        <v>829</v>
      </c>
      <c r="H10" s="122">
        <v>2442</v>
      </c>
      <c r="I10" s="122">
        <v>4656</v>
      </c>
      <c r="J10" s="122">
        <v>11194</v>
      </c>
      <c r="K10" s="122">
        <v>2433</v>
      </c>
      <c r="L10" s="122">
        <v>5669</v>
      </c>
      <c r="M10" s="122">
        <v>4190</v>
      </c>
      <c r="N10" s="122">
        <v>2292</v>
      </c>
      <c r="O10" s="122">
        <v>1074</v>
      </c>
      <c r="P10" s="122">
        <v>545</v>
      </c>
      <c r="Q10" s="68">
        <f t="shared" si="0"/>
        <v>59150</v>
      </c>
    </row>
    <row r="11" spans="1:17">
      <c r="A11" s="113" t="s">
        <v>54</v>
      </c>
      <c r="B11" s="113">
        <v>117</v>
      </c>
      <c r="C11" s="113"/>
      <c r="D11" s="113"/>
      <c r="E11" s="113"/>
      <c r="F11" s="113">
        <v>87</v>
      </c>
      <c r="G11" s="113"/>
      <c r="H11" s="113"/>
      <c r="I11" s="113"/>
      <c r="J11" s="113">
        <v>181</v>
      </c>
      <c r="K11" s="113">
        <v>66</v>
      </c>
      <c r="L11" s="113"/>
      <c r="M11" s="113">
        <v>34</v>
      </c>
      <c r="N11" s="113">
        <v>10</v>
      </c>
      <c r="O11" s="113">
        <v>17</v>
      </c>
      <c r="P11" s="113"/>
      <c r="Q11" s="112">
        <f t="shared" si="0"/>
        <v>512</v>
      </c>
    </row>
    <row r="12" spans="1:17">
      <c r="A12" s="66" t="s">
        <v>55</v>
      </c>
      <c r="B12" s="122">
        <v>795</v>
      </c>
      <c r="C12" s="122">
        <v>183</v>
      </c>
      <c r="D12" s="122">
        <v>52</v>
      </c>
      <c r="E12" s="122">
        <v>146</v>
      </c>
      <c r="F12" s="122"/>
      <c r="G12" s="122">
        <v>26</v>
      </c>
      <c r="H12" s="122">
        <v>177</v>
      </c>
      <c r="I12" s="122">
        <v>272</v>
      </c>
      <c r="J12" s="122">
        <v>642</v>
      </c>
      <c r="K12" s="122">
        <v>365</v>
      </c>
      <c r="L12" s="122"/>
      <c r="M12" s="122">
        <v>93</v>
      </c>
      <c r="N12" s="122">
        <v>93</v>
      </c>
      <c r="O12" s="122">
        <v>150</v>
      </c>
      <c r="P12" s="122">
        <v>78</v>
      </c>
      <c r="Q12" s="68">
        <f t="shared" si="0"/>
        <v>3072</v>
      </c>
    </row>
    <row r="13" spans="1:17">
      <c r="A13" s="113" t="s">
        <v>56</v>
      </c>
      <c r="B13" s="113">
        <v>5</v>
      </c>
      <c r="C13" s="113"/>
      <c r="D13" s="113">
        <v>7</v>
      </c>
      <c r="E13" s="113"/>
      <c r="F13" s="113">
        <v>3</v>
      </c>
      <c r="G13" s="113">
        <v>6</v>
      </c>
      <c r="H13" s="113">
        <v>18</v>
      </c>
      <c r="I13" s="113">
        <v>45</v>
      </c>
      <c r="J13" s="113">
        <v>88</v>
      </c>
      <c r="K13" s="113">
        <v>29</v>
      </c>
      <c r="L13" s="113"/>
      <c r="M13" s="113"/>
      <c r="N13" s="113">
        <v>1</v>
      </c>
      <c r="O13" s="113"/>
      <c r="P13" s="113">
        <v>16</v>
      </c>
      <c r="Q13" s="112">
        <f t="shared" si="0"/>
        <v>218</v>
      </c>
    </row>
    <row r="14" spans="1:17">
      <c r="A14" s="66" t="s">
        <v>57</v>
      </c>
      <c r="B14" s="122">
        <v>94</v>
      </c>
      <c r="C14" s="122">
        <v>79</v>
      </c>
      <c r="D14" s="122">
        <v>53</v>
      </c>
      <c r="E14" s="122">
        <v>44</v>
      </c>
      <c r="F14" s="122">
        <v>51</v>
      </c>
      <c r="G14" s="122"/>
      <c r="H14" s="122">
        <v>131</v>
      </c>
      <c r="I14" s="122">
        <v>17</v>
      </c>
      <c r="J14" s="122">
        <v>1355</v>
      </c>
      <c r="K14" s="122"/>
      <c r="L14" s="122">
        <v>738</v>
      </c>
      <c r="M14" s="122">
        <v>19</v>
      </c>
      <c r="N14" s="122"/>
      <c r="O14" s="122">
        <v>162</v>
      </c>
      <c r="P14" s="122">
        <v>21</v>
      </c>
      <c r="Q14" s="68">
        <f>SUM(B14:P14)</f>
        <v>2764</v>
      </c>
    </row>
    <row r="15" spans="1:17">
      <c r="A15" s="113" t="s">
        <v>58</v>
      </c>
      <c r="B15" s="113">
        <v>176</v>
      </c>
      <c r="C15" s="113">
        <v>55</v>
      </c>
      <c r="D15" s="113">
        <v>63</v>
      </c>
      <c r="E15" s="113">
        <v>12</v>
      </c>
      <c r="F15" s="113">
        <v>111</v>
      </c>
      <c r="G15" s="113">
        <v>101</v>
      </c>
      <c r="H15" s="113">
        <v>147</v>
      </c>
      <c r="I15" s="113">
        <v>290</v>
      </c>
      <c r="J15" s="113">
        <v>196</v>
      </c>
      <c r="K15" s="113">
        <v>173</v>
      </c>
      <c r="L15" s="113">
        <v>371</v>
      </c>
      <c r="M15" s="113">
        <v>35</v>
      </c>
      <c r="N15" s="113">
        <v>26</v>
      </c>
      <c r="O15" s="113">
        <v>94</v>
      </c>
      <c r="P15" s="113">
        <v>153</v>
      </c>
      <c r="Q15" s="112">
        <f t="shared" ref="Q15:Q19" si="1">SUM(B15:P15)</f>
        <v>2003</v>
      </c>
    </row>
    <row r="16" spans="1:17">
      <c r="A16" s="66" t="s">
        <v>59</v>
      </c>
      <c r="B16" s="122">
        <v>114</v>
      </c>
      <c r="C16" s="122">
        <v>8</v>
      </c>
      <c r="D16" s="122">
        <v>5</v>
      </c>
      <c r="E16" s="122"/>
      <c r="F16" s="122"/>
      <c r="G16" s="122">
        <v>34</v>
      </c>
      <c r="H16" s="122">
        <v>1</v>
      </c>
      <c r="I16" s="122">
        <v>41</v>
      </c>
      <c r="J16" s="122">
        <v>41</v>
      </c>
      <c r="K16" s="122">
        <v>23</v>
      </c>
      <c r="L16" s="122"/>
      <c r="M16" s="122">
        <v>40</v>
      </c>
      <c r="N16" s="122">
        <v>15</v>
      </c>
      <c r="O16" s="122">
        <v>13</v>
      </c>
      <c r="P16" s="122"/>
      <c r="Q16" s="68">
        <f t="shared" si="1"/>
        <v>335</v>
      </c>
    </row>
    <row r="17" spans="1:17" ht="24">
      <c r="A17" s="114" t="s">
        <v>60</v>
      </c>
      <c r="B17" s="113"/>
      <c r="C17" s="113"/>
      <c r="D17" s="113"/>
      <c r="E17" s="113"/>
      <c r="F17" s="113">
        <v>9</v>
      </c>
      <c r="G17" s="113"/>
      <c r="H17" s="113">
        <v>83</v>
      </c>
      <c r="I17" s="113"/>
      <c r="J17" s="113"/>
      <c r="K17" s="113">
        <v>115</v>
      </c>
      <c r="L17" s="113"/>
      <c r="M17" s="113"/>
      <c r="N17" s="113"/>
      <c r="O17" s="113">
        <v>2</v>
      </c>
      <c r="P17" s="113"/>
      <c r="Q17" s="112">
        <f t="shared" si="1"/>
        <v>209</v>
      </c>
    </row>
    <row r="18" spans="1:17">
      <c r="A18" s="66" t="s">
        <v>61</v>
      </c>
      <c r="B18" s="122">
        <v>257</v>
      </c>
      <c r="C18" s="122">
        <v>3881</v>
      </c>
      <c r="D18" s="122">
        <v>11</v>
      </c>
      <c r="E18" s="122">
        <v>827</v>
      </c>
      <c r="F18" s="122">
        <v>530</v>
      </c>
      <c r="G18" s="122">
        <v>32</v>
      </c>
      <c r="H18" s="122">
        <v>555</v>
      </c>
      <c r="I18" s="122">
        <v>173</v>
      </c>
      <c r="J18" s="122">
        <v>561</v>
      </c>
      <c r="K18" s="122">
        <v>1080</v>
      </c>
      <c r="L18" s="122">
        <v>300</v>
      </c>
      <c r="M18" s="122">
        <v>212</v>
      </c>
      <c r="N18" s="122">
        <v>9</v>
      </c>
      <c r="O18" s="122">
        <v>28</v>
      </c>
      <c r="P18" s="122">
        <v>211</v>
      </c>
      <c r="Q18" s="68">
        <f t="shared" si="1"/>
        <v>8667</v>
      </c>
    </row>
    <row r="19" spans="1:17">
      <c r="A19" s="113" t="s">
        <v>62</v>
      </c>
      <c r="B19" s="113">
        <v>4203</v>
      </c>
      <c r="C19" s="113">
        <v>1884</v>
      </c>
      <c r="D19" s="113">
        <v>715</v>
      </c>
      <c r="E19" s="113">
        <v>575</v>
      </c>
      <c r="F19" s="113">
        <v>2577</v>
      </c>
      <c r="G19" s="113">
        <v>1206</v>
      </c>
      <c r="H19" s="113">
        <v>3104</v>
      </c>
      <c r="I19" s="113">
        <v>5952</v>
      </c>
      <c r="J19" s="113">
        <v>9291</v>
      </c>
      <c r="K19" s="113">
        <v>10584</v>
      </c>
      <c r="L19" s="113">
        <v>3109</v>
      </c>
      <c r="M19" s="113">
        <v>1992</v>
      </c>
      <c r="N19" s="113">
        <v>1392</v>
      </c>
      <c r="O19" s="113">
        <v>2031</v>
      </c>
      <c r="P19" s="113">
        <v>1330</v>
      </c>
      <c r="Q19" s="112">
        <f t="shared" si="1"/>
        <v>49945</v>
      </c>
    </row>
    <row r="20" spans="1:17">
      <c r="A20" s="69" t="s">
        <v>17</v>
      </c>
      <c r="B20" s="70">
        <f t="shared" ref="B20:P20" si="2">SUM(B3:B19)</f>
        <v>20688</v>
      </c>
      <c r="C20" s="70">
        <f t="shared" si="2"/>
        <v>11881</v>
      </c>
      <c r="D20" s="70">
        <f t="shared" si="2"/>
        <v>3264</v>
      </c>
      <c r="E20" s="70">
        <f t="shared" si="2"/>
        <v>4863</v>
      </c>
      <c r="F20" s="70">
        <f t="shared" si="2"/>
        <v>10669</v>
      </c>
      <c r="G20" s="70">
        <f t="shared" si="2"/>
        <v>2571</v>
      </c>
      <c r="H20" s="70">
        <f t="shared" si="2"/>
        <v>9179</v>
      </c>
      <c r="I20" s="70">
        <f t="shared" si="2"/>
        <v>16057</v>
      </c>
      <c r="J20" s="70">
        <f t="shared" si="2"/>
        <v>28584</v>
      </c>
      <c r="K20" s="70">
        <f t="shared" si="2"/>
        <v>18647</v>
      </c>
      <c r="L20" s="70">
        <f t="shared" si="2"/>
        <v>15223</v>
      </c>
      <c r="M20" s="70">
        <f t="shared" si="2"/>
        <v>7356</v>
      </c>
      <c r="N20" s="70">
        <f t="shared" si="2"/>
        <v>4113</v>
      </c>
      <c r="O20" s="70">
        <f t="shared" si="2"/>
        <v>3723</v>
      </c>
      <c r="P20" s="70">
        <f t="shared" si="2"/>
        <v>3282</v>
      </c>
      <c r="Q20" s="70">
        <f>SUM(Q3:Q19)</f>
        <v>160100</v>
      </c>
    </row>
    <row r="21" spans="1:17" ht="23.4" customHeight="1">
      <c r="A21" s="222" t="s">
        <v>63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</row>
    <row r="22" spans="1:17" s="136" customFormat="1" ht="15" customHeight="1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</row>
    <row r="23" spans="1:17" s="136" customFormat="1" ht="15" customHeight="1">
      <c r="A23" s="131" t="s">
        <v>107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84">
        <v>2021</v>
      </c>
      <c r="P23" s="65"/>
      <c r="Q23" s="65"/>
    </row>
    <row r="24" spans="1:17" ht="88.2" customHeight="1">
      <c r="A24" s="66"/>
      <c r="B24" s="31" t="s">
        <v>45</v>
      </c>
      <c r="C24" s="31" t="s">
        <v>3</v>
      </c>
      <c r="D24" s="31" t="s">
        <v>4</v>
      </c>
      <c r="E24" s="31" t="s">
        <v>5</v>
      </c>
      <c r="F24" s="31" t="s">
        <v>6</v>
      </c>
      <c r="G24" s="31" t="s">
        <v>7</v>
      </c>
      <c r="H24" s="31" t="s">
        <v>8</v>
      </c>
      <c r="I24" s="31" t="s">
        <v>9</v>
      </c>
      <c r="J24" s="31" t="s">
        <v>10</v>
      </c>
      <c r="K24" s="31" t="s">
        <v>11</v>
      </c>
      <c r="L24" s="31" t="s">
        <v>12</v>
      </c>
      <c r="M24" s="31" t="s">
        <v>13</v>
      </c>
      <c r="N24" s="31" t="s">
        <v>14</v>
      </c>
      <c r="O24" s="31" t="s">
        <v>15</v>
      </c>
      <c r="P24" s="31" t="s">
        <v>16</v>
      </c>
      <c r="Q24" s="32" t="s">
        <v>17</v>
      </c>
    </row>
    <row r="25" spans="1:17" ht="15" customHeight="1">
      <c r="A25" s="113" t="s">
        <v>46</v>
      </c>
      <c r="B25" s="112">
        <v>57</v>
      </c>
      <c r="C25" s="112">
        <v>217</v>
      </c>
      <c r="D25" s="112">
        <v>124</v>
      </c>
      <c r="E25" s="112">
        <v>113</v>
      </c>
      <c r="F25" s="112">
        <v>230</v>
      </c>
      <c r="G25" s="112">
        <v>1</v>
      </c>
      <c r="H25" s="112"/>
      <c r="I25" s="112">
        <v>430</v>
      </c>
      <c r="J25" s="112">
        <v>1147</v>
      </c>
      <c r="K25" s="112">
        <v>599</v>
      </c>
      <c r="L25" s="112"/>
      <c r="M25" s="112"/>
      <c r="N25" s="112">
        <v>5</v>
      </c>
      <c r="O25" s="112">
        <v>36</v>
      </c>
      <c r="P25" s="112"/>
      <c r="Q25" s="112">
        <f>SUM(B25:P25)</f>
        <v>2959</v>
      </c>
    </row>
    <row r="26" spans="1:17" ht="15" customHeight="1">
      <c r="A26" s="66" t="s">
        <v>47</v>
      </c>
      <c r="B26" s="209">
        <v>100</v>
      </c>
      <c r="C26" s="209">
        <v>54</v>
      </c>
      <c r="D26" s="209">
        <v>155</v>
      </c>
      <c r="E26" s="209">
        <v>45</v>
      </c>
      <c r="F26" s="209">
        <v>76</v>
      </c>
      <c r="G26" s="209">
        <v>77</v>
      </c>
      <c r="H26" s="209">
        <v>338</v>
      </c>
      <c r="I26" s="209">
        <v>55</v>
      </c>
      <c r="J26" s="209">
        <v>1130</v>
      </c>
      <c r="K26" s="209">
        <v>739</v>
      </c>
      <c r="L26" s="209">
        <v>49</v>
      </c>
      <c r="M26" s="209">
        <v>17</v>
      </c>
      <c r="N26" s="209"/>
      <c r="O26" s="209">
        <v>18</v>
      </c>
      <c r="P26" s="209">
        <v>30</v>
      </c>
      <c r="Q26" s="68">
        <f>SUM(B26:P26)</f>
        <v>2883</v>
      </c>
    </row>
    <row r="27" spans="1:17" ht="15" customHeight="1">
      <c r="A27" s="113" t="s">
        <v>48</v>
      </c>
      <c r="B27" s="112">
        <v>60</v>
      </c>
      <c r="C27" s="112">
        <v>4</v>
      </c>
      <c r="D27" s="112">
        <v>36</v>
      </c>
      <c r="E27" s="112"/>
      <c r="F27" s="112">
        <v>60</v>
      </c>
      <c r="G27" s="112">
        <v>9</v>
      </c>
      <c r="H27" s="112">
        <v>4</v>
      </c>
      <c r="I27" s="112">
        <v>233</v>
      </c>
      <c r="J27" s="112">
        <v>72</v>
      </c>
      <c r="K27" s="112">
        <v>31</v>
      </c>
      <c r="L27" s="112"/>
      <c r="M27" s="112"/>
      <c r="N27" s="112">
        <v>1</v>
      </c>
      <c r="O27" s="112">
        <v>1</v>
      </c>
      <c r="P27" s="112">
        <v>6</v>
      </c>
      <c r="Q27" s="112">
        <f t="shared" ref="Q27:Q35" si="3">SUM(B27:P27)</f>
        <v>517</v>
      </c>
    </row>
    <row r="28" spans="1:17" ht="15" customHeight="1">
      <c r="A28" s="66" t="s">
        <v>49</v>
      </c>
      <c r="B28" s="209">
        <v>1880</v>
      </c>
      <c r="C28" s="209">
        <v>709</v>
      </c>
      <c r="D28" s="209">
        <v>722</v>
      </c>
      <c r="E28" s="209">
        <v>28</v>
      </c>
      <c r="F28" s="209">
        <v>126</v>
      </c>
      <c r="G28" s="209">
        <v>300</v>
      </c>
      <c r="H28" s="209">
        <v>1046</v>
      </c>
      <c r="I28" s="209">
        <v>2604</v>
      </c>
      <c r="J28" s="209">
        <v>1657</v>
      </c>
      <c r="K28" s="209">
        <v>908</v>
      </c>
      <c r="L28" s="209">
        <v>2749</v>
      </c>
      <c r="M28" s="209">
        <v>156</v>
      </c>
      <c r="N28" s="209">
        <v>2</v>
      </c>
      <c r="O28" s="209">
        <v>256</v>
      </c>
      <c r="P28" s="209">
        <v>505</v>
      </c>
      <c r="Q28" s="68">
        <f t="shared" si="3"/>
        <v>13648</v>
      </c>
    </row>
    <row r="29" spans="1:17" ht="15" customHeight="1">
      <c r="A29" s="113" t="s">
        <v>50</v>
      </c>
      <c r="B29" s="112">
        <v>20</v>
      </c>
      <c r="C29" s="112">
        <v>8</v>
      </c>
      <c r="D29" s="112">
        <v>172</v>
      </c>
      <c r="E29" s="112">
        <v>2</v>
      </c>
      <c r="F29" s="112">
        <v>149</v>
      </c>
      <c r="G29" s="112">
        <v>90</v>
      </c>
      <c r="H29" s="112">
        <v>242</v>
      </c>
      <c r="I29" s="112">
        <v>361</v>
      </c>
      <c r="J29" s="112">
        <v>245</v>
      </c>
      <c r="K29" s="112">
        <v>57</v>
      </c>
      <c r="L29" s="112"/>
      <c r="M29" s="112">
        <v>113</v>
      </c>
      <c r="N29" s="112">
        <v>113</v>
      </c>
      <c r="O29" s="112">
        <v>56</v>
      </c>
      <c r="P29" s="112">
        <v>6</v>
      </c>
      <c r="Q29" s="112">
        <f t="shared" si="3"/>
        <v>1634</v>
      </c>
    </row>
    <row r="30" spans="1:17" ht="15" customHeight="1">
      <c r="A30" s="66" t="s">
        <v>51</v>
      </c>
      <c r="B30" s="209">
        <v>101</v>
      </c>
      <c r="C30" s="209">
        <v>4</v>
      </c>
      <c r="D30" s="209">
        <v>17</v>
      </c>
      <c r="E30" s="209">
        <v>21</v>
      </c>
      <c r="F30" s="209">
        <v>3</v>
      </c>
      <c r="G30" s="209">
        <v>6</v>
      </c>
      <c r="H30" s="209">
        <v>16</v>
      </c>
      <c r="I30" s="209">
        <v>23</v>
      </c>
      <c r="J30" s="209">
        <v>29</v>
      </c>
      <c r="K30" s="209">
        <v>36</v>
      </c>
      <c r="L30" s="209"/>
      <c r="M30" s="209">
        <v>5</v>
      </c>
      <c r="N30" s="209">
        <v>7</v>
      </c>
      <c r="O30" s="209">
        <v>1</v>
      </c>
      <c r="P30" s="209">
        <v>9</v>
      </c>
      <c r="Q30" s="68">
        <f t="shared" si="3"/>
        <v>278</v>
      </c>
    </row>
    <row r="31" spans="1:17" ht="15" customHeight="1">
      <c r="A31" s="113" t="s">
        <v>52</v>
      </c>
      <c r="B31" s="112">
        <v>670</v>
      </c>
      <c r="C31" s="112">
        <v>207</v>
      </c>
      <c r="D31" s="112">
        <v>128</v>
      </c>
      <c r="E31" s="112"/>
      <c r="F31" s="112">
        <v>1106</v>
      </c>
      <c r="G31" s="112">
        <v>63</v>
      </c>
      <c r="H31" s="112">
        <v>340</v>
      </c>
      <c r="I31" s="112">
        <v>2812</v>
      </c>
      <c r="J31" s="112">
        <v>332</v>
      </c>
      <c r="K31" s="112">
        <v>385</v>
      </c>
      <c r="L31" s="112">
        <v>237</v>
      </c>
      <c r="M31" s="112">
        <v>24</v>
      </c>
      <c r="N31" s="112"/>
      <c r="O31" s="112">
        <v>2</v>
      </c>
      <c r="P31" s="112">
        <v>402</v>
      </c>
      <c r="Q31" s="112">
        <f t="shared" si="3"/>
        <v>6708</v>
      </c>
    </row>
    <row r="32" spans="1:17" ht="15" customHeight="1">
      <c r="A32" s="66" t="s">
        <v>53</v>
      </c>
      <c r="B32" s="205">
        <v>10231</v>
      </c>
      <c r="C32" s="205">
        <v>4472</v>
      </c>
      <c r="D32" s="205">
        <v>995</v>
      </c>
      <c r="E32" s="205">
        <v>3121</v>
      </c>
      <c r="F32" s="205">
        <v>4643</v>
      </c>
      <c r="G32" s="205">
        <v>915</v>
      </c>
      <c r="H32" s="205">
        <v>2209</v>
      </c>
      <c r="I32" s="205">
        <v>4152</v>
      </c>
      <c r="J32" s="205">
        <v>10766</v>
      </c>
      <c r="K32" s="205">
        <v>2593</v>
      </c>
      <c r="L32" s="205">
        <v>5689</v>
      </c>
      <c r="M32" s="205">
        <v>4819</v>
      </c>
      <c r="N32" s="205">
        <v>2652</v>
      </c>
      <c r="O32" s="205">
        <v>1525</v>
      </c>
      <c r="P32" s="205">
        <v>551</v>
      </c>
      <c r="Q32" s="208">
        <f t="shared" si="3"/>
        <v>59333</v>
      </c>
    </row>
    <row r="33" spans="1:17">
      <c r="A33" s="113" t="s">
        <v>54</v>
      </c>
      <c r="B33" s="112">
        <v>104</v>
      </c>
      <c r="C33" s="112">
        <v>28</v>
      </c>
      <c r="D33" s="112"/>
      <c r="E33" s="112">
        <v>16</v>
      </c>
      <c r="F33" s="112">
        <v>31</v>
      </c>
      <c r="G33" s="112"/>
      <c r="H33" s="112"/>
      <c r="I33" s="112">
        <v>72</v>
      </c>
      <c r="J33" s="112">
        <v>75</v>
      </c>
      <c r="K33" s="112">
        <v>297</v>
      </c>
      <c r="L33" s="112"/>
      <c r="M33" s="112">
        <v>46</v>
      </c>
      <c r="N33" s="112"/>
      <c r="O33" s="112">
        <v>26</v>
      </c>
      <c r="P33" s="112">
        <v>3</v>
      </c>
      <c r="Q33" s="112">
        <f t="shared" si="3"/>
        <v>698</v>
      </c>
    </row>
    <row r="34" spans="1:17">
      <c r="A34" s="66" t="s">
        <v>55</v>
      </c>
      <c r="B34" s="209">
        <v>674</v>
      </c>
      <c r="C34" s="209">
        <v>144</v>
      </c>
      <c r="D34" s="209">
        <v>32</v>
      </c>
      <c r="E34" s="209">
        <v>267</v>
      </c>
      <c r="F34" s="209"/>
      <c r="G34" s="209">
        <v>25</v>
      </c>
      <c r="H34" s="209">
        <v>20</v>
      </c>
      <c r="I34" s="209">
        <v>250</v>
      </c>
      <c r="J34" s="209">
        <v>283</v>
      </c>
      <c r="K34" s="209">
        <v>344</v>
      </c>
      <c r="L34" s="209"/>
      <c r="M34" s="209">
        <v>45</v>
      </c>
      <c r="N34" s="209">
        <v>33</v>
      </c>
      <c r="O34" s="209">
        <v>62</v>
      </c>
      <c r="P34" s="209">
        <v>106</v>
      </c>
      <c r="Q34" s="68">
        <f t="shared" si="3"/>
        <v>2285</v>
      </c>
    </row>
    <row r="35" spans="1:17">
      <c r="A35" s="113" t="s">
        <v>56</v>
      </c>
      <c r="B35" s="112">
        <v>17</v>
      </c>
      <c r="C35" s="112"/>
      <c r="D35" s="112"/>
      <c r="E35" s="112">
        <v>2</v>
      </c>
      <c r="F35" s="112">
        <v>10</v>
      </c>
      <c r="G35" s="112">
        <v>31</v>
      </c>
      <c r="H35" s="112">
        <v>18</v>
      </c>
      <c r="I35" s="112">
        <v>169</v>
      </c>
      <c r="J35" s="112">
        <v>134</v>
      </c>
      <c r="K35" s="112">
        <v>152</v>
      </c>
      <c r="L35" s="112"/>
      <c r="M35" s="112">
        <v>2</v>
      </c>
      <c r="N35" s="112"/>
      <c r="O35" s="112"/>
      <c r="P35" s="112"/>
      <c r="Q35" s="112">
        <f t="shared" si="3"/>
        <v>535</v>
      </c>
    </row>
    <row r="36" spans="1:17">
      <c r="A36" s="66" t="s">
        <v>57</v>
      </c>
      <c r="B36" s="209">
        <v>133</v>
      </c>
      <c r="C36" s="209">
        <v>29</v>
      </c>
      <c r="D36" s="209">
        <v>455</v>
      </c>
      <c r="E36" s="209">
        <v>26</v>
      </c>
      <c r="F36" s="209">
        <v>55</v>
      </c>
      <c r="G36" s="209"/>
      <c r="H36" s="209"/>
      <c r="I36" s="209">
        <v>38</v>
      </c>
      <c r="J36" s="209">
        <v>351</v>
      </c>
      <c r="K36" s="209">
        <v>14</v>
      </c>
      <c r="L36" s="209">
        <v>700</v>
      </c>
      <c r="M36" s="209"/>
      <c r="N36" s="209"/>
      <c r="O36" s="209">
        <v>171</v>
      </c>
      <c r="P36" s="209">
        <v>19</v>
      </c>
      <c r="Q36" s="68">
        <f>SUM(B36:P36)</f>
        <v>1991</v>
      </c>
    </row>
    <row r="37" spans="1:17">
      <c r="A37" s="113" t="s">
        <v>58</v>
      </c>
      <c r="B37" s="112">
        <v>314</v>
      </c>
      <c r="C37" s="112">
        <v>110</v>
      </c>
      <c r="D37" s="112">
        <v>90</v>
      </c>
      <c r="E37" s="112">
        <v>15</v>
      </c>
      <c r="F37" s="112">
        <v>115</v>
      </c>
      <c r="G37" s="112">
        <v>61</v>
      </c>
      <c r="H37" s="112">
        <v>118</v>
      </c>
      <c r="I37" s="112">
        <v>307</v>
      </c>
      <c r="J37" s="112">
        <v>131</v>
      </c>
      <c r="K37" s="112">
        <v>187</v>
      </c>
      <c r="L37" s="112">
        <v>271</v>
      </c>
      <c r="M37" s="112">
        <v>12</v>
      </c>
      <c r="N37" s="112">
        <v>6</v>
      </c>
      <c r="O37" s="112">
        <v>100</v>
      </c>
      <c r="P37" s="112">
        <v>81</v>
      </c>
      <c r="Q37" s="112">
        <f t="shared" ref="Q37:Q41" si="4">SUM(B37:P37)</f>
        <v>1918</v>
      </c>
    </row>
    <row r="38" spans="1:17">
      <c r="A38" s="66" t="s">
        <v>59</v>
      </c>
      <c r="B38" s="209"/>
      <c r="C38" s="209">
        <v>2</v>
      </c>
      <c r="D38" s="209">
        <v>10</v>
      </c>
      <c r="E38" s="209"/>
      <c r="F38" s="209">
        <v>13</v>
      </c>
      <c r="G38" s="209"/>
      <c r="H38" s="209">
        <v>1</v>
      </c>
      <c r="I38" s="209">
        <v>186</v>
      </c>
      <c r="J38" s="209">
        <v>55</v>
      </c>
      <c r="K38" s="209">
        <v>42</v>
      </c>
      <c r="L38" s="209"/>
      <c r="M38" s="209">
        <v>5</v>
      </c>
      <c r="N38" s="209">
        <v>2</v>
      </c>
      <c r="O38" s="209"/>
      <c r="P38" s="209">
        <v>4</v>
      </c>
      <c r="Q38" s="68">
        <f t="shared" si="4"/>
        <v>320</v>
      </c>
    </row>
    <row r="39" spans="1:17" ht="24">
      <c r="A39" s="114" t="s">
        <v>60</v>
      </c>
      <c r="B39" s="112">
        <v>5</v>
      </c>
      <c r="C39" s="112"/>
      <c r="D39" s="112"/>
      <c r="E39" s="112"/>
      <c r="F39" s="112">
        <v>7</v>
      </c>
      <c r="G39" s="112"/>
      <c r="H39" s="112">
        <v>63</v>
      </c>
      <c r="I39" s="112"/>
      <c r="J39" s="112">
        <v>1</v>
      </c>
      <c r="K39" s="112"/>
      <c r="L39" s="112"/>
      <c r="M39" s="112"/>
      <c r="N39" s="112"/>
      <c r="O39" s="112"/>
      <c r="P39" s="112"/>
      <c r="Q39" s="112">
        <f t="shared" si="4"/>
        <v>76</v>
      </c>
    </row>
    <row r="40" spans="1:17">
      <c r="A40" s="66" t="s">
        <v>61</v>
      </c>
      <c r="B40" s="209">
        <v>140</v>
      </c>
      <c r="C40" s="209">
        <v>2524</v>
      </c>
      <c r="D40" s="209">
        <v>80</v>
      </c>
      <c r="E40" s="209">
        <v>766</v>
      </c>
      <c r="F40" s="209">
        <v>458</v>
      </c>
      <c r="G40" s="209">
        <v>51</v>
      </c>
      <c r="H40" s="209">
        <v>385</v>
      </c>
      <c r="I40" s="209">
        <v>132</v>
      </c>
      <c r="J40" s="209">
        <v>334</v>
      </c>
      <c r="K40" s="209">
        <v>474</v>
      </c>
      <c r="L40" s="209">
        <v>169</v>
      </c>
      <c r="M40" s="209"/>
      <c r="N40" s="209">
        <v>13</v>
      </c>
      <c r="O40" s="209">
        <v>42</v>
      </c>
      <c r="P40" s="209">
        <v>137</v>
      </c>
      <c r="Q40" s="68">
        <f t="shared" si="4"/>
        <v>5705</v>
      </c>
    </row>
    <row r="41" spans="1:17">
      <c r="A41" s="113" t="s">
        <v>62</v>
      </c>
      <c r="B41" s="112">
        <v>4624</v>
      </c>
      <c r="C41" s="112">
        <v>1869</v>
      </c>
      <c r="D41" s="112">
        <v>802</v>
      </c>
      <c r="E41" s="112">
        <v>647</v>
      </c>
      <c r="F41" s="112">
        <v>2513</v>
      </c>
      <c r="G41" s="112">
        <v>1402</v>
      </c>
      <c r="H41" s="112">
        <v>2756</v>
      </c>
      <c r="I41" s="112">
        <v>7566</v>
      </c>
      <c r="J41" s="112">
        <v>8376</v>
      </c>
      <c r="K41" s="112">
        <v>9963</v>
      </c>
      <c r="L41" s="112">
        <v>2914</v>
      </c>
      <c r="M41" s="112">
        <v>1813</v>
      </c>
      <c r="N41" s="112">
        <v>1399</v>
      </c>
      <c r="O41" s="112">
        <v>1763</v>
      </c>
      <c r="P41" s="112">
        <v>1206</v>
      </c>
      <c r="Q41" s="112">
        <f t="shared" si="4"/>
        <v>49613</v>
      </c>
    </row>
    <row r="42" spans="1:17">
      <c r="A42" s="69" t="s">
        <v>17</v>
      </c>
      <c r="B42" s="70">
        <f t="shared" ref="B42:P42" si="5">SUM(B25:B41)</f>
        <v>19130</v>
      </c>
      <c r="C42" s="70">
        <f t="shared" si="5"/>
        <v>10381</v>
      </c>
      <c r="D42" s="70">
        <f t="shared" si="5"/>
        <v>3818</v>
      </c>
      <c r="E42" s="70">
        <f t="shared" si="5"/>
        <v>5069</v>
      </c>
      <c r="F42" s="70">
        <f t="shared" si="5"/>
        <v>9595</v>
      </c>
      <c r="G42" s="70">
        <f t="shared" si="5"/>
        <v>3031</v>
      </c>
      <c r="H42" s="70">
        <f t="shared" si="5"/>
        <v>7556</v>
      </c>
      <c r="I42" s="70">
        <f t="shared" si="5"/>
        <v>19390</v>
      </c>
      <c r="J42" s="70">
        <f t="shared" si="5"/>
        <v>25118</v>
      </c>
      <c r="K42" s="70">
        <f t="shared" si="5"/>
        <v>16821</v>
      </c>
      <c r="L42" s="70">
        <f t="shared" si="5"/>
        <v>12778</v>
      </c>
      <c r="M42" s="70">
        <f t="shared" si="5"/>
        <v>7057</v>
      </c>
      <c r="N42" s="70">
        <f t="shared" si="5"/>
        <v>4233</v>
      </c>
      <c r="O42" s="70">
        <f t="shared" si="5"/>
        <v>4059</v>
      </c>
      <c r="P42" s="70">
        <f t="shared" si="5"/>
        <v>3065</v>
      </c>
      <c r="Q42" s="70">
        <f>SUM(Q25:Q41)</f>
        <v>151101</v>
      </c>
    </row>
    <row r="43" spans="1:17" ht="25.2" customHeight="1">
      <c r="A43" s="222" t="s">
        <v>63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</row>
    <row r="44" spans="1:17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</row>
    <row r="45" spans="1:17" s="136" customFormat="1" ht="15.6">
      <c r="A45" s="131" t="s">
        <v>108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84">
        <v>2020</v>
      </c>
      <c r="P45" s="65"/>
      <c r="Q45" s="65"/>
    </row>
    <row r="46" spans="1:17" ht="87" customHeight="1">
      <c r="A46" s="66"/>
      <c r="B46" s="31" t="s">
        <v>45</v>
      </c>
      <c r="C46" s="31" t="s">
        <v>3</v>
      </c>
      <c r="D46" s="31" t="s">
        <v>4</v>
      </c>
      <c r="E46" s="31" t="s">
        <v>5</v>
      </c>
      <c r="F46" s="31" t="s">
        <v>6</v>
      </c>
      <c r="G46" s="31" t="s">
        <v>7</v>
      </c>
      <c r="H46" s="31" t="s">
        <v>8</v>
      </c>
      <c r="I46" s="31" t="s">
        <v>9</v>
      </c>
      <c r="J46" s="31" t="s">
        <v>10</v>
      </c>
      <c r="K46" s="31" t="s">
        <v>11</v>
      </c>
      <c r="L46" s="31" t="s">
        <v>12</v>
      </c>
      <c r="M46" s="31" t="s">
        <v>13</v>
      </c>
      <c r="N46" s="31" t="s">
        <v>14</v>
      </c>
      <c r="O46" s="31" t="s">
        <v>15</v>
      </c>
      <c r="P46" s="31" t="s">
        <v>16</v>
      </c>
      <c r="Q46" s="32" t="s">
        <v>17</v>
      </c>
    </row>
    <row r="47" spans="1:17">
      <c r="A47" s="113" t="s">
        <v>46</v>
      </c>
      <c r="B47" s="111">
        <v>236</v>
      </c>
      <c r="C47" s="112">
        <v>660</v>
      </c>
      <c r="D47" s="112">
        <v>94</v>
      </c>
      <c r="E47" s="112">
        <v>546</v>
      </c>
      <c r="F47" s="112">
        <v>64</v>
      </c>
      <c r="G47" s="112">
        <v>41</v>
      </c>
      <c r="H47" s="112">
        <v>13</v>
      </c>
      <c r="I47" s="112">
        <v>344</v>
      </c>
      <c r="J47" s="112">
        <v>1123</v>
      </c>
      <c r="K47" s="112">
        <v>672</v>
      </c>
      <c r="L47" s="112">
        <v>10</v>
      </c>
      <c r="M47" s="112"/>
      <c r="N47" s="112"/>
      <c r="O47" s="112"/>
      <c r="P47" s="112">
        <v>1</v>
      </c>
      <c r="Q47" s="112">
        <f>SUM(B47:P47)</f>
        <v>3804</v>
      </c>
    </row>
    <row r="48" spans="1:17">
      <c r="A48" s="66" t="s">
        <v>47</v>
      </c>
      <c r="B48" s="67">
        <v>213</v>
      </c>
      <c r="C48" s="67">
        <v>39</v>
      </c>
      <c r="D48" s="67">
        <v>143</v>
      </c>
      <c r="E48" s="67">
        <v>53</v>
      </c>
      <c r="F48" s="67">
        <v>50</v>
      </c>
      <c r="G48" s="67">
        <v>58</v>
      </c>
      <c r="H48" s="67">
        <v>306</v>
      </c>
      <c r="I48" s="67">
        <v>109</v>
      </c>
      <c r="J48" s="67">
        <v>815</v>
      </c>
      <c r="K48" s="67">
        <v>1319</v>
      </c>
      <c r="L48" s="67">
        <v>101</v>
      </c>
      <c r="M48" s="67">
        <v>139</v>
      </c>
      <c r="N48" s="67"/>
      <c r="O48" s="67">
        <v>15</v>
      </c>
      <c r="P48" s="67">
        <v>12</v>
      </c>
      <c r="Q48" s="68">
        <f>SUM(B48:P48)</f>
        <v>3372</v>
      </c>
    </row>
    <row r="49" spans="1:17">
      <c r="A49" s="113" t="s">
        <v>48</v>
      </c>
      <c r="B49" s="112">
        <v>105</v>
      </c>
      <c r="C49" s="112">
        <v>5</v>
      </c>
      <c r="D49" s="112">
        <v>23</v>
      </c>
      <c r="E49" s="112">
        <v>19</v>
      </c>
      <c r="F49" s="112">
        <v>5</v>
      </c>
      <c r="G49" s="112"/>
      <c r="H49" s="112">
        <v>6</v>
      </c>
      <c r="I49" s="112">
        <v>300</v>
      </c>
      <c r="J49" s="112">
        <v>58</v>
      </c>
      <c r="K49" s="112">
        <v>50</v>
      </c>
      <c r="L49" s="112"/>
      <c r="M49" s="112">
        <v>2</v>
      </c>
      <c r="N49" s="112"/>
      <c r="O49" s="112">
        <v>173</v>
      </c>
      <c r="P49" s="112"/>
      <c r="Q49" s="112">
        <f t="shared" ref="Q49:Q57" si="6">SUM(B49:P49)</f>
        <v>746</v>
      </c>
    </row>
    <row r="50" spans="1:17">
      <c r="A50" s="66" t="s">
        <v>49</v>
      </c>
      <c r="B50" s="67">
        <v>1682</v>
      </c>
      <c r="C50" s="67">
        <v>1323</v>
      </c>
      <c r="D50" s="67">
        <v>513</v>
      </c>
      <c r="E50" s="67">
        <v>233</v>
      </c>
      <c r="F50" s="67">
        <v>121</v>
      </c>
      <c r="G50" s="67">
        <v>198</v>
      </c>
      <c r="H50" s="67">
        <v>1395</v>
      </c>
      <c r="I50" s="67">
        <v>1763</v>
      </c>
      <c r="J50" s="67">
        <v>2452</v>
      </c>
      <c r="K50" s="67">
        <v>719</v>
      </c>
      <c r="L50" s="67">
        <v>897</v>
      </c>
      <c r="M50" s="67">
        <v>286</v>
      </c>
      <c r="N50" s="67">
        <v>79</v>
      </c>
      <c r="O50" s="67">
        <v>294</v>
      </c>
      <c r="P50" s="67">
        <v>499</v>
      </c>
      <c r="Q50" s="68">
        <f t="shared" si="6"/>
        <v>12454</v>
      </c>
    </row>
    <row r="51" spans="1:17">
      <c r="A51" s="113" t="s">
        <v>50</v>
      </c>
      <c r="B51" s="112">
        <v>51</v>
      </c>
      <c r="C51" s="112">
        <v>24</v>
      </c>
      <c r="D51" s="112">
        <v>555</v>
      </c>
      <c r="E51" s="112">
        <v>37</v>
      </c>
      <c r="F51" s="112">
        <v>57</v>
      </c>
      <c r="G51" s="112">
        <v>28</v>
      </c>
      <c r="H51" s="112">
        <v>45</v>
      </c>
      <c r="I51" s="112">
        <v>407</v>
      </c>
      <c r="J51" s="112">
        <v>381</v>
      </c>
      <c r="K51" s="112">
        <v>76</v>
      </c>
      <c r="L51" s="112"/>
      <c r="M51" s="112">
        <v>235</v>
      </c>
      <c r="N51" s="112">
        <v>93</v>
      </c>
      <c r="O51" s="112">
        <v>15</v>
      </c>
      <c r="P51" s="112">
        <v>5</v>
      </c>
      <c r="Q51" s="112">
        <f t="shared" si="6"/>
        <v>2009</v>
      </c>
    </row>
    <row r="52" spans="1:17">
      <c r="A52" s="66" t="s">
        <v>51</v>
      </c>
      <c r="B52" s="67">
        <v>37</v>
      </c>
      <c r="C52" s="67"/>
      <c r="D52" s="67">
        <v>42</v>
      </c>
      <c r="E52" s="67">
        <v>35</v>
      </c>
      <c r="F52" s="67">
        <v>18</v>
      </c>
      <c r="G52" s="67">
        <v>6</v>
      </c>
      <c r="H52" s="67">
        <v>6</v>
      </c>
      <c r="I52" s="67">
        <v>20</v>
      </c>
      <c r="J52" s="67">
        <v>36</v>
      </c>
      <c r="K52" s="67">
        <v>14</v>
      </c>
      <c r="L52" s="67"/>
      <c r="M52" s="67">
        <v>23</v>
      </c>
      <c r="N52" s="67"/>
      <c r="O52" s="67">
        <v>43</v>
      </c>
      <c r="P52" s="67">
        <v>6</v>
      </c>
      <c r="Q52" s="68">
        <f t="shared" si="6"/>
        <v>286</v>
      </c>
    </row>
    <row r="53" spans="1:17">
      <c r="A53" s="113" t="s">
        <v>52</v>
      </c>
      <c r="B53" s="112">
        <v>929</v>
      </c>
      <c r="C53" s="112">
        <v>217</v>
      </c>
      <c r="D53" s="112">
        <v>151</v>
      </c>
      <c r="E53" s="112">
        <v>170</v>
      </c>
      <c r="F53" s="112">
        <v>1350</v>
      </c>
      <c r="G53" s="112">
        <v>65</v>
      </c>
      <c r="H53" s="112">
        <v>625</v>
      </c>
      <c r="I53" s="112">
        <v>3319</v>
      </c>
      <c r="J53" s="112">
        <v>332</v>
      </c>
      <c r="K53" s="112">
        <v>132</v>
      </c>
      <c r="L53" s="112">
        <v>332</v>
      </c>
      <c r="M53" s="112">
        <v>55</v>
      </c>
      <c r="N53" s="112"/>
      <c r="O53" s="112">
        <v>20</v>
      </c>
      <c r="P53" s="112">
        <v>475</v>
      </c>
      <c r="Q53" s="112">
        <f t="shared" si="6"/>
        <v>8172</v>
      </c>
    </row>
    <row r="54" spans="1:17">
      <c r="A54" s="66" t="s">
        <v>53</v>
      </c>
      <c r="B54" s="67">
        <v>10508</v>
      </c>
      <c r="C54" s="67">
        <v>3627</v>
      </c>
      <c r="D54" s="67">
        <v>1221</v>
      </c>
      <c r="E54" s="67">
        <v>2808</v>
      </c>
      <c r="F54" s="67">
        <v>4511</v>
      </c>
      <c r="G54" s="67">
        <v>977</v>
      </c>
      <c r="H54" s="67">
        <v>2204</v>
      </c>
      <c r="I54" s="67">
        <v>4432</v>
      </c>
      <c r="J54" s="67">
        <v>9819</v>
      </c>
      <c r="K54" s="67">
        <v>2357</v>
      </c>
      <c r="L54" s="67">
        <v>5614</v>
      </c>
      <c r="M54" s="67">
        <v>4827</v>
      </c>
      <c r="N54" s="67">
        <v>2675</v>
      </c>
      <c r="O54" s="67">
        <v>1419</v>
      </c>
      <c r="P54" s="67">
        <v>461</v>
      </c>
      <c r="Q54" s="68">
        <f t="shared" si="6"/>
        <v>57460</v>
      </c>
    </row>
    <row r="55" spans="1:17">
      <c r="A55" s="113" t="s">
        <v>54</v>
      </c>
      <c r="B55" s="112">
        <v>123</v>
      </c>
      <c r="C55" s="112"/>
      <c r="D55" s="112"/>
      <c r="E55" s="112">
        <v>40</v>
      </c>
      <c r="F55" s="112">
        <v>38</v>
      </c>
      <c r="G55" s="112"/>
      <c r="H55" s="112"/>
      <c r="I55" s="112">
        <v>98</v>
      </c>
      <c r="J55" s="112">
        <v>551</v>
      </c>
      <c r="K55" s="112">
        <v>471</v>
      </c>
      <c r="L55" s="112"/>
      <c r="M55" s="112">
        <v>94</v>
      </c>
      <c r="N55" s="112"/>
      <c r="O55" s="112">
        <v>25</v>
      </c>
      <c r="P55" s="112"/>
      <c r="Q55" s="112">
        <f t="shared" si="6"/>
        <v>1440</v>
      </c>
    </row>
    <row r="56" spans="1:17">
      <c r="A56" s="66" t="s">
        <v>55</v>
      </c>
      <c r="B56" s="67">
        <v>324</v>
      </c>
      <c r="C56" s="67">
        <v>320</v>
      </c>
      <c r="D56" s="67">
        <v>57</v>
      </c>
      <c r="E56" s="67">
        <v>158</v>
      </c>
      <c r="F56" s="67"/>
      <c r="G56" s="67">
        <v>37</v>
      </c>
      <c r="H56" s="67">
        <v>111</v>
      </c>
      <c r="I56" s="67">
        <v>650</v>
      </c>
      <c r="J56" s="67">
        <v>514</v>
      </c>
      <c r="K56" s="67">
        <v>396</v>
      </c>
      <c r="L56" s="67"/>
      <c r="M56" s="67">
        <v>163</v>
      </c>
      <c r="N56" s="67">
        <v>76</v>
      </c>
      <c r="O56" s="67">
        <v>141</v>
      </c>
      <c r="P56" s="67">
        <v>61</v>
      </c>
      <c r="Q56" s="68">
        <f t="shared" si="6"/>
        <v>3008</v>
      </c>
    </row>
    <row r="57" spans="1:17">
      <c r="A57" s="113" t="s">
        <v>56</v>
      </c>
      <c r="B57" s="112">
        <v>34</v>
      </c>
      <c r="C57" s="112"/>
      <c r="D57" s="112"/>
      <c r="E57" s="112"/>
      <c r="F57" s="112">
        <v>4</v>
      </c>
      <c r="G57" s="112"/>
      <c r="H57" s="112">
        <v>20</v>
      </c>
      <c r="I57" s="112">
        <v>16</v>
      </c>
      <c r="J57" s="112">
        <v>117</v>
      </c>
      <c r="K57" s="112">
        <v>361</v>
      </c>
      <c r="L57" s="112"/>
      <c r="M57" s="112">
        <v>48</v>
      </c>
      <c r="N57" s="112"/>
      <c r="O57" s="112">
        <v>2</v>
      </c>
      <c r="P57" s="112">
        <v>2</v>
      </c>
      <c r="Q57" s="112">
        <f t="shared" si="6"/>
        <v>604</v>
      </c>
    </row>
    <row r="58" spans="1:17">
      <c r="A58" s="66" t="s">
        <v>57</v>
      </c>
      <c r="B58" s="67">
        <v>178</v>
      </c>
      <c r="C58" s="67"/>
      <c r="D58" s="67">
        <v>166</v>
      </c>
      <c r="E58" s="67">
        <v>38</v>
      </c>
      <c r="F58" s="67">
        <v>134</v>
      </c>
      <c r="G58" s="68"/>
      <c r="H58" s="67"/>
      <c r="I58" s="67">
        <v>67</v>
      </c>
      <c r="J58" s="67">
        <v>772</v>
      </c>
      <c r="K58" s="67">
        <v>112</v>
      </c>
      <c r="L58" s="67">
        <v>650</v>
      </c>
      <c r="M58" s="67"/>
      <c r="N58" s="67"/>
      <c r="O58" s="67">
        <v>20</v>
      </c>
      <c r="P58" s="67">
        <v>15</v>
      </c>
      <c r="Q58" s="68">
        <f>SUM(B58:P58)</f>
        <v>2152</v>
      </c>
    </row>
    <row r="59" spans="1:17">
      <c r="A59" s="113" t="s">
        <v>58</v>
      </c>
      <c r="B59" s="112">
        <v>269</v>
      </c>
      <c r="C59" s="112">
        <v>72</v>
      </c>
      <c r="D59" s="112">
        <v>44</v>
      </c>
      <c r="E59" s="112">
        <v>4</v>
      </c>
      <c r="F59" s="112">
        <v>132</v>
      </c>
      <c r="G59" s="112">
        <v>40</v>
      </c>
      <c r="H59" s="112">
        <v>78</v>
      </c>
      <c r="I59" s="112">
        <v>286</v>
      </c>
      <c r="J59" s="112">
        <v>323</v>
      </c>
      <c r="K59" s="112">
        <v>127</v>
      </c>
      <c r="L59" s="112">
        <v>235</v>
      </c>
      <c r="M59" s="112">
        <v>29</v>
      </c>
      <c r="N59" s="112">
        <v>27</v>
      </c>
      <c r="O59" s="112">
        <v>44</v>
      </c>
      <c r="P59" s="112">
        <v>67</v>
      </c>
      <c r="Q59" s="112">
        <f t="shared" ref="Q59:Q63" si="7">SUM(B59:P59)</f>
        <v>1777</v>
      </c>
    </row>
    <row r="60" spans="1:17">
      <c r="A60" s="66" t="s">
        <v>59</v>
      </c>
      <c r="B60" s="67">
        <v>130</v>
      </c>
      <c r="C60" s="67"/>
      <c r="D60" s="67">
        <v>83</v>
      </c>
      <c r="E60" s="67"/>
      <c r="F60" s="67"/>
      <c r="G60" s="67"/>
      <c r="H60" s="67">
        <v>4</v>
      </c>
      <c r="I60" s="67">
        <v>119</v>
      </c>
      <c r="J60" s="67">
        <v>77</v>
      </c>
      <c r="K60" s="67">
        <v>127</v>
      </c>
      <c r="L60" s="67"/>
      <c r="M60" s="67">
        <v>126</v>
      </c>
      <c r="N60" s="67">
        <v>82</v>
      </c>
      <c r="O60" s="67">
        <v>39</v>
      </c>
      <c r="P60" s="67"/>
      <c r="Q60" s="68">
        <f t="shared" si="7"/>
        <v>787</v>
      </c>
    </row>
    <row r="61" spans="1:17" ht="24">
      <c r="A61" s="114" t="s">
        <v>60</v>
      </c>
      <c r="B61" s="112">
        <v>3</v>
      </c>
      <c r="C61" s="112"/>
      <c r="D61" s="112"/>
      <c r="E61" s="112"/>
      <c r="F61" s="112">
        <v>2</v>
      </c>
      <c r="G61" s="112"/>
      <c r="H61" s="112">
        <v>9</v>
      </c>
      <c r="I61" s="112"/>
      <c r="J61" s="112">
        <v>5</v>
      </c>
      <c r="K61" s="112"/>
      <c r="L61" s="112"/>
      <c r="M61" s="112"/>
      <c r="N61" s="112"/>
      <c r="O61" s="112"/>
      <c r="P61" s="112"/>
      <c r="Q61" s="112">
        <f t="shared" si="7"/>
        <v>19</v>
      </c>
    </row>
    <row r="62" spans="1:17">
      <c r="A62" s="66" t="s">
        <v>61</v>
      </c>
      <c r="B62" s="67">
        <v>87</v>
      </c>
      <c r="C62" s="67">
        <v>2247</v>
      </c>
      <c r="D62" s="67">
        <v>136</v>
      </c>
      <c r="E62" s="67">
        <v>630</v>
      </c>
      <c r="F62" s="67">
        <v>527</v>
      </c>
      <c r="G62" s="67">
        <v>28</v>
      </c>
      <c r="H62" s="67">
        <v>646</v>
      </c>
      <c r="I62" s="67">
        <v>91</v>
      </c>
      <c r="J62" s="67">
        <v>581</v>
      </c>
      <c r="K62" s="67">
        <v>628</v>
      </c>
      <c r="L62" s="67">
        <v>170</v>
      </c>
      <c r="M62" s="67"/>
      <c r="N62" s="67">
        <v>43</v>
      </c>
      <c r="O62" s="67">
        <v>40</v>
      </c>
      <c r="P62" s="67">
        <v>211</v>
      </c>
      <c r="Q62" s="68">
        <f t="shared" si="7"/>
        <v>6065</v>
      </c>
    </row>
    <row r="63" spans="1:17">
      <c r="A63" s="113" t="s">
        <v>62</v>
      </c>
      <c r="B63" s="112">
        <v>4133</v>
      </c>
      <c r="C63" s="112">
        <v>2257</v>
      </c>
      <c r="D63" s="112">
        <v>501</v>
      </c>
      <c r="E63" s="112">
        <v>825</v>
      </c>
      <c r="F63" s="112">
        <v>1994</v>
      </c>
      <c r="G63" s="112">
        <v>1215</v>
      </c>
      <c r="H63" s="112">
        <v>3005</v>
      </c>
      <c r="I63" s="112">
        <v>8572</v>
      </c>
      <c r="J63" s="112">
        <v>8748</v>
      </c>
      <c r="K63" s="112">
        <v>9820</v>
      </c>
      <c r="L63" s="112">
        <v>3283</v>
      </c>
      <c r="M63" s="112">
        <v>1997</v>
      </c>
      <c r="N63" s="112">
        <v>1487</v>
      </c>
      <c r="O63" s="112">
        <v>2041</v>
      </c>
      <c r="P63" s="112">
        <v>1258</v>
      </c>
      <c r="Q63" s="112">
        <f t="shared" si="7"/>
        <v>51136</v>
      </c>
    </row>
    <row r="64" spans="1:17">
      <c r="A64" s="69" t="s">
        <v>17</v>
      </c>
      <c r="B64" s="70">
        <f t="shared" ref="B64:P64" si="8">SUM(B47:B63)</f>
        <v>19042</v>
      </c>
      <c r="C64" s="70">
        <f t="shared" si="8"/>
        <v>10791</v>
      </c>
      <c r="D64" s="70">
        <f t="shared" si="8"/>
        <v>3729</v>
      </c>
      <c r="E64" s="70">
        <f t="shared" si="8"/>
        <v>5596</v>
      </c>
      <c r="F64" s="70">
        <f t="shared" si="8"/>
        <v>9007</v>
      </c>
      <c r="G64" s="70">
        <f t="shared" si="8"/>
        <v>2693</v>
      </c>
      <c r="H64" s="70">
        <f t="shared" si="8"/>
        <v>8473</v>
      </c>
      <c r="I64" s="70">
        <f t="shared" si="8"/>
        <v>20593</v>
      </c>
      <c r="J64" s="70">
        <f t="shared" si="8"/>
        <v>26704</v>
      </c>
      <c r="K64" s="70">
        <f t="shared" si="8"/>
        <v>17381</v>
      </c>
      <c r="L64" s="70">
        <f t="shared" si="8"/>
        <v>11292</v>
      </c>
      <c r="M64" s="70">
        <f t="shared" si="8"/>
        <v>8024</v>
      </c>
      <c r="N64" s="70">
        <f t="shared" si="8"/>
        <v>4562</v>
      </c>
      <c r="O64" s="70">
        <f t="shared" si="8"/>
        <v>4331</v>
      </c>
      <c r="P64" s="70">
        <f t="shared" si="8"/>
        <v>3073</v>
      </c>
      <c r="Q64" s="70">
        <f>SUM(Q47:Q63)</f>
        <v>155291</v>
      </c>
    </row>
    <row r="65" spans="1:17" ht="21" customHeight="1">
      <c r="A65" s="192" t="s">
        <v>63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</row>
    <row r="66" spans="1:17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</row>
    <row r="67" spans="1:17" s="136" customFormat="1" ht="15.6">
      <c r="A67" s="131" t="s">
        <v>109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84">
        <v>2019</v>
      </c>
      <c r="P67" s="65"/>
      <c r="Q67" s="65"/>
    </row>
    <row r="68" spans="1:17" ht="88.2" customHeight="1">
      <c r="A68" s="66"/>
      <c r="B68" s="31" t="s">
        <v>45</v>
      </c>
      <c r="C68" s="31" t="s">
        <v>3</v>
      </c>
      <c r="D68" s="31" t="s">
        <v>4</v>
      </c>
      <c r="E68" s="31" t="s">
        <v>5</v>
      </c>
      <c r="F68" s="31" t="s">
        <v>6</v>
      </c>
      <c r="G68" s="31" t="s">
        <v>7</v>
      </c>
      <c r="H68" s="31" t="s">
        <v>8</v>
      </c>
      <c r="I68" s="31" t="s">
        <v>9</v>
      </c>
      <c r="J68" s="31" t="s">
        <v>10</v>
      </c>
      <c r="K68" s="31" t="s">
        <v>11</v>
      </c>
      <c r="L68" s="31" t="s">
        <v>12</v>
      </c>
      <c r="M68" s="31" t="s">
        <v>13</v>
      </c>
      <c r="N68" s="31" t="s">
        <v>14</v>
      </c>
      <c r="O68" s="31" t="s">
        <v>15</v>
      </c>
      <c r="P68" s="31" t="s">
        <v>16</v>
      </c>
      <c r="Q68" s="32" t="s">
        <v>17</v>
      </c>
    </row>
    <row r="69" spans="1:17">
      <c r="A69" s="113" t="s">
        <v>46</v>
      </c>
      <c r="B69" s="111">
        <v>433</v>
      </c>
      <c r="C69" s="112">
        <v>637</v>
      </c>
      <c r="D69" s="112">
        <v>92</v>
      </c>
      <c r="E69" s="112">
        <v>800</v>
      </c>
      <c r="F69" s="112">
        <v>97</v>
      </c>
      <c r="G69" s="112">
        <v>151</v>
      </c>
      <c r="H69" s="112">
        <v>27</v>
      </c>
      <c r="I69" s="112">
        <v>564</v>
      </c>
      <c r="J69" s="112">
        <v>1323</v>
      </c>
      <c r="K69" s="112">
        <v>655</v>
      </c>
      <c r="L69" s="112"/>
      <c r="M69" s="112"/>
      <c r="N69" s="112">
        <v>55</v>
      </c>
      <c r="O69" s="112"/>
      <c r="P69" s="112">
        <v>4</v>
      </c>
      <c r="Q69" s="112">
        <f>SUM(B69:P69)</f>
        <v>4838</v>
      </c>
    </row>
    <row r="70" spans="1:17">
      <c r="A70" s="66" t="s">
        <v>47</v>
      </c>
      <c r="B70" s="67">
        <v>165</v>
      </c>
      <c r="C70" s="67">
        <v>53</v>
      </c>
      <c r="D70" s="67">
        <v>263</v>
      </c>
      <c r="E70" s="67">
        <v>178</v>
      </c>
      <c r="F70" s="67">
        <v>79</v>
      </c>
      <c r="G70" s="67">
        <v>122</v>
      </c>
      <c r="H70" s="67">
        <v>387</v>
      </c>
      <c r="I70" s="67">
        <v>189</v>
      </c>
      <c r="J70" s="67">
        <v>1058</v>
      </c>
      <c r="K70" s="67">
        <v>1499</v>
      </c>
      <c r="L70" s="67">
        <v>84</v>
      </c>
      <c r="M70" s="67">
        <v>87</v>
      </c>
      <c r="N70" s="67"/>
      <c r="O70" s="67">
        <v>23</v>
      </c>
      <c r="P70" s="67">
        <v>50</v>
      </c>
      <c r="Q70" s="68">
        <f>SUM(B70:P70)</f>
        <v>4237</v>
      </c>
    </row>
    <row r="71" spans="1:17">
      <c r="A71" s="113" t="s">
        <v>48</v>
      </c>
      <c r="B71" s="112">
        <v>202</v>
      </c>
      <c r="C71" s="112"/>
      <c r="D71" s="112">
        <v>1</v>
      </c>
      <c r="E71" s="112">
        <v>27</v>
      </c>
      <c r="F71" s="112">
        <v>21</v>
      </c>
      <c r="G71" s="112">
        <v>2</v>
      </c>
      <c r="H71" s="112">
        <v>13</v>
      </c>
      <c r="I71" s="112">
        <v>27</v>
      </c>
      <c r="J71" s="112">
        <v>107</v>
      </c>
      <c r="K71" s="112">
        <v>78</v>
      </c>
      <c r="L71" s="112"/>
      <c r="M71" s="112">
        <v>5</v>
      </c>
      <c r="N71" s="112"/>
      <c r="O71" s="112"/>
      <c r="P71" s="112"/>
      <c r="Q71" s="112">
        <f t="shared" ref="Q71:Q79" si="9">SUM(B71:P71)</f>
        <v>483</v>
      </c>
    </row>
    <row r="72" spans="1:17">
      <c r="A72" s="66" t="s">
        <v>49</v>
      </c>
      <c r="B72" s="67">
        <v>2016</v>
      </c>
      <c r="C72" s="67">
        <v>1442</v>
      </c>
      <c r="D72" s="67">
        <v>792</v>
      </c>
      <c r="E72" s="67">
        <v>142</v>
      </c>
      <c r="F72" s="67">
        <v>1564</v>
      </c>
      <c r="G72" s="67">
        <v>414</v>
      </c>
      <c r="H72" s="67">
        <v>1580</v>
      </c>
      <c r="I72" s="67">
        <v>2448</v>
      </c>
      <c r="J72" s="67">
        <v>2992</v>
      </c>
      <c r="K72" s="67">
        <v>1121</v>
      </c>
      <c r="L72" s="67">
        <v>1136</v>
      </c>
      <c r="M72" s="67">
        <v>377</v>
      </c>
      <c r="N72" s="67">
        <v>47</v>
      </c>
      <c r="O72" s="67">
        <v>248</v>
      </c>
      <c r="P72" s="67">
        <v>579</v>
      </c>
      <c r="Q72" s="68">
        <f t="shared" si="9"/>
        <v>16898</v>
      </c>
    </row>
    <row r="73" spans="1:17">
      <c r="A73" s="113" t="s">
        <v>50</v>
      </c>
      <c r="B73" s="112">
        <v>41</v>
      </c>
      <c r="C73" s="112">
        <v>19</v>
      </c>
      <c r="D73" s="112">
        <v>714</v>
      </c>
      <c r="E73" s="112">
        <v>35</v>
      </c>
      <c r="F73" s="112">
        <v>683</v>
      </c>
      <c r="G73" s="112">
        <v>26</v>
      </c>
      <c r="H73" s="112">
        <v>59</v>
      </c>
      <c r="I73" s="112">
        <v>349</v>
      </c>
      <c r="J73" s="112">
        <v>416</v>
      </c>
      <c r="K73" s="112">
        <v>52</v>
      </c>
      <c r="L73" s="112"/>
      <c r="M73" s="112">
        <v>616</v>
      </c>
      <c r="N73" s="112">
        <v>148</v>
      </c>
      <c r="O73" s="112">
        <v>55</v>
      </c>
      <c r="P73" s="112">
        <v>5</v>
      </c>
      <c r="Q73" s="112">
        <f t="shared" si="9"/>
        <v>3218</v>
      </c>
    </row>
    <row r="74" spans="1:17">
      <c r="A74" s="66" t="s">
        <v>51</v>
      </c>
      <c r="B74" s="67">
        <v>69</v>
      </c>
      <c r="C74" s="67"/>
      <c r="D74" s="67">
        <v>141</v>
      </c>
      <c r="E74" s="67">
        <v>40</v>
      </c>
      <c r="F74" s="67">
        <v>180</v>
      </c>
      <c r="G74" s="67">
        <v>13</v>
      </c>
      <c r="H74" s="67">
        <v>14</v>
      </c>
      <c r="I74" s="67">
        <v>12</v>
      </c>
      <c r="J74" s="67">
        <v>34</v>
      </c>
      <c r="K74" s="67">
        <v>9</v>
      </c>
      <c r="L74" s="67"/>
      <c r="M74" s="67">
        <v>12</v>
      </c>
      <c r="N74" s="67">
        <v>55</v>
      </c>
      <c r="O74" s="67">
        <v>10</v>
      </c>
      <c r="P74" s="67">
        <v>20</v>
      </c>
      <c r="Q74" s="68">
        <f t="shared" si="9"/>
        <v>609</v>
      </c>
    </row>
    <row r="75" spans="1:17">
      <c r="A75" s="113" t="s">
        <v>52</v>
      </c>
      <c r="B75" s="112">
        <v>1031</v>
      </c>
      <c r="C75" s="112">
        <v>302</v>
      </c>
      <c r="D75" s="112">
        <v>140</v>
      </c>
      <c r="E75" s="112">
        <v>332</v>
      </c>
      <c r="F75" s="112">
        <v>384</v>
      </c>
      <c r="G75" s="112">
        <v>144</v>
      </c>
      <c r="H75" s="112">
        <v>617</v>
      </c>
      <c r="I75" s="112">
        <v>6118</v>
      </c>
      <c r="J75" s="112">
        <v>605</v>
      </c>
      <c r="K75" s="112">
        <v>157</v>
      </c>
      <c r="L75" s="112">
        <v>367</v>
      </c>
      <c r="M75" s="112">
        <v>24</v>
      </c>
      <c r="N75" s="112"/>
      <c r="O75" s="112">
        <v>52</v>
      </c>
      <c r="P75" s="112">
        <v>721</v>
      </c>
      <c r="Q75" s="112">
        <f t="shared" si="9"/>
        <v>10994</v>
      </c>
    </row>
    <row r="76" spans="1:17">
      <c r="A76" s="66" t="s">
        <v>53</v>
      </c>
      <c r="B76" s="67">
        <v>13076</v>
      </c>
      <c r="C76" s="67">
        <v>4862</v>
      </c>
      <c r="D76" s="67">
        <v>1377</v>
      </c>
      <c r="E76" s="67">
        <v>4410</v>
      </c>
      <c r="F76" s="67">
        <v>6087</v>
      </c>
      <c r="G76" s="67">
        <v>1300</v>
      </c>
      <c r="H76" s="67">
        <v>2444</v>
      </c>
      <c r="I76" s="67">
        <v>8020</v>
      </c>
      <c r="J76" s="67">
        <v>13849</v>
      </c>
      <c r="K76" s="67">
        <v>2909</v>
      </c>
      <c r="L76" s="67">
        <v>7418</v>
      </c>
      <c r="M76" s="67">
        <v>7506</v>
      </c>
      <c r="N76" s="67">
        <v>3156</v>
      </c>
      <c r="O76" s="67">
        <v>2278</v>
      </c>
      <c r="P76" s="67">
        <v>590</v>
      </c>
      <c r="Q76" s="68">
        <f t="shared" si="9"/>
        <v>79282</v>
      </c>
    </row>
    <row r="77" spans="1:17">
      <c r="A77" s="113" t="s">
        <v>54</v>
      </c>
      <c r="B77" s="112">
        <v>77</v>
      </c>
      <c r="C77" s="112">
        <v>9</v>
      </c>
      <c r="D77" s="112"/>
      <c r="E77" s="112">
        <v>30</v>
      </c>
      <c r="F77" s="112">
        <v>69</v>
      </c>
      <c r="G77" s="112"/>
      <c r="H77" s="112"/>
      <c r="I77" s="112">
        <v>127</v>
      </c>
      <c r="J77" s="112">
        <v>757</v>
      </c>
      <c r="K77" s="112">
        <v>210</v>
      </c>
      <c r="L77" s="112">
        <v>14</v>
      </c>
      <c r="M77" s="112">
        <v>72</v>
      </c>
      <c r="N77" s="112">
        <v>9</v>
      </c>
      <c r="O77" s="112">
        <v>17</v>
      </c>
      <c r="P77" s="112">
        <v>1</v>
      </c>
      <c r="Q77" s="112">
        <f t="shared" si="9"/>
        <v>1392</v>
      </c>
    </row>
    <row r="78" spans="1:17">
      <c r="A78" s="66" t="s">
        <v>55</v>
      </c>
      <c r="B78" s="67">
        <v>247</v>
      </c>
      <c r="C78" s="67">
        <v>244</v>
      </c>
      <c r="D78" s="67">
        <v>78</v>
      </c>
      <c r="E78" s="67">
        <v>243</v>
      </c>
      <c r="F78" s="67">
        <v>50</v>
      </c>
      <c r="G78" s="67">
        <v>50</v>
      </c>
      <c r="H78" s="67">
        <v>63</v>
      </c>
      <c r="I78" s="67">
        <v>673</v>
      </c>
      <c r="J78" s="67">
        <v>619</v>
      </c>
      <c r="K78" s="67">
        <v>557</v>
      </c>
      <c r="L78" s="67"/>
      <c r="M78" s="67">
        <v>271</v>
      </c>
      <c r="N78" s="67">
        <v>211</v>
      </c>
      <c r="O78" s="67">
        <v>105</v>
      </c>
      <c r="P78" s="67">
        <v>49</v>
      </c>
      <c r="Q78" s="68">
        <f t="shared" si="9"/>
        <v>3460</v>
      </c>
    </row>
    <row r="79" spans="1:17">
      <c r="A79" s="113" t="s">
        <v>56</v>
      </c>
      <c r="B79" s="112">
        <v>4</v>
      </c>
      <c r="C79" s="112"/>
      <c r="D79" s="112"/>
      <c r="E79" s="112">
        <v>1</v>
      </c>
      <c r="F79" s="112">
        <v>1</v>
      </c>
      <c r="G79" s="112"/>
      <c r="H79" s="112">
        <v>14</v>
      </c>
      <c r="I79" s="112">
        <v>45</v>
      </c>
      <c r="J79" s="112">
        <v>91</v>
      </c>
      <c r="K79" s="112">
        <v>376</v>
      </c>
      <c r="L79" s="112"/>
      <c r="M79" s="112">
        <v>2</v>
      </c>
      <c r="N79" s="112"/>
      <c r="O79" s="112">
        <v>1</v>
      </c>
      <c r="P79" s="112">
        <v>3</v>
      </c>
      <c r="Q79" s="112">
        <f t="shared" si="9"/>
        <v>538</v>
      </c>
    </row>
    <row r="80" spans="1:17">
      <c r="A80" s="66" t="s">
        <v>57</v>
      </c>
      <c r="B80" s="67">
        <v>207</v>
      </c>
      <c r="C80" s="67">
        <v>53</v>
      </c>
      <c r="D80" s="67">
        <v>155</v>
      </c>
      <c r="E80" s="67">
        <v>48</v>
      </c>
      <c r="F80" s="67">
        <v>661</v>
      </c>
      <c r="G80" s="68"/>
      <c r="H80" s="67">
        <v>90</v>
      </c>
      <c r="I80" s="67">
        <v>215</v>
      </c>
      <c r="J80" s="67">
        <v>2025</v>
      </c>
      <c r="K80" s="67">
        <v>42</v>
      </c>
      <c r="L80" s="67">
        <v>670</v>
      </c>
      <c r="M80" s="67">
        <v>35</v>
      </c>
      <c r="N80" s="67"/>
      <c r="O80" s="67">
        <v>82</v>
      </c>
      <c r="P80" s="67">
        <v>14</v>
      </c>
      <c r="Q80" s="68">
        <f>SUM(B80:P80)</f>
        <v>4297</v>
      </c>
    </row>
    <row r="81" spans="1:17">
      <c r="A81" s="113" t="s">
        <v>58</v>
      </c>
      <c r="B81" s="112">
        <v>237</v>
      </c>
      <c r="C81" s="112">
        <v>73</v>
      </c>
      <c r="D81" s="112">
        <v>116</v>
      </c>
      <c r="E81" s="112">
        <v>59</v>
      </c>
      <c r="F81" s="112">
        <v>288</v>
      </c>
      <c r="G81" s="112">
        <v>302</v>
      </c>
      <c r="H81" s="112">
        <v>165</v>
      </c>
      <c r="I81" s="112">
        <v>515</v>
      </c>
      <c r="J81" s="112">
        <v>496</v>
      </c>
      <c r="K81" s="112">
        <v>302</v>
      </c>
      <c r="L81" s="112">
        <v>470</v>
      </c>
      <c r="M81" s="112">
        <v>47</v>
      </c>
      <c r="N81" s="112">
        <v>74</v>
      </c>
      <c r="O81" s="112">
        <v>34</v>
      </c>
      <c r="P81" s="112">
        <v>101</v>
      </c>
      <c r="Q81" s="112">
        <f t="shared" ref="Q81:Q85" si="10">SUM(B81:P81)</f>
        <v>3279</v>
      </c>
    </row>
    <row r="82" spans="1:17">
      <c r="A82" s="66" t="s">
        <v>59</v>
      </c>
      <c r="B82" s="67">
        <v>221</v>
      </c>
      <c r="C82" s="67">
        <v>62</v>
      </c>
      <c r="D82" s="67">
        <v>45</v>
      </c>
      <c r="E82" s="67">
        <v>63</v>
      </c>
      <c r="F82" s="67">
        <v>26</v>
      </c>
      <c r="G82" s="67">
        <v>5</v>
      </c>
      <c r="H82" s="67">
        <v>3</v>
      </c>
      <c r="I82" s="67">
        <v>105</v>
      </c>
      <c r="J82" s="67">
        <v>32</v>
      </c>
      <c r="K82" s="67">
        <v>117</v>
      </c>
      <c r="L82" s="67"/>
      <c r="M82" s="67">
        <v>122</v>
      </c>
      <c r="N82" s="67">
        <v>77</v>
      </c>
      <c r="O82" s="67">
        <v>54</v>
      </c>
      <c r="P82" s="67">
        <v>1</v>
      </c>
      <c r="Q82" s="68">
        <f t="shared" si="10"/>
        <v>933</v>
      </c>
    </row>
    <row r="83" spans="1:17" ht="24">
      <c r="A83" s="114" t="s">
        <v>60</v>
      </c>
      <c r="B83" s="112">
        <v>5754</v>
      </c>
      <c r="C83" s="112">
        <v>2968</v>
      </c>
      <c r="D83" s="112">
        <v>1109</v>
      </c>
      <c r="E83" s="112">
        <v>1562</v>
      </c>
      <c r="F83" s="112">
        <v>3028</v>
      </c>
      <c r="G83" s="112">
        <v>1783</v>
      </c>
      <c r="H83" s="112">
        <v>3998</v>
      </c>
      <c r="I83" s="112">
        <v>10900</v>
      </c>
      <c r="J83" s="112">
        <v>11719</v>
      </c>
      <c r="K83" s="112">
        <v>12226</v>
      </c>
      <c r="L83" s="112">
        <v>4111</v>
      </c>
      <c r="M83" s="112">
        <v>2761</v>
      </c>
      <c r="N83" s="112">
        <v>1743</v>
      </c>
      <c r="O83" s="112">
        <v>2815</v>
      </c>
      <c r="P83" s="112">
        <v>1743</v>
      </c>
      <c r="Q83" s="112">
        <f t="shared" si="10"/>
        <v>68220</v>
      </c>
    </row>
    <row r="84" spans="1:17">
      <c r="A84" s="66" t="s">
        <v>61</v>
      </c>
      <c r="B84" s="67">
        <v>17</v>
      </c>
      <c r="C84" s="67"/>
      <c r="D84" s="67"/>
      <c r="E84" s="67"/>
      <c r="F84" s="67"/>
      <c r="G84" s="67"/>
      <c r="H84" s="67">
        <v>37</v>
      </c>
      <c r="I84" s="67"/>
      <c r="J84" s="67"/>
      <c r="K84" s="67">
        <v>6</v>
      </c>
      <c r="L84" s="67">
        <v>47</v>
      </c>
      <c r="M84" s="67"/>
      <c r="N84" s="67"/>
      <c r="O84" s="67"/>
      <c r="P84" s="67"/>
      <c r="Q84" s="68">
        <f t="shared" si="10"/>
        <v>107</v>
      </c>
    </row>
    <row r="85" spans="1:17">
      <c r="A85" s="113" t="s">
        <v>62</v>
      </c>
      <c r="B85" s="112">
        <v>159</v>
      </c>
      <c r="C85" s="112">
        <v>1657</v>
      </c>
      <c r="D85" s="112">
        <v>145</v>
      </c>
      <c r="E85" s="112">
        <v>348</v>
      </c>
      <c r="F85" s="112">
        <v>864</v>
      </c>
      <c r="G85" s="112">
        <v>62</v>
      </c>
      <c r="H85" s="112">
        <v>1364</v>
      </c>
      <c r="I85" s="112">
        <v>169</v>
      </c>
      <c r="J85" s="112">
        <v>1019</v>
      </c>
      <c r="K85" s="112">
        <v>973</v>
      </c>
      <c r="L85" s="112">
        <v>249</v>
      </c>
      <c r="M85" s="112">
        <v>21</v>
      </c>
      <c r="N85" s="112">
        <v>21</v>
      </c>
      <c r="O85" s="112">
        <v>26</v>
      </c>
      <c r="P85" s="112">
        <v>200</v>
      </c>
      <c r="Q85" s="112">
        <f t="shared" si="10"/>
        <v>7277</v>
      </c>
    </row>
    <row r="86" spans="1:17">
      <c r="A86" s="69" t="s">
        <v>17</v>
      </c>
      <c r="B86" s="70">
        <f t="shared" ref="B86:P86" si="11">SUM(B69:B85)</f>
        <v>23956</v>
      </c>
      <c r="C86" s="70">
        <f t="shared" si="11"/>
        <v>12381</v>
      </c>
      <c r="D86" s="70">
        <f t="shared" si="11"/>
        <v>5168</v>
      </c>
      <c r="E86" s="70">
        <f t="shared" si="11"/>
        <v>8318</v>
      </c>
      <c r="F86" s="70">
        <f t="shared" si="11"/>
        <v>14082</v>
      </c>
      <c r="G86" s="70">
        <f t="shared" si="11"/>
        <v>4374</v>
      </c>
      <c r="H86" s="70">
        <f t="shared" si="11"/>
        <v>10875</v>
      </c>
      <c r="I86" s="70">
        <f t="shared" si="11"/>
        <v>30476</v>
      </c>
      <c r="J86" s="70">
        <f t="shared" si="11"/>
        <v>37142</v>
      </c>
      <c r="K86" s="70">
        <f t="shared" si="11"/>
        <v>21289</v>
      </c>
      <c r="L86" s="70">
        <f t="shared" si="11"/>
        <v>14566</v>
      </c>
      <c r="M86" s="70">
        <f t="shared" si="11"/>
        <v>11958</v>
      </c>
      <c r="N86" s="70">
        <f t="shared" si="11"/>
        <v>5596</v>
      </c>
      <c r="O86" s="70">
        <f t="shared" si="11"/>
        <v>5800</v>
      </c>
      <c r="P86" s="70">
        <f t="shared" si="11"/>
        <v>4081</v>
      </c>
      <c r="Q86" s="70">
        <f>SUM(Q69:Q85)</f>
        <v>210062</v>
      </c>
    </row>
    <row r="87" spans="1:17" ht="22.2" customHeight="1">
      <c r="A87" s="192" t="s">
        <v>63</v>
      </c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</row>
    <row r="88" spans="1:17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</row>
    <row r="89" spans="1:17" ht="15.6">
      <c r="A89" s="131" t="s">
        <v>114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84">
        <v>2018</v>
      </c>
      <c r="P89" s="65"/>
      <c r="Q89" s="65"/>
    </row>
    <row r="90" spans="1:17" ht="93.6" customHeight="1">
      <c r="A90" s="66"/>
      <c r="B90" s="31" t="s">
        <v>45</v>
      </c>
      <c r="C90" s="31" t="s">
        <v>3</v>
      </c>
      <c r="D90" s="31" t="s">
        <v>4</v>
      </c>
      <c r="E90" s="31" t="s">
        <v>5</v>
      </c>
      <c r="F90" s="31" t="s">
        <v>6</v>
      </c>
      <c r="G90" s="31" t="s">
        <v>7</v>
      </c>
      <c r="H90" s="31" t="s">
        <v>8</v>
      </c>
      <c r="I90" s="31" t="s">
        <v>9</v>
      </c>
      <c r="J90" s="31" t="s">
        <v>10</v>
      </c>
      <c r="K90" s="31" t="s">
        <v>11</v>
      </c>
      <c r="L90" s="31" t="s">
        <v>12</v>
      </c>
      <c r="M90" s="31" t="s">
        <v>13</v>
      </c>
      <c r="N90" s="31" t="s">
        <v>14</v>
      </c>
      <c r="O90" s="31" t="s">
        <v>15</v>
      </c>
      <c r="P90" s="31" t="s">
        <v>16</v>
      </c>
      <c r="Q90" s="32" t="s">
        <v>17</v>
      </c>
    </row>
    <row r="91" spans="1:17">
      <c r="A91" s="113" t="s">
        <v>46</v>
      </c>
      <c r="B91" s="111">
        <v>366</v>
      </c>
      <c r="C91" s="112">
        <v>947</v>
      </c>
      <c r="D91" s="112">
        <v>317</v>
      </c>
      <c r="E91" s="112">
        <v>785</v>
      </c>
      <c r="F91" s="112">
        <v>204</v>
      </c>
      <c r="G91" s="112">
        <v>188</v>
      </c>
      <c r="H91" s="112">
        <v>29</v>
      </c>
      <c r="I91" s="112">
        <v>662</v>
      </c>
      <c r="J91" s="112">
        <v>1676</v>
      </c>
      <c r="K91" s="112">
        <v>739</v>
      </c>
      <c r="L91" s="112"/>
      <c r="M91" s="112">
        <v>20</v>
      </c>
      <c r="N91" s="112">
        <v>88</v>
      </c>
      <c r="O91" s="112">
        <v>19</v>
      </c>
      <c r="P91" s="112">
        <v>30</v>
      </c>
      <c r="Q91" s="112">
        <f>SUM(B91:P91)</f>
        <v>6070</v>
      </c>
    </row>
    <row r="92" spans="1:17">
      <c r="A92" s="66" t="s">
        <v>47</v>
      </c>
      <c r="B92" s="67">
        <v>298</v>
      </c>
      <c r="C92" s="67">
        <v>66</v>
      </c>
      <c r="D92" s="67">
        <v>391</v>
      </c>
      <c r="E92" s="67">
        <v>169</v>
      </c>
      <c r="F92" s="67">
        <v>51</v>
      </c>
      <c r="G92" s="67">
        <v>54</v>
      </c>
      <c r="H92" s="67">
        <v>287</v>
      </c>
      <c r="I92" s="67">
        <v>108</v>
      </c>
      <c r="J92" s="67">
        <v>861</v>
      </c>
      <c r="K92" s="67">
        <v>1277</v>
      </c>
      <c r="L92" s="67">
        <v>83</v>
      </c>
      <c r="M92" s="67">
        <v>63</v>
      </c>
      <c r="N92" s="67"/>
      <c r="O92" s="67">
        <v>17</v>
      </c>
      <c r="P92" s="67">
        <v>37</v>
      </c>
      <c r="Q92" s="68">
        <f>SUM(B92:P92)</f>
        <v>3762</v>
      </c>
    </row>
    <row r="93" spans="1:17">
      <c r="A93" s="113" t="s">
        <v>48</v>
      </c>
      <c r="B93" s="112">
        <v>191</v>
      </c>
      <c r="C93" s="112">
        <v>16</v>
      </c>
      <c r="D93" s="112">
        <v>7</v>
      </c>
      <c r="E93" s="112">
        <v>26</v>
      </c>
      <c r="F93" s="112">
        <v>224</v>
      </c>
      <c r="G93" s="112">
        <v>2</v>
      </c>
      <c r="H93" s="112">
        <v>1</v>
      </c>
      <c r="I93" s="112">
        <v>85</v>
      </c>
      <c r="J93" s="112">
        <v>161</v>
      </c>
      <c r="K93" s="112">
        <v>64</v>
      </c>
      <c r="L93" s="112"/>
      <c r="M93" s="112">
        <v>3</v>
      </c>
      <c r="N93" s="112">
        <v>1</v>
      </c>
      <c r="O93" s="112">
        <v>1</v>
      </c>
      <c r="P93" s="112"/>
      <c r="Q93" s="112">
        <f t="shared" ref="Q93:Q101" si="12">SUM(B93:P93)</f>
        <v>782</v>
      </c>
    </row>
    <row r="94" spans="1:17">
      <c r="A94" s="66" t="s">
        <v>49</v>
      </c>
      <c r="B94" s="67">
        <v>2244</v>
      </c>
      <c r="C94" s="67">
        <v>1470</v>
      </c>
      <c r="D94" s="67">
        <v>852</v>
      </c>
      <c r="E94" s="67">
        <v>259</v>
      </c>
      <c r="F94" s="67">
        <v>1730</v>
      </c>
      <c r="G94" s="67">
        <v>508</v>
      </c>
      <c r="H94" s="67">
        <v>1575</v>
      </c>
      <c r="I94" s="67">
        <v>2264</v>
      </c>
      <c r="J94" s="67">
        <v>3091</v>
      </c>
      <c r="K94" s="67">
        <v>819</v>
      </c>
      <c r="L94" s="67">
        <v>810</v>
      </c>
      <c r="M94" s="67">
        <v>215</v>
      </c>
      <c r="N94" s="67">
        <v>293</v>
      </c>
      <c r="O94" s="67">
        <v>292</v>
      </c>
      <c r="P94" s="67">
        <v>781</v>
      </c>
      <c r="Q94" s="68">
        <f t="shared" si="12"/>
        <v>17203</v>
      </c>
    </row>
    <row r="95" spans="1:17">
      <c r="A95" s="113" t="s">
        <v>50</v>
      </c>
      <c r="B95" s="112">
        <v>7</v>
      </c>
      <c r="C95" s="112">
        <v>45</v>
      </c>
      <c r="D95" s="112">
        <v>903</v>
      </c>
      <c r="E95" s="112">
        <v>17</v>
      </c>
      <c r="F95" s="112">
        <v>990</v>
      </c>
      <c r="G95" s="112">
        <v>61</v>
      </c>
      <c r="H95" s="112">
        <v>56</v>
      </c>
      <c r="I95" s="112">
        <v>627</v>
      </c>
      <c r="J95" s="112">
        <v>424</v>
      </c>
      <c r="K95" s="112">
        <v>81</v>
      </c>
      <c r="L95" s="112"/>
      <c r="M95" s="112">
        <v>712</v>
      </c>
      <c r="N95" s="112">
        <v>169</v>
      </c>
      <c r="O95" s="112">
        <v>49</v>
      </c>
      <c r="P95" s="112">
        <v>79</v>
      </c>
      <c r="Q95" s="112">
        <f t="shared" si="12"/>
        <v>4220</v>
      </c>
    </row>
    <row r="96" spans="1:17">
      <c r="A96" s="66" t="s">
        <v>51</v>
      </c>
      <c r="B96" s="67">
        <v>151</v>
      </c>
      <c r="C96" s="67">
        <v>15</v>
      </c>
      <c r="D96" s="67">
        <v>81</v>
      </c>
      <c r="E96" s="67">
        <v>31</v>
      </c>
      <c r="F96" s="67">
        <v>138</v>
      </c>
      <c r="G96" s="67">
        <v>6</v>
      </c>
      <c r="H96" s="67"/>
      <c r="I96" s="67">
        <v>63</v>
      </c>
      <c r="J96" s="67">
        <v>59</v>
      </c>
      <c r="K96" s="67">
        <v>20</v>
      </c>
      <c r="L96" s="67"/>
      <c r="M96" s="67">
        <v>90</v>
      </c>
      <c r="N96" s="67">
        <v>19</v>
      </c>
      <c r="O96" s="67">
        <v>12</v>
      </c>
      <c r="P96" s="67">
        <v>13</v>
      </c>
      <c r="Q96" s="68">
        <f t="shared" si="12"/>
        <v>698</v>
      </c>
    </row>
    <row r="97" spans="1:17">
      <c r="A97" s="113" t="s">
        <v>52</v>
      </c>
      <c r="B97" s="112">
        <v>989</v>
      </c>
      <c r="C97" s="112">
        <v>277</v>
      </c>
      <c r="D97" s="112">
        <v>116</v>
      </c>
      <c r="E97" s="112">
        <v>465</v>
      </c>
      <c r="F97" s="112">
        <v>711</v>
      </c>
      <c r="G97" s="112">
        <v>101</v>
      </c>
      <c r="H97" s="112">
        <v>750</v>
      </c>
      <c r="I97" s="112">
        <v>6550</v>
      </c>
      <c r="J97" s="112">
        <v>2574</v>
      </c>
      <c r="K97" s="112">
        <v>131</v>
      </c>
      <c r="L97" s="112">
        <v>403</v>
      </c>
      <c r="M97" s="112">
        <v>87</v>
      </c>
      <c r="N97" s="112">
        <v>88</v>
      </c>
      <c r="O97" s="112">
        <v>60</v>
      </c>
      <c r="P97" s="112">
        <v>713</v>
      </c>
      <c r="Q97" s="112">
        <f t="shared" si="12"/>
        <v>14015</v>
      </c>
    </row>
    <row r="98" spans="1:17">
      <c r="A98" s="66" t="s">
        <v>53</v>
      </c>
      <c r="B98" s="67">
        <v>13622</v>
      </c>
      <c r="C98" s="67">
        <v>5431</v>
      </c>
      <c r="D98" s="67">
        <v>1409</v>
      </c>
      <c r="E98" s="67">
        <v>4871</v>
      </c>
      <c r="F98" s="67">
        <v>6941</v>
      </c>
      <c r="G98" s="67">
        <v>1335</v>
      </c>
      <c r="H98" s="67">
        <v>2429</v>
      </c>
      <c r="I98" s="67">
        <v>8543</v>
      </c>
      <c r="J98" s="67">
        <v>14931</v>
      </c>
      <c r="K98" s="67">
        <v>3170</v>
      </c>
      <c r="L98" s="67">
        <v>8291</v>
      </c>
      <c r="M98" s="67">
        <v>7980</v>
      </c>
      <c r="N98" s="67">
        <v>3197</v>
      </c>
      <c r="O98" s="67">
        <v>2556</v>
      </c>
      <c r="P98" s="67">
        <v>818</v>
      </c>
      <c r="Q98" s="68">
        <f t="shared" si="12"/>
        <v>85524</v>
      </c>
    </row>
    <row r="99" spans="1:17">
      <c r="A99" s="113" t="s">
        <v>54</v>
      </c>
      <c r="B99" s="112">
        <v>14</v>
      </c>
      <c r="C99" s="112"/>
      <c r="D99" s="112"/>
      <c r="E99" s="112">
        <v>39</v>
      </c>
      <c r="F99" s="112">
        <v>38</v>
      </c>
      <c r="G99" s="112"/>
      <c r="H99" s="112"/>
      <c r="I99" s="112">
        <v>120</v>
      </c>
      <c r="J99" s="112">
        <v>1165</v>
      </c>
      <c r="K99" s="112">
        <v>70</v>
      </c>
      <c r="L99" s="112">
        <v>20</v>
      </c>
      <c r="M99" s="112">
        <v>80</v>
      </c>
      <c r="N99" s="112">
        <v>18</v>
      </c>
      <c r="O99" s="112">
        <v>29</v>
      </c>
      <c r="P99" s="112"/>
      <c r="Q99" s="112">
        <f t="shared" si="12"/>
        <v>1593</v>
      </c>
    </row>
    <row r="100" spans="1:17">
      <c r="A100" s="66" t="s">
        <v>55</v>
      </c>
      <c r="B100" s="67">
        <v>292</v>
      </c>
      <c r="C100" s="67">
        <v>236</v>
      </c>
      <c r="D100" s="67">
        <v>75</v>
      </c>
      <c r="E100" s="67">
        <v>229</v>
      </c>
      <c r="F100" s="67"/>
      <c r="G100" s="67">
        <v>70</v>
      </c>
      <c r="H100" s="67">
        <v>126</v>
      </c>
      <c r="I100" s="67">
        <v>755</v>
      </c>
      <c r="J100" s="67">
        <v>668</v>
      </c>
      <c r="K100" s="67">
        <v>482</v>
      </c>
      <c r="L100" s="67"/>
      <c r="M100" s="67">
        <v>434</v>
      </c>
      <c r="N100" s="67">
        <v>212</v>
      </c>
      <c r="O100" s="67">
        <v>98</v>
      </c>
      <c r="P100" s="67">
        <v>71</v>
      </c>
      <c r="Q100" s="68">
        <f t="shared" si="12"/>
        <v>3748</v>
      </c>
    </row>
    <row r="101" spans="1:17">
      <c r="A101" s="113" t="s">
        <v>56</v>
      </c>
      <c r="B101" s="112">
        <v>221</v>
      </c>
      <c r="C101" s="112"/>
      <c r="D101" s="112"/>
      <c r="E101" s="112">
        <v>1</v>
      </c>
      <c r="F101" s="112"/>
      <c r="G101" s="112"/>
      <c r="H101" s="112">
        <v>11</v>
      </c>
      <c r="I101" s="112">
        <v>51</v>
      </c>
      <c r="J101" s="112">
        <v>70</v>
      </c>
      <c r="K101" s="112">
        <v>246</v>
      </c>
      <c r="L101" s="112"/>
      <c r="M101" s="112">
        <v>4</v>
      </c>
      <c r="N101" s="112">
        <v>1</v>
      </c>
      <c r="O101" s="112"/>
      <c r="P101" s="112">
        <v>9</v>
      </c>
      <c r="Q101" s="112">
        <f t="shared" si="12"/>
        <v>614</v>
      </c>
    </row>
    <row r="102" spans="1:17">
      <c r="A102" s="66" t="s">
        <v>57</v>
      </c>
      <c r="B102" s="67">
        <v>327</v>
      </c>
      <c r="C102" s="67">
        <v>64</v>
      </c>
      <c r="D102" s="67">
        <v>163</v>
      </c>
      <c r="E102" s="67">
        <v>80</v>
      </c>
      <c r="F102" s="67">
        <v>711</v>
      </c>
      <c r="G102" s="68"/>
      <c r="H102" s="67">
        <v>272</v>
      </c>
      <c r="I102" s="67">
        <v>397</v>
      </c>
      <c r="J102" s="67">
        <v>1669</v>
      </c>
      <c r="K102" s="67">
        <v>123</v>
      </c>
      <c r="L102" s="67">
        <v>774</v>
      </c>
      <c r="M102" s="67">
        <v>116</v>
      </c>
      <c r="N102" s="67">
        <v>38</v>
      </c>
      <c r="O102" s="67">
        <v>101</v>
      </c>
      <c r="P102" s="67">
        <v>7</v>
      </c>
      <c r="Q102" s="68">
        <f>SUM(B102:P102)</f>
        <v>4842</v>
      </c>
    </row>
    <row r="103" spans="1:17">
      <c r="A103" s="113" t="s">
        <v>58</v>
      </c>
      <c r="B103" s="112">
        <v>512</v>
      </c>
      <c r="C103" s="112">
        <v>90</v>
      </c>
      <c r="D103" s="112">
        <v>155</v>
      </c>
      <c r="E103" s="112">
        <v>125</v>
      </c>
      <c r="F103" s="112">
        <v>507</v>
      </c>
      <c r="G103" s="112">
        <v>60</v>
      </c>
      <c r="H103" s="112">
        <v>203</v>
      </c>
      <c r="I103" s="112">
        <v>823</v>
      </c>
      <c r="J103" s="112">
        <v>612</v>
      </c>
      <c r="K103" s="112">
        <v>232</v>
      </c>
      <c r="L103" s="112">
        <v>495</v>
      </c>
      <c r="M103" s="112">
        <v>83</v>
      </c>
      <c r="N103" s="112">
        <v>6</v>
      </c>
      <c r="O103" s="112">
        <v>76</v>
      </c>
      <c r="P103" s="112">
        <v>125</v>
      </c>
      <c r="Q103" s="112">
        <f t="shared" ref="Q103:Q107" si="13">SUM(B103:P103)</f>
        <v>4104</v>
      </c>
    </row>
    <row r="104" spans="1:17">
      <c r="A104" s="66" t="s">
        <v>59</v>
      </c>
      <c r="B104" s="67">
        <v>199</v>
      </c>
      <c r="C104" s="67">
        <v>43</v>
      </c>
      <c r="D104" s="67">
        <v>124</v>
      </c>
      <c r="E104" s="67"/>
      <c r="F104" s="67">
        <v>21</v>
      </c>
      <c r="G104" s="67">
        <v>50</v>
      </c>
      <c r="H104" s="67">
        <v>1</v>
      </c>
      <c r="I104" s="67">
        <v>86</v>
      </c>
      <c r="J104" s="67">
        <v>56</v>
      </c>
      <c r="K104" s="67">
        <v>52</v>
      </c>
      <c r="L104" s="67"/>
      <c r="M104" s="67">
        <v>199</v>
      </c>
      <c r="N104" s="67">
        <v>84</v>
      </c>
      <c r="O104" s="67">
        <v>31</v>
      </c>
      <c r="P104" s="67"/>
      <c r="Q104" s="68">
        <f t="shared" si="13"/>
        <v>946</v>
      </c>
    </row>
    <row r="105" spans="1:17" ht="24">
      <c r="A105" s="114" t="s">
        <v>60</v>
      </c>
      <c r="B105" s="112">
        <v>5485</v>
      </c>
      <c r="C105" s="112">
        <v>3468</v>
      </c>
      <c r="D105" s="112">
        <v>965</v>
      </c>
      <c r="E105" s="112">
        <v>1490</v>
      </c>
      <c r="F105" s="112">
        <v>3425</v>
      </c>
      <c r="G105" s="112">
        <v>1944</v>
      </c>
      <c r="H105" s="112">
        <v>3412</v>
      </c>
      <c r="I105" s="112">
        <v>12383</v>
      </c>
      <c r="J105" s="112">
        <v>11979</v>
      </c>
      <c r="K105" s="112">
        <v>11928</v>
      </c>
      <c r="L105" s="112">
        <v>4046</v>
      </c>
      <c r="M105" s="112">
        <v>3183</v>
      </c>
      <c r="N105" s="112">
        <v>2132</v>
      </c>
      <c r="O105" s="112">
        <v>2951</v>
      </c>
      <c r="P105" s="112">
        <v>1747</v>
      </c>
      <c r="Q105" s="112">
        <f t="shared" si="13"/>
        <v>70538</v>
      </c>
    </row>
    <row r="106" spans="1:17">
      <c r="A106" s="66" t="s">
        <v>61</v>
      </c>
      <c r="B106" s="67"/>
      <c r="C106" s="67">
        <v>11</v>
      </c>
      <c r="D106" s="67"/>
      <c r="E106" s="67"/>
      <c r="F106" s="67"/>
      <c r="G106" s="67"/>
      <c r="H106" s="67">
        <v>36</v>
      </c>
      <c r="I106" s="67"/>
      <c r="J106" s="67">
        <v>2</v>
      </c>
      <c r="K106" s="67"/>
      <c r="L106" s="67"/>
      <c r="M106" s="67"/>
      <c r="N106" s="67"/>
      <c r="O106" s="67"/>
      <c r="P106" s="67"/>
      <c r="Q106" s="68">
        <f t="shared" si="13"/>
        <v>49</v>
      </c>
    </row>
    <row r="107" spans="1:17">
      <c r="A107" s="113" t="s">
        <v>62</v>
      </c>
      <c r="B107" s="112">
        <v>360</v>
      </c>
      <c r="C107" s="112">
        <v>1527</v>
      </c>
      <c r="D107" s="112">
        <v>111</v>
      </c>
      <c r="E107" s="112">
        <v>110</v>
      </c>
      <c r="F107" s="112">
        <v>609</v>
      </c>
      <c r="G107" s="112">
        <v>72</v>
      </c>
      <c r="H107" s="112">
        <v>1290</v>
      </c>
      <c r="I107" s="112">
        <v>408</v>
      </c>
      <c r="J107" s="112">
        <v>855</v>
      </c>
      <c r="K107" s="112">
        <v>975</v>
      </c>
      <c r="L107" s="112">
        <v>174</v>
      </c>
      <c r="M107" s="112">
        <v>164</v>
      </c>
      <c r="N107" s="112">
        <v>31</v>
      </c>
      <c r="O107" s="112">
        <v>22</v>
      </c>
      <c r="P107" s="112">
        <v>96</v>
      </c>
      <c r="Q107" s="112">
        <f t="shared" si="13"/>
        <v>6804</v>
      </c>
    </row>
    <row r="108" spans="1:17">
      <c r="A108" s="69" t="s">
        <v>17</v>
      </c>
      <c r="B108" s="70">
        <f t="shared" ref="B108:P108" si="14">SUM(B91:B107)</f>
        <v>25278</v>
      </c>
      <c r="C108" s="70">
        <f t="shared" si="14"/>
        <v>13706</v>
      </c>
      <c r="D108" s="70">
        <f t="shared" si="14"/>
        <v>5669</v>
      </c>
      <c r="E108" s="70">
        <f t="shared" si="14"/>
        <v>8697</v>
      </c>
      <c r="F108" s="70">
        <f t="shared" si="14"/>
        <v>16300</v>
      </c>
      <c r="G108" s="70">
        <f t="shared" si="14"/>
        <v>4451</v>
      </c>
      <c r="H108" s="70">
        <f t="shared" si="14"/>
        <v>10478</v>
      </c>
      <c r="I108" s="70">
        <f t="shared" si="14"/>
        <v>33925</v>
      </c>
      <c r="J108" s="70">
        <f t="shared" si="14"/>
        <v>40853</v>
      </c>
      <c r="K108" s="70">
        <f t="shared" si="14"/>
        <v>20409</v>
      </c>
      <c r="L108" s="70">
        <f t="shared" si="14"/>
        <v>15096</v>
      </c>
      <c r="M108" s="70">
        <f t="shared" si="14"/>
        <v>13433</v>
      </c>
      <c r="N108" s="70">
        <f t="shared" si="14"/>
        <v>6377</v>
      </c>
      <c r="O108" s="70">
        <f t="shared" si="14"/>
        <v>6314</v>
      </c>
      <c r="P108" s="70">
        <f t="shared" si="14"/>
        <v>4526</v>
      </c>
      <c r="Q108" s="70">
        <f>SUM(Q91:Q107)</f>
        <v>225512</v>
      </c>
    </row>
    <row r="109" spans="1:17" ht="19.95" customHeight="1">
      <c r="A109" s="192" t="s">
        <v>63</v>
      </c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</row>
    <row r="110" spans="1:17">
      <c r="A110" s="154"/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</row>
    <row r="111" spans="1:17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</row>
    <row r="112" spans="1:17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</row>
    <row r="113" spans="1:17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</row>
    <row r="114" spans="1:17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</row>
    <row r="115" spans="1:17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</row>
    <row r="116" spans="1:17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</row>
    <row r="118" spans="1:17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</row>
    <row r="119" spans="1:17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</row>
    <row r="120" spans="1:17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</row>
    <row r="121" spans="1:17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</row>
    <row r="122" spans="1:17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</row>
    <row r="123" spans="1:17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</row>
    <row r="124" spans="1:17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</row>
    <row r="125" spans="1:17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</row>
    <row r="129" spans="1:17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</row>
    <row r="130" spans="1:17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</row>
    <row r="131" spans="1:17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</row>
    <row r="132" spans="1:17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</row>
    <row r="133" spans="1:17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</row>
    <row r="134" spans="1:17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</row>
    <row r="135" spans="1:17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</row>
    <row r="136" spans="1:17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</row>
  </sheetData>
  <mergeCells count="2">
    <mergeCell ref="A21:Q21"/>
    <mergeCell ref="A43:Q43"/>
  </mergeCells>
  <pageMargins left="0.7" right="0.7" top="0.75" bottom="0.75" header="0.3" footer="0.3"/>
  <pageSetup scale="96" fitToHeight="0" orientation="landscape" r:id="rId1"/>
  <rowBreaks count="4" manualBreakCount="4">
    <brk id="21" max="16383" man="1"/>
    <brk id="43" max="16383" man="1"/>
    <brk id="65" max="16383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0"/>
  </sheetPr>
  <dimension ref="A1:J116"/>
  <sheetViews>
    <sheetView workbookViewId="0">
      <selection activeCell="D86" sqref="D86"/>
    </sheetView>
  </sheetViews>
  <sheetFormatPr defaultColWidth="9.109375" defaultRowHeight="13.2"/>
  <cols>
    <col min="1" max="1" width="15.88671875" style="5" customWidth="1"/>
    <col min="2" max="7" width="10.6640625" style="5" customWidth="1"/>
    <col min="8" max="16384" width="9.109375" style="5"/>
  </cols>
  <sheetData>
    <row r="1" spans="1:10" ht="15">
      <c r="A1" s="130" t="s">
        <v>110</v>
      </c>
      <c r="B1" s="42"/>
      <c r="C1" s="42"/>
      <c r="D1" s="42"/>
      <c r="E1" s="42"/>
      <c r="F1" s="42"/>
      <c r="G1" s="42"/>
      <c r="H1" s="84">
        <v>2022</v>
      </c>
      <c r="I1" s="42"/>
      <c r="J1" s="42"/>
    </row>
    <row r="2" spans="1:10">
      <c r="A2" s="40" t="s">
        <v>0</v>
      </c>
      <c r="B2" s="39" t="s">
        <v>64</v>
      </c>
      <c r="C2" s="39" t="s">
        <v>65</v>
      </c>
      <c r="D2" s="39" t="s">
        <v>66</v>
      </c>
      <c r="E2" s="39" t="s">
        <v>67</v>
      </c>
      <c r="F2" s="39" t="s">
        <v>68</v>
      </c>
      <c r="G2" s="39" t="s">
        <v>69</v>
      </c>
      <c r="H2" s="39" t="s">
        <v>17</v>
      </c>
      <c r="I2" s="42"/>
      <c r="J2" s="42"/>
    </row>
    <row r="3" spans="1:10">
      <c r="A3" s="106" t="s">
        <v>45</v>
      </c>
      <c r="B3" s="109">
        <v>6890</v>
      </c>
      <c r="C3" s="110">
        <f>(+B3/H3)*100</f>
        <v>35.911602209944753</v>
      </c>
      <c r="D3" s="109">
        <v>8517</v>
      </c>
      <c r="E3" s="110">
        <f>(+D3/H3)*100</f>
        <v>44.391743979985407</v>
      </c>
      <c r="F3" s="109">
        <v>3779</v>
      </c>
      <c r="G3" s="110">
        <f>(+F3/H3)*100</f>
        <v>19.69665381006984</v>
      </c>
      <c r="H3" s="109">
        <f>+B3+D3+F3</f>
        <v>19186</v>
      </c>
      <c r="I3" s="42"/>
      <c r="J3" s="71"/>
    </row>
    <row r="4" spans="1:10">
      <c r="A4" s="43" t="s">
        <v>3</v>
      </c>
      <c r="B4" s="6">
        <v>7574</v>
      </c>
      <c r="C4" s="36">
        <f t="shared" ref="C4:C17" si="0">(+B4/H4)*100</f>
        <v>66.514446298410462</v>
      </c>
      <c r="D4" s="6">
        <v>3812</v>
      </c>
      <c r="E4" s="36">
        <f t="shared" ref="E4:E18" si="1">(+D4/H4)*100</f>
        <v>33.476771757267059</v>
      </c>
      <c r="F4" s="6">
        <v>1</v>
      </c>
      <c r="G4" s="36">
        <f t="shared" ref="G4:G18" si="2">(+F4/H4)*100</f>
        <v>8.7819443224729961E-3</v>
      </c>
      <c r="H4" s="6">
        <f t="shared" ref="H4:H17" si="3">+B4+D4+F4</f>
        <v>11387</v>
      </c>
      <c r="I4" s="42"/>
      <c r="J4" s="42"/>
    </row>
    <row r="5" spans="1:10">
      <c r="A5" s="106" t="s">
        <v>4</v>
      </c>
      <c r="B5" s="109">
        <v>1346</v>
      </c>
      <c r="C5" s="110">
        <f t="shared" si="0"/>
        <v>46.143297908810425</v>
      </c>
      <c r="D5" s="109">
        <v>998</v>
      </c>
      <c r="E5" s="110">
        <f t="shared" si="1"/>
        <v>34.21323277339733</v>
      </c>
      <c r="F5" s="109">
        <v>573</v>
      </c>
      <c r="G5" s="110">
        <f t="shared" si="2"/>
        <v>19.643469317792253</v>
      </c>
      <c r="H5" s="109">
        <f t="shared" si="3"/>
        <v>2917</v>
      </c>
      <c r="I5" s="42"/>
      <c r="J5" s="42"/>
    </row>
    <row r="6" spans="1:10">
      <c r="A6" s="43" t="s">
        <v>5</v>
      </c>
      <c r="B6" s="6">
        <v>1643</v>
      </c>
      <c r="C6" s="36">
        <f t="shared" si="0"/>
        <v>34.905459953261101</v>
      </c>
      <c r="D6" s="6">
        <v>2053</v>
      </c>
      <c r="E6" s="36">
        <f t="shared" si="1"/>
        <v>43.615891225833863</v>
      </c>
      <c r="F6" s="6">
        <v>1011</v>
      </c>
      <c r="G6" s="36">
        <f t="shared" si="2"/>
        <v>21.478648820905036</v>
      </c>
      <c r="H6" s="6">
        <f t="shared" si="3"/>
        <v>4707</v>
      </c>
      <c r="I6" s="42"/>
      <c r="J6" s="42"/>
    </row>
    <row r="7" spans="1:10">
      <c r="A7" s="106" t="s">
        <v>6</v>
      </c>
      <c r="B7" s="109">
        <v>1206</v>
      </c>
      <c r="C7" s="110">
        <f t="shared" si="0"/>
        <v>12.408684020989815</v>
      </c>
      <c r="D7" s="109">
        <v>1103</v>
      </c>
      <c r="E7" s="110">
        <f t="shared" si="1"/>
        <v>11.348904208251879</v>
      </c>
      <c r="F7" s="109">
        <v>7410</v>
      </c>
      <c r="G7" s="110">
        <f t="shared" si="2"/>
        <v>76.242411770758309</v>
      </c>
      <c r="H7" s="109">
        <f t="shared" si="3"/>
        <v>9719</v>
      </c>
      <c r="I7" s="42"/>
      <c r="J7" s="42"/>
    </row>
    <row r="8" spans="1:10">
      <c r="A8" s="43" t="s">
        <v>7</v>
      </c>
      <c r="B8" s="6">
        <v>1022</v>
      </c>
      <c r="C8" s="36">
        <f t="shared" si="0"/>
        <v>41.193067311567916</v>
      </c>
      <c r="D8" s="6">
        <v>914</v>
      </c>
      <c r="E8" s="36">
        <f t="shared" si="1"/>
        <v>36.839983877468761</v>
      </c>
      <c r="F8" s="6">
        <v>545</v>
      </c>
      <c r="G8" s="36">
        <f t="shared" si="2"/>
        <v>21.96694881096332</v>
      </c>
      <c r="H8" s="6">
        <f t="shared" si="3"/>
        <v>2481</v>
      </c>
      <c r="I8" s="42"/>
      <c r="J8" s="42"/>
    </row>
    <row r="9" spans="1:10">
      <c r="A9" s="106" t="s">
        <v>8</v>
      </c>
      <c r="B9" s="109">
        <v>4678</v>
      </c>
      <c r="C9" s="110">
        <f t="shared" si="0"/>
        <v>54.206257242178445</v>
      </c>
      <c r="D9" s="109">
        <v>3826</v>
      </c>
      <c r="E9" s="110">
        <f t="shared" si="1"/>
        <v>44.33371958285052</v>
      </c>
      <c r="F9" s="109">
        <v>126</v>
      </c>
      <c r="G9" s="110">
        <f t="shared" si="2"/>
        <v>1.4600231749710313</v>
      </c>
      <c r="H9" s="109">
        <f t="shared" si="3"/>
        <v>8630</v>
      </c>
      <c r="I9" s="42"/>
      <c r="J9" s="42"/>
    </row>
    <row r="10" spans="1:10">
      <c r="A10" s="43" t="s">
        <v>9</v>
      </c>
      <c r="B10" s="6">
        <v>5973</v>
      </c>
      <c r="C10" s="36">
        <f t="shared" si="0"/>
        <v>38.600232648313302</v>
      </c>
      <c r="D10" s="6">
        <v>5784</v>
      </c>
      <c r="E10" s="36">
        <f t="shared" si="1"/>
        <v>37.37882900348972</v>
      </c>
      <c r="F10" s="6">
        <v>3717</v>
      </c>
      <c r="G10" s="36">
        <f t="shared" si="2"/>
        <v>24.020938348196978</v>
      </c>
      <c r="H10" s="6">
        <f t="shared" si="3"/>
        <v>15474</v>
      </c>
      <c r="I10" s="42"/>
      <c r="J10" s="42"/>
    </row>
    <row r="11" spans="1:10">
      <c r="A11" s="106" t="s">
        <v>10</v>
      </c>
      <c r="B11" s="109">
        <v>9452</v>
      </c>
      <c r="C11" s="110">
        <f t="shared" si="0"/>
        <v>34.812714080512684</v>
      </c>
      <c r="D11" s="109">
        <v>8913</v>
      </c>
      <c r="E11" s="110">
        <f t="shared" si="1"/>
        <v>32.827520165003129</v>
      </c>
      <c r="F11" s="109">
        <v>8786</v>
      </c>
      <c r="G11" s="110">
        <f t="shared" si="2"/>
        <v>32.359765754484179</v>
      </c>
      <c r="H11" s="109">
        <f t="shared" si="3"/>
        <v>27151</v>
      </c>
      <c r="I11" s="42"/>
      <c r="J11" s="42"/>
    </row>
    <row r="12" spans="1:10">
      <c r="A12" s="43" t="s">
        <v>11</v>
      </c>
      <c r="B12" s="6">
        <v>10449</v>
      </c>
      <c r="C12" s="36">
        <f t="shared" si="0"/>
        <v>58.22142976542041</v>
      </c>
      <c r="D12" s="6">
        <v>7498</v>
      </c>
      <c r="E12" s="36">
        <f t="shared" si="1"/>
        <v>41.77857023457959</v>
      </c>
      <c r="F12" s="6">
        <v>0</v>
      </c>
      <c r="G12" s="36">
        <f t="shared" si="2"/>
        <v>0</v>
      </c>
      <c r="H12" s="6">
        <f t="shared" si="3"/>
        <v>17947</v>
      </c>
      <c r="I12" s="42"/>
      <c r="J12" s="42"/>
    </row>
    <row r="13" spans="1:10">
      <c r="A13" s="106" t="s">
        <v>12</v>
      </c>
      <c r="B13" s="109">
        <v>6471</v>
      </c>
      <c r="C13" s="110">
        <f t="shared" si="0"/>
        <v>46.070055531824003</v>
      </c>
      <c r="D13" s="109">
        <v>7571</v>
      </c>
      <c r="E13" s="110">
        <f t="shared" si="1"/>
        <v>53.901466609710944</v>
      </c>
      <c r="F13" s="109">
        <v>4</v>
      </c>
      <c r="G13" s="110">
        <f t="shared" si="2"/>
        <v>2.8477858465043433E-2</v>
      </c>
      <c r="H13" s="109">
        <f t="shared" si="3"/>
        <v>14046</v>
      </c>
    </row>
    <row r="14" spans="1:10">
      <c r="A14" s="43" t="s">
        <v>13</v>
      </c>
      <c r="B14" s="6">
        <v>2424</v>
      </c>
      <c r="C14" s="36">
        <f t="shared" si="0"/>
        <v>34.140845070422536</v>
      </c>
      <c r="D14" s="6">
        <v>3523</v>
      </c>
      <c r="E14" s="36">
        <f t="shared" si="1"/>
        <v>49.619718309859159</v>
      </c>
      <c r="F14" s="6">
        <v>1153</v>
      </c>
      <c r="G14" s="36">
        <f t="shared" si="2"/>
        <v>16.239436619718308</v>
      </c>
      <c r="H14" s="6">
        <f t="shared" si="3"/>
        <v>7100</v>
      </c>
    </row>
    <row r="15" spans="1:10">
      <c r="A15" s="106" t="s">
        <v>14</v>
      </c>
      <c r="B15" s="109">
        <v>1450</v>
      </c>
      <c r="C15" s="110">
        <f t="shared" si="0"/>
        <v>36.86753114670735</v>
      </c>
      <c r="D15" s="109">
        <v>2130</v>
      </c>
      <c r="E15" s="110">
        <f t="shared" si="1"/>
        <v>54.157131960335626</v>
      </c>
      <c r="F15" s="109">
        <v>353</v>
      </c>
      <c r="G15" s="110">
        <f t="shared" si="2"/>
        <v>8.9753368929570296</v>
      </c>
      <c r="H15" s="109">
        <f t="shared" si="3"/>
        <v>3933</v>
      </c>
    </row>
    <row r="16" spans="1:10">
      <c r="A16" s="43" t="s">
        <v>15</v>
      </c>
      <c r="B16" s="6">
        <v>766</v>
      </c>
      <c r="C16" s="36">
        <f t="shared" si="0"/>
        <v>21.254162042175363</v>
      </c>
      <c r="D16" s="6">
        <v>1150</v>
      </c>
      <c r="E16" s="36">
        <f t="shared" si="1"/>
        <v>31.90899001109878</v>
      </c>
      <c r="F16" s="6">
        <v>1688</v>
      </c>
      <c r="G16" s="36">
        <f t="shared" si="2"/>
        <v>46.836847946725861</v>
      </c>
      <c r="H16" s="6">
        <f t="shared" si="3"/>
        <v>3604</v>
      </c>
    </row>
    <row r="17" spans="1:10">
      <c r="A17" s="106" t="s">
        <v>16</v>
      </c>
      <c r="B17" s="109">
        <v>1647</v>
      </c>
      <c r="C17" s="110">
        <f t="shared" si="0"/>
        <v>54.6812749003984</v>
      </c>
      <c r="D17" s="109">
        <v>1013</v>
      </c>
      <c r="E17" s="110">
        <f t="shared" si="1"/>
        <v>33.632138114209823</v>
      </c>
      <c r="F17" s="109">
        <v>352</v>
      </c>
      <c r="G17" s="110">
        <f t="shared" si="2"/>
        <v>11.686586985391765</v>
      </c>
      <c r="H17" s="109">
        <f t="shared" si="3"/>
        <v>3012</v>
      </c>
    </row>
    <row r="18" spans="1:10">
      <c r="A18" s="44" t="s">
        <v>17</v>
      </c>
      <c r="B18" s="45">
        <f>SUM(B3:B17)</f>
        <v>62991</v>
      </c>
      <c r="C18" s="37">
        <f>(+B18/H18)*100</f>
        <v>41.634830198157232</v>
      </c>
      <c r="D18" s="45">
        <f>SUM(D3:D17)</f>
        <v>58805</v>
      </c>
      <c r="E18" s="37">
        <f t="shared" si="1"/>
        <v>38.868031779184896</v>
      </c>
      <c r="F18" s="45">
        <f>SUM(F3:F17)</f>
        <v>29498</v>
      </c>
      <c r="G18" s="37">
        <f t="shared" si="2"/>
        <v>19.497138022657872</v>
      </c>
      <c r="H18" s="45">
        <f>SUM(H3:H17)</f>
        <v>151294</v>
      </c>
      <c r="J18" s="124"/>
    </row>
    <row r="19" spans="1:10" s="42" customFormat="1">
      <c r="A19" s="44"/>
      <c r="B19" s="45"/>
      <c r="C19" s="37"/>
      <c r="D19" s="45"/>
      <c r="E19" s="37"/>
      <c r="F19" s="45"/>
      <c r="G19" s="37"/>
      <c r="H19" s="38"/>
    </row>
    <row r="20" spans="1:10" s="42" customFormat="1" ht="15">
      <c r="A20" s="130" t="s">
        <v>111</v>
      </c>
      <c r="H20" s="84">
        <v>2021</v>
      </c>
    </row>
    <row r="21" spans="1:10">
      <c r="A21" s="40" t="s">
        <v>0</v>
      </c>
      <c r="B21" s="39" t="s">
        <v>64</v>
      </c>
      <c r="C21" s="39" t="s">
        <v>65</v>
      </c>
      <c r="D21" s="39" t="s">
        <v>66</v>
      </c>
      <c r="E21" s="39" t="s">
        <v>67</v>
      </c>
      <c r="F21" s="39" t="s">
        <v>68</v>
      </c>
      <c r="G21" s="39" t="s">
        <v>69</v>
      </c>
      <c r="H21" s="39" t="s">
        <v>17</v>
      </c>
    </row>
    <row r="22" spans="1:10">
      <c r="A22" s="106" t="s">
        <v>45</v>
      </c>
      <c r="B22" s="109">
        <v>6379</v>
      </c>
      <c r="C22" s="110">
        <f>(+B22/H22)*100</f>
        <v>35.278177192788405</v>
      </c>
      <c r="D22" s="109">
        <v>8471</v>
      </c>
      <c r="E22" s="110">
        <f>(+D22/H22)*100</f>
        <v>46.847693839177083</v>
      </c>
      <c r="F22" s="109">
        <v>3232</v>
      </c>
      <c r="G22" s="110">
        <f>(+F22/H22)*100</f>
        <v>17.874128968034508</v>
      </c>
      <c r="H22" s="109">
        <f>+B22+D22+F22</f>
        <v>18082</v>
      </c>
    </row>
    <row r="23" spans="1:10" s="42" customFormat="1">
      <c r="A23" s="43" t="s">
        <v>3</v>
      </c>
      <c r="B23" s="6">
        <v>6211</v>
      </c>
      <c r="C23" s="36">
        <f t="shared" ref="C23:C36" si="4">(+B23/H23)*100</f>
        <v>62.819864468493982</v>
      </c>
      <c r="D23" s="6">
        <v>3676</v>
      </c>
      <c r="E23" s="36">
        <f t="shared" ref="E23:E37" si="5">(+D23/H23)*100</f>
        <v>37.180135531506018</v>
      </c>
      <c r="F23" s="6">
        <v>0</v>
      </c>
      <c r="G23" s="36">
        <f t="shared" ref="G23:G37" si="6">(+F23/H23)*100</f>
        <v>0</v>
      </c>
      <c r="H23" s="6">
        <f t="shared" ref="H23:H36" si="7">+B23+D23+F23</f>
        <v>9887</v>
      </c>
    </row>
    <row r="24" spans="1:10" s="42" customFormat="1">
      <c r="A24" s="106" t="s">
        <v>4</v>
      </c>
      <c r="B24" s="109">
        <v>1869</v>
      </c>
      <c r="C24" s="110">
        <f t="shared" si="4"/>
        <v>57.138489758483644</v>
      </c>
      <c r="D24" s="109">
        <v>1382</v>
      </c>
      <c r="E24" s="110">
        <f t="shared" si="5"/>
        <v>42.250076429226539</v>
      </c>
      <c r="F24" s="109">
        <v>20</v>
      </c>
      <c r="G24" s="110">
        <f t="shared" si="6"/>
        <v>0.61143381228981963</v>
      </c>
      <c r="H24" s="109">
        <f t="shared" si="7"/>
        <v>3271</v>
      </c>
    </row>
    <row r="25" spans="1:10" s="42" customFormat="1">
      <c r="A25" s="43" t="s">
        <v>5</v>
      </c>
      <c r="B25" s="6">
        <v>1762</v>
      </c>
      <c r="C25" s="36">
        <f t="shared" si="4"/>
        <v>35.668016194331983</v>
      </c>
      <c r="D25" s="6">
        <v>2214</v>
      </c>
      <c r="E25" s="36">
        <f t="shared" si="5"/>
        <v>44.817813765182187</v>
      </c>
      <c r="F25" s="6">
        <v>964</v>
      </c>
      <c r="G25" s="36">
        <f t="shared" si="6"/>
        <v>19.51417004048583</v>
      </c>
      <c r="H25" s="6">
        <f t="shared" si="7"/>
        <v>4940</v>
      </c>
      <c r="J25" s="71"/>
    </row>
    <row r="26" spans="1:10" s="42" customFormat="1">
      <c r="A26" s="106" t="s">
        <v>6</v>
      </c>
      <c r="B26" s="109">
        <v>1133</v>
      </c>
      <c r="C26" s="110">
        <f t="shared" si="4"/>
        <v>12.825447136065202</v>
      </c>
      <c r="D26" s="109">
        <v>932</v>
      </c>
      <c r="E26" s="110">
        <f t="shared" si="5"/>
        <v>10.550147158705004</v>
      </c>
      <c r="F26" s="109">
        <v>6769</v>
      </c>
      <c r="G26" s="110">
        <f t="shared" si="6"/>
        <v>76.62440570522979</v>
      </c>
      <c r="H26" s="109">
        <f t="shared" si="7"/>
        <v>8834</v>
      </c>
    </row>
    <row r="27" spans="1:10" s="42" customFormat="1">
      <c r="A27" s="43" t="s">
        <v>7</v>
      </c>
      <c r="B27" s="6">
        <v>989</v>
      </c>
      <c r="C27" s="36">
        <f t="shared" si="4"/>
        <v>35.095812633073102</v>
      </c>
      <c r="D27" s="6">
        <v>852</v>
      </c>
      <c r="E27" s="36">
        <f t="shared" si="5"/>
        <v>30.234208658623135</v>
      </c>
      <c r="F27" s="6">
        <v>977</v>
      </c>
      <c r="G27" s="36">
        <f t="shared" si="6"/>
        <v>34.669978708303759</v>
      </c>
      <c r="H27" s="6">
        <f t="shared" si="7"/>
        <v>2818</v>
      </c>
    </row>
    <row r="28" spans="1:10" s="42" customFormat="1">
      <c r="A28" s="106" t="s">
        <v>8</v>
      </c>
      <c r="B28" s="109">
        <v>3668</v>
      </c>
      <c r="C28" s="110">
        <f t="shared" si="4"/>
        <v>52.250712250712247</v>
      </c>
      <c r="D28" s="109">
        <v>3352</v>
      </c>
      <c r="E28" s="110">
        <f t="shared" si="5"/>
        <v>47.749287749287753</v>
      </c>
      <c r="F28" s="109">
        <v>0</v>
      </c>
      <c r="G28" s="110">
        <f t="shared" si="6"/>
        <v>0</v>
      </c>
      <c r="H28" s="109">
        <f t="shared" si="7"/>
        <v>7020</v>
      </c>
    </row>
    <row r="29" spans="1:10" s="42" customFormat="1">
      <c r="A29" s="43" t="s">
        <v>9</v>
      </c>
      <c r="B29" s="6">
        <v>6235</v>
      </c>
      <c r="C29" s="36">
        <f t="shared" si="4"/>
        <v>38.388129540696958</v>
      </c>
      <c r="D29" s="6">
        <v>6506</v>
      </c>
      <c r="E29" s="36">
        <f t="shared" si="5"/>
        <v>40.056643270533186</v>
      </c>
      <c r="F29" s="6">
        <v>3501</v>
      </c>
      <c r="G29" s="36">
        <f t="shared" si="6"/>
        <v>21.555227188769859</v>
      </c>
      <c r="H29" s="6">
        <f t="shared" si="7"/>
        <v>16242</v>
      </c>
    </row>
    <row r="30" spans="1:10" s="42" customFormat="1">
      <c r="A30" s="106" t="s">
        <v>10</v>
      </c>
      <c r="B30" s="109">
        <v>8333</v>
      </c>
      <c r="C30" s="110">
        <f t="shared" si="4"/>
        <v>34.999369986139698</v>
      </c>
      <c r="D30" s="109">
        <v>8064</v>
      </c>
      <c r="E30" s="110">
        <f t="shared" si="5"/>
        <v>33.869545129992865</v>
      </c>
      <c r="F30" s="109">
        <v>7412</v>
      </c>
      <c r="G30" s="110">
        <f t="shared" si="6"/>
        <v>31.131084883867445</v>
      </c>
      <c r="H30" s="109">
        <f t="shared" si="7"/>
        <v>23809</v>
      </c>
    </row>
    <row r="31" spans="1:10" s="42" customFormat="1">
      <c r="A31" s="43" t="s">
        <v>11</v>
      </c>
      <c r="B31" s="6">
        <v>9043</v>
      </c>
      <c r="C31" s="36">
        <f t="shared" si="4"/>
        <v>55.91763541924314</v>
      </c>
      <c r="D31" s="6">
        <v>7129</v>
      </c>
      <c r="E31" s="36">
        <f t="shared" si="5"/>
        <v>44.082364580756867</v>
      </c>
      <c r="F31" s="6">
        <v>0</v>
      </c>
      <c r="G31" s="36">
        <f t="shared" si="6"/>
        <v>0</v>
      </c>
      <c r="H31" s="6">
        <f t="shared" si="7"/>
        <v>16172</v>
      </c>
    </row>
    <row r="32" spans="1:10" s="42" customFormat="1">
      <c r="A32" s="106" t="s">
        <v>12</v>
      </c>
      <c r="B32" s="109">
        <v>5652</v>
      </c>
      <c r="C32" s="110">
        <f t="shared" si="4"/>
        <v>46.854016413827402</v>
      </c>
      <c r="D32" s="109">
        <v>6408</v>
      </c>
      <c r="E32" s="110">
        <f t="shared" si="5"/>
        <v>53.121114150708785</v>
      </c>
      <c r="F32" s="109">
        <v>3</v>
      </c>
      <c r="G32" s="110">
        <f t="shared" si="6"/>
        <v>2.4869435463814971E-2</v>
      </c>
      <c r="H32" s="109">
        <f t="shared" si="7"/>
        <v>12063</v>
      </c>
    </row>
    <row r="33" spans="1:10" s="42" customFormat="1">
      <c r="A33" s="43" t="s">
        <v>13</v>
      </c>
      <c r="B33" s="6">
        <v>2146</v>
      </c>
      <c r="C33" s="36">
        <f t="shared" si="4"/>
        <v>30.820048829527501</v>
      </c>
      <c r="D33" s="6">
        <v>3323</v>
      </c>
      <c r="E33" s="36">
        <f t="shared" si="5"/>
        <v>47.723682320838719</v>
      </c>
      <c r="F33" s="6">
        <v>1494</v>
      </c>
      <c r="G33" s="36">
        <f t="shared" si="6"/>
        <v>21.456268849633776</v>
      </c>
      <c r="H33" s="6">
        <f t="shared" si="7"/>
        <v>6963</v>
      </c>
    </row>
    <row r="34" spans="1:10" s="42" customFormat="1">
      <c r="A34" s="106" t="s">
        <v>14</v>
      </c>
      <c r="B34" s="109">
        <v>1470</v>
      </c>
      <c r="C34" s="110">
        <f t="shared" si="4"/>
        <v>35.515825078521388</v>
      </c>
      <c r="D34" s="109">
        <v>2337</v>
      </c>
      <c r="E34" s="110">
        <f t="shared" si="5"/>
        <v>56.462913747281952</v>
      </c>
      <c r="F34" s="109">
        <v>332</v>
      </c>
      <c r="G34" s="110">
        <f t="shared" si="6"/>
        <v>8.0212611741966651</v>
      </c>
      <c r="H34" s="109">
        <f t="shared" si="7"/>
        <v>4139</v>
      </c>
    </row>
    <row r="35" spans="1:10" s="42" customFormat="1">
      <c r="A35" s="43" t="s">
        <v>15</v>
      </c>
      <c r="B35" s="6">
        <v>1623</v>
      </c>
      <c r="C35" s="36">
        <f t="shared" si="4"/>
        <v>41.851469829809176</v>
      </c>
      <c r="D35" s="6">
        <v>2086</v>
      </c>
      <c r="E35" s="36">
        <f t="shared" si="5"/>
        <v>53.790613718411549</v>
      </c>
      <c r="F35" s="6">
        <v>169</v>
      </c>
      <c r="G35" s="36">
        <f t="shared" si="6"/>
        <v>4.3579164517792677</v>
      </c>
      <c r="H35" s="6">
        <f t="shared" si="7"/>
        <v>3878</v>
      </c>
    </row>
    <row r="36" spans="1:10" s="42" customFormat="1">
      <c r="A36" s="106" t="s">
        <v>16</v>
      </c>
      <c r="B36" s="109">
        <v>1504</v>
      </c>
      <c r="C36" s="110">
        <f t="shared" si="4"/>
        <v>52.331245650661096</v>
      </c>
      <c r="D36" s="109">
        <v>1029</v>
      </c>
      <c r="E36" s="110">
        <f t="shared" si="5"/>
        <v>35.803757828810021</v>
      </c>
      <c r="F36" s="109">
        <v>341</v>
      </c>
      <c r="G36" s="110">
        <f t="shared" si="6"/>
        <v>11.86499652052888</v>
      </c>
      <c r="H36" s="109">
        <f t="shared" si="7"/>
        <v>2874</v>
      </c>
    </row>
    <row r="37" spans="1:10" s="42" customFormat="1">
      <c r="A37" s="44" t="s">
        <v>17</v>
      </c>
      <c r="B37" s="45">
        <f>SUM(B22:B36)</f>
        <v>58017</v>
      </c>
      <c r="C37" s="37">
        <f>(+B37/H37)*100</f>
        <v>41.149143213799363</v>
      </c>
      <c r="D37" s="45">
        <f>SUM(D22:D36)</f>
        <v>57761</v>
      </c>
      <c r="E37" s="37">
        <f t="shared" si="5"/>
        <v>40.96757262823423</v>
      </c>
      <c r="F37" s="45">
        <f>SUM(F22:F36)</f>
        <v>25214</v>
      </c>
      <c r="G37" s="37">
        <f t="shared" si="6"/>
        <v>17.883284157966408</v>
      </c>
      <c r="H37" s="45">
        <f>SUM(H22:H36)</f>
        <v>140992</v>
      </c>
    </row>
    <row r="38" spans="1:10" s="42" customFormat="1">
      <c r="A38" s="44"/>
      <c r="B38" s="45"/>
      <c r="C38" s="37"/>
      <c r="D38" s="45"/>
      <c r="E38" s="37"/>
      <c r="F38" s="45"/>
      <c r="G38" s="37"/>
      <c r="H38" s="38"/>
    </row>
    <row r="39" spans="1:10" s="42" customFormat="1" ht="15">
      <c r="A39" s="130" t="s">
        <v>112</v>
      </c>
      <c r="H39" s="84">
        <v>2020</v>
      </c>
    </row>
    <row r="40" spans="1:10" s="42" customFormat="1">
      <c r="A40" s="40" t="s">
        <v>0</v>
      </c>
      <c r="B40" s="39" t="s">
        <v>64</v>
      </c>
      <c r="C40" s="39" t="s">
        <v>65</v>
      </c>
      <c r="D40" s="39" t="s">
        <v>66</v>
      </c>
      <c r="E40" s="39" t="s">
        <v>67</v>
      </c>
      <c r="F40" s="39" t="s">
        <v>68</v>
      </c>
      <c r="G40" s="39" t="s">
        <v>69</v>
      </c>
      <c r="H40" s="39" t="s">
        <v>17</v>
      </c>
    </row>
    <row r="41" spans="1:10" s="42" customFormat="1">
      <c r="A41" s="106" t="s">
        <v>45</v>
      </c>
      <c r="B41" s="109">
        <v>6224</v>
      </c>
      <c r="C41" s="110">
        <f>(+B41/H41)*100</f>
        <v>35.482583661136765</v>
      </c>
      <c r="D41" s="109">
        <v>7627</v>
      </c>
      <c r="E41" s="110">
        <f>(+D41/H41)*100</f>
        <v>43.480987400946354</v>
      </c>
      <c r="F41" s="109">
        <v>3690</v>
      </c>
      <c r="G41" s="110">
        <f>(+F41/H41)*100</f>
        <v>21.036428937916881</v>
      </c>
      <c r="H41" s="109">
        <f>+B41+D41+F41</f>
        <v>17541</v>
      </c>
      <c r="J41" s="124"/>
    </row>
    <row r="42" spans="1:10" s="42" customFormat="1">
      <c r="A42" s="43" t="s">
        <v>3</v>
      </c>
      <c r="B42" s="6">
        <v>5617</v>
      </c>
      <c r="C42" s="36">
        <f t="shared" ref="C42:C55" si="8">(+B42/H42)*100</f>
        <v>55.663462491328907</v>
      </c>
      <c r="D42" s="6">
        <v>4474</v>
      </c>
      <c r="E42" s="36">
        <f t="shared" ref="E42:E56" si="9">(+D42/H42)*100</f>
        <v>44.336537508671093</v>
      </c>
      <c r="F42" s="6">
        <v>0</v>
      </c>
      <c r="G42" s="36">
        <f t="shared" ref="G42:G56" si="10">(+F42/H42)*100</f>
        <v>0</v>
      </c>
      <c r="H42" s="6">
        <f t="shared" ref="H42:H55" si="11">+B42+D42+F42</f>
        <v>10091</v>
      </c>
      <c r="J42" s="124"/>
    </row>
    <row r="43" spans="1:10" s="42" customFormat="1">
      <c r="A43" s="106" t="s">
        <v>4</v>
      </c>
      <c r="B43" s="109">
        <v>1431</v>
      </c>
      <c r="C43" s="110">
        <f t="shared" si="8"/>
        <v>44.26229508196721</v>
      </c>
      <c r="D43" s="109">
        <v>1143</v>
      </c>
      <c r="E43" s="110">
        <f t="shared" si="9"/>
        <v>35.354160222703371</v>
      </c>
      <c r="F43" s="109">
        <v>659</v>
      </c>
      <c r="G43" s="110">
        <f t="shared" si="10"/>
        <v>20.383544695329412</v>
      </c>
      <c r="H43" s="109">
        <f t="shared" si="11"/>
        <v>3233</v>
      </c>
      <c r="J43" s="124"/>
    </row>
    <row r="44" spans="1:10" s="42" customFormat="1">
      <c r="A44" s="43" t="s">
        <v>5</v>
      </c>
      <c r="B44" s="6">
        <v>1943</v>
      </c>
      <c r="C44" s="36">
        <f t="shared" si="8"/>
        <v>36.674216685541715</v>
      </c>
      <c r="D44" s="6">
        <v>2430</v>
      </c>
      <c r="E44" s="36">
        <f t="shared" si="9"/>
        <v>45.866364665911661</v>
      </c>
      <c r="F44" s="6">
        <v>925</v>
      </c>
      <c r="G44" s="36">
        <f t="shared" si="10"/>
        <v>17.45941864854662</v>
      </c>
      <c r="H44" s="6">
        <f t="shared" si="11"/>
        <v>5298</v>
      </c>
      <c r="J44" s="124"/>
    </row>
    <row r="45" spans="1:10" s="42" customFormat="1">
      <c r="A45" s="106" t="s">
        <v>6</v>
      </c>
      <c r="B45" s="109">
        <v>1808</v>
      </c>
      <c r="C45" s="110">
        <f t="shared" si="8"/>
        <v>21.228131971351416</v>
      </c>
      <c r="D45" s="109">
        <v>1041</v>
      </c>
      <c r="E45" s="110">
        <f t="shared" si="9"/>
        <v>12.222613596336739</v>
      </c>
      <c r="F45" s="109">
        <v>5668</v>
      </c>
      <c r="G45" s="110">
        <f t="shared" si="10"/>
        <v>66.549254432311841</v>
      </c>
      <c r="H45" s="109">
        <f t="shared" si="11"/>
        <v>8517</v>
      </c>
      <c r="J45" s="124"/>
    </row>
    <row r="46" spans="1:10" s="42" customFormat="1">
      <c r="A46" s="43" t="s">
        <v>7</v>
      </c>
      <c r="B46" s="6">
        <v>1160</v>
      </c>
      <c r="C46" s="36">
        <f t="shared" si="8"/>
        <v>44.29171439480718</v>
      </c>
      <c r="D46" s="6">
        <v>1189</v>
      </c>
      <c r="E46" s="36">
        <f t="shared" si="9"/>
        <v>45.399007254677358</v>
      </c>
      <c r="F46" s="6">
        <v>270</v>
      </c>
      <c r="G46" s="36">
        <f t="shared" si="10"/>
        <v>10.309278350515463</v>
      </c>
      <c r="H46" s="6">
        <f t="shared" si="11"/>
        <v>2619</v>
      </c>
      <c r="J46" s="124"/>
    </row>
    <row r="47" spans="1:10" s="42" customFormat="1">
      <c r="A47" s="106" t="s">
        <v>8</v>
      </c>
      <c r="B47" s="109">
        <v>4198</v>
      </c>
      <c r="C47" s="110">
        <f t="shared" si="8"/>
        <v>53.078771020356555</v>
      </c>
      <c r="D47" s="109">
        <v>3711</v>
      </c>
      <c r="E47" s="110">
        <f t="shared" si="9"/>
        <v>46.921228979643445</v>
      </c>
      <c r="F47" s="109">
        <v>0</v>
      </c>
      <c r="G47" s="110">
        <f t="shared" si="10"/>
        <v>0</v>
      </c>
      <c r="H47" s="109">
        <f t="shared" si="11"/>
        <v>7909</v>
      </c>
      <c r="J47" s="124"/>
    </row>
    <row r="48" spans="1:10" s="42" customFormat="1">
      <c r="A48" s="43" t="s">
        <v>9</v>
      </c>
      <c r="B48" s="6">
        <v>7450</v>
      </c>
      <c r="C48" s="36">
        <f t="shared" si="8"/>
        <v>39.23530650937434</v>
      </c>
      <c r="D48" s="6">
        <v>7669</v>
      </c>
      <c r="E48" s="36">
        <f t="shared" si="9"/>
        <v>40.388666526227091</v>
      </c>
      <c r="F48" s="6">
        <v>3869</v>
      </c>
      <c r="G48" s="36">
        <f t="shared" si="10"/>
        <v>20.376026964398566</v>
      </c>
      <c r="H48" s="6">
        <f t="shared" si="11"/>
        <v>18988</v>
      </c>
      <c r="J48" s="124"/>
    </row>
    <row r="49" spans="1:10" s="42" customFormat="1">
      <c r="A49" s="106" t="s">
        <v>10</v>
      </c>
      <c r="B49" s="109">
        <v>9427</v>
      </c>
      <c r="C49" s="110">
        <f t="shared" si="8"/>
        <v>37.795685991500285</v>
      </c>
      <c r="D49" s="109">
        <v>8747</v>
      </c>
      <c r="E49" s="110">
        <f t="shared" si="9"/>
        <v>35.069360917328204</v>
      </c>
      <c r="F49" s="109">
        <v>6768</v>
      </c>
      <c r="G49" s="110">
        <f t="shared" si="10"/>
        <v>27.134953091171514</v>
      </c>
      <c r="H49" s="109">
        <f t="shared" si="11"/>
        <v>24942</v>
      </c>
      <c r="J49" s="124"/>
    </row>
    <row r="50" spans="1:10" s="42" customFormat="1">
      <c r="A50" s="43" t="s">
        <v>11</v>
      </c>
      <c r="B50" s="6">
        <v>9587</v>
      </c>
      <c r="C50" s="36">
        <f t="shared" si="8"/>
        <v>57.075668274096572</v>
      </c>
      <c r="D50" s="6">
        <v>7210</v>
      </c>
      <c r="E50" s="36">
        <f t="shared" si="9"/>
        <v>42.924331725903436</v>
      </c>
      <c r="F50" s="6">
        <v>0</v>
      </c>
      <c r="G50" s="36">
        <f t="shared" si="10"/>
        <v>0</v>
      </c>
      <c r="H50" s="6">
        <f t="shared" si="11"/>
        <v>16797</v>
      </c>
      <c r="J50" s="124"/>
    </row>
    <row r="51" spans="1:10" s="42" customFormat="1">
      <c r="A51" s="106" t="s">
        <v>12</v>
      </c>
      <c r="B51" s="109">
        <v>5018</v>
      </c>
      <c r="C51" s="110">
        <f t="shared" si="8"/>
        <v>46.588060532912451</v>
      </c>
      <c r="D51" s="109">
        <v>5751</v>
      </c>
      <c r="E51" s="110">
        <f t="shared" si="9"/>
        <v>53.393371089035369</v>
      </c>
      <c r="F51" s="109">
        <v>2</v>
      </c>
      <c r="G51" s="110">
        <f t="shared" si="10"/>
        <v>1.8568378052177141E-2</v>
      </c>
      <c r="H51" s="109">
        <f t="shared" si="11"/>
        <v>10771</v>
      </c>
      <c r="J51" s="124"/>
    </row>
    <row r="52" spans="1:10" s="42" customFormat="1">
      <c r="A52" s="43" t="s">
        <v>13</v>
      </c>
      <c r="B52" s="6">
        <v>2488</v>
      </c>
      <c r="C52" s="36">
        <f t="shared" si="8"/>
        <v>32.144702842377257</v>
      </c>
      <c r="D52" s="6">
        <v>4393</v>
      </c>
      <c r="E52" s="36">
        <f t="shared" si="9"/>
        <v>56.757105943152453</v>
      </c>
      <c r="F52" s="6">
        <v>859</v>
      </c>
      <c r="G52" s="36">
        <f t="shared" si="10"/>
        <v>11.098191214470285</v>
      </c>
      <c r="H52" s="6">
        <f t="shared" si="11"/>
        <v>7740</v>
      </c>
      <c r="J52" s="124"/>
    </row>
    <row r="53" spans="1:10" s="42" customFormat="1">
      <c r="A53" s="106" t="s">
        <v>14</v>
      </c>
      <c r="B53" s="109">
        <v>1611</v>
      </c>
      <c r="C53" s="110">
        <f t="shared" si="8"/>
        <v>36.415009041591318</v>
      </c>
      <c r="D53" s="109">
        <v>2570</v>
      </c>
      <c r="E53" s="110">
        <f t="shared" si="9"/>
        <v>58.092224231464741</v>
      </c>
      <c r="F53" s="109">
        <v>243</v>
      </c>
      <c r="G53" s="110">
        <f t="shared" si="10"/>
        <v>5.492766726943942</v>
      </c>
      <c r="H53" s="109">
        <f t="shared" si="11"/>
        <v>4424</v>
      </c>
      <c r="J53" s="124"/>
    </row>
    <row r="54" spans="1:10" s="42" customFormat="1">
      <c r="A54" s="43" t="s">
        <v>15</v>
      </c>
      <c r="B54" s="6">
        <v>1705</v>
      </c>
      <c r="C54" s="36">
        <f t="shared" si="8"/>
        <v>41.03489771359807</v>
      </c>
      <c r="D54" s="6">
        <v>2285</v>
      </c>
      <c r="E54" s="36">
        <f t="shared" si="9"/>
        <v>54.993983152827916</v>
      </c>
      <c r="F54" s="6">
        <v>165</v>
      </c>
      <c r="G54" s="36">
        <f t="shared" si="10"/>
        <v>3.9711191335740073</v>
      </c>
      <c r="H54" s="6">
        <f t="shared" si="11"/>
        <v>4155</v>
      </c>
      <c r="J54" s="124"/>
    </row>
    <row r="55" spans="1:10" s="42" customFormat="1">
      <c r="A55" s="106" t="s">
        <v>16</v>
      </c>
      <c r="B55" s="109">
        <v>1460</v>
      </c>
      <c r="C55" s="110">
        <f t="shared" si="8"/>
        <v>52.348512011473645</v>
      </c>
      <c r="D55" s="109">
        <v>887</v>
      </c>
      <c r="E55" s="110">
        <f t="shared" si="9"/>
        <v>31.80351380423091</v>
      </c>
      <c r="F55" s="109">
        <v>442</v>
      </c>
      <c r="G55" s="110">
        <f t="shared" si="10"/>
        <v>15.847974184295447</v>
      </c>
      <c r="H55" s="109">
        <f t="shared" si="11"/>
        <v>2789</v>
      </c>
      <c r="J55" s="124"/>
    </row>
    <row r="56" spans="1:10" s="42" customFormat="1">
      <c r="A56" s="44" t="s">
        <v>17</v>
      </c>
      <c r="B56" s="45">
        <v>82238</v>
      </c>
      <c r="C56" s="37">
        <f>(+B56/H56)*100</f>
        <v>56.399248357496532</v>
      </c>
      <c r="D56" s="45">
        <v>83302</v>
      </c>
      <c r="E56" s="37">
        <f t="shared" si="9"/>
        <v>57.12894509443538</v>
      </c>
      <c r="F56" s="45">
        <v>30027</v>
      </c>
      <c r="G56" s="37">
        <f t="shared" si="10"/>
        <v>20.592672857201642</v>
      </c>
      <c r="H56" s="38">
        <f>SUM(H41:H55)</f>
        <v>145814</v>
      </c>
      <c r="J56" s="124"/>
    </row>
    <row r="57" spans="1:10" s="42" customFormat="1">
      <c r="A57" s="44"/>
      <c r="B57" s="45"/>
      <c r="C57" s="37"/>
      <c r="D57" s="45"/>
      <c r="E57" s="37"/>
      <c r="F57" s="45"/>
      <c r="G57" s="37"/>
      <c r="H57" s="38"/>
      <c r="J57" s="124"/>
    </row>
    <row r="58" spans="1:10" s="42" customFormat="1" ht="15">
      <c r="A58" s="130" t="s">
        <v>115</v>
      </c>
      <c r="H58" s="84">
        <v>2019</v>
      </c>
      <c r="J58" s="124"/>
    </row>
    <row r="59" spans="1:10">
      <c r="A59" s="40" t="s">
        <v>0</v>
      </c>
      <c r="B59" s="39" t="s">
        <v>64</v>
      </c>
      <c r="C59" s="39" t="s">
        <v>65</v>
      </c>
      <c r="D59" s="39" t="s">
        <v>66</v>
      </c>
      <c r="E59" s="39" t="s">
        <v>67</v>
      </c>
      <c r="F59" s="39" t="s">
        <v>68</v>
      </c>
      <c r="G59" s="39" t="s">
        <v>69</v>
      </c>
      <c r="H59" s="39" t="s">
        <v>17</v>
      </c>
    </row>
    <row r="60" spans="1:10">
      <c r="A60" s="106" t="s">
        <v>45</v>
      </c>
      <c r="B60" s="109">
        <v>7069</v>
      </c>
      <c r="C60" s="110">
        <f>(+B60/H60)*100</f>
        <v>31.855256635572982</v>
      </c>
      <c r="D60" s="109">
        <v>9017</v>
      </c>
      <c r="E60" s="110">
        <f>(+D60/H60)*100</f>
        <v>40.633590194222883</v>
      </c>
      <c r="F60" s="109">
        <v>6105</v>
      </c>
      <c r="G60" s="110">
        <f>(+F60/H60)*100</f>
        <v>27.511153170204139</v>
      </c>
      <c r="H60" s="109">
        <f>+B60+D60+F60</f>
        <v>22191</v>
      </c>
    </row>
    <row r="61" spans="1:10">
      <c r="A61" s="43" t="s">
        <v>3</v>
      </c>
      <c r="B61" s="6">
        <v>5892</v>
      </c>
      <c r="C61" s="36">
        <f t="shared" ref="C61:C74" si="12">(+B61/H61)*100</f>
        <v>51.163598471691564</v>
      </c>
      <c r="D61" s="6">
        <v>5619</v>
      </c>
      <c r="E61" s="36">
        <f t="shared" ref="E61:E75" si="13">(+D61/H61)*100</f>
        <v>48.792983674887111</v>
      </c>
      <c r="F61" s="6">
        <v>5</v>
      </c>
      <c r="G61" s="36">
        <f t="shared" ref="G61:G75" si="14">(+F61/H61)*100</f>
        <v>4.3417853421326848E-2</v>
      </c>
      <c r="H61" s="6">
        <f t="shared" ref="H61:H74" si="15">+B61+D61+F61</f>
        <v>11516</v>
      </c>
    </row>
    <row r="62" spans="1:10">
      <c r="A62" s="106" t="s">
        <v>4</v>
      </c>
      <c r="B62" s="109">
        <v>1631</v>
      </c>
      <c r="C62" s="110">
        <f t="shared" si="12"/>
        <v>35.689277899343544</v>
      </c>
      <c r="D62" s="109">
        <v>1758</v>
      </c>
      <c r="E62" s="110">
        <f t="shared" si="13"/>
        <v>38.468271334792121</v>
      </c>
      <c r="F62" s="109">
        <v>1181</v>
      </c>
      <c r="G62" s="110">
        <f t="shared" si="14"/>
        <v>25.842450765864335</v>
      </c>
      <c r="H62" s="109">
        <f t="shared" si="15"/>
        <v>4570</v>
      </c>
    </row>
    <row r="63" spans="1:10">
      <c r="A63" s="43" t="s">
        <v>5</v>
      </c>
      <c r="B63" s="6">
        <v>2385</v>
      </c>
      <c r="C63" s="36">
        <f t="shared" si="12"/>
        <v>30.730575956706609</v>
      </c>
      <c r="D63" s="6">
        <v>2839</v>
      </c>
      <c r="E63" s="36">
        <f t="shared" si="13"/>
        <v>36.580337585362713</v>
      </c>
      <c r="F63" s="6">
        <v>2537</v>
      </c>
      <c r="G63" s="36">
        <f t="shared" si="14"/>
        <v>32.689086457930678</v>
      </c>
      <c r="H63" s="6">
        <f t="shared" si="15"/>
        <v>7761</v>
      </c>
    </row>
    <row r="64" spans="1:10">
      <c r="A64" s="106" t="s">
        <v>6</v>
      </c>
      <c r="B64" s="109">
        <v>5609</v>
      </c>
      <c r="C64" s="110">
        <f t="shared" si="12"/>
        <v>44.095911949685537</v>
      </c>
      <c r="D64" s="109">
        <v>4783</v>
      </c>
      <c r="E64" s="110">
        <f t="shared" si="13"/>
        <v>37.602201257861637</v>
      </c>
      <c r="F64" s="109">
        <v>2328</v>
      </c>
      <c r="G64" s="110">
        <f t="shared" si="14"/>
        <v>18.30188679245283</v>
      </c>
      <c r="H64" s="109">
        <f t="shared" si="15"/>
        <v>12720</v>
      </c>
    </row>
    <row r="65" spans="1:8">
      <c r="A65" s="43" t="s">
        <v>7</v>
      </c>
      <c r="B65" s="6">
        <v>1942</v>
      </c>
      <c r="C65" s="36">
        <f t="shared" si="12"/>
        <v>47.679842867665116</v>
      </c>
      <c r="D65" s="6">
        <v>1785</v>
      </c>
      <c r="E65" s="36">
        <f t="shared" si="13"/>
        <v>43.825190277436775</v>
      </c>
      <c r="F65" s="6">
        <v>346</v>
      </c>
      <c r="G65" s="36">
        <f t="shared" si="14"/>
        <v>8.4949668548981094</v>
      </c>
      <c r="H65" s="6">
        <f t="shared" si="15"/>
        <v>4073</v>
      </c>
    </row>
    <row r="66" spans="1:8">
      <c r="A66" s="106" t="s">
        <v>8</v>
      </c>
      <c r="B66" s="109">
        <v>5264</v>
      </c>
      <c r="C66" s="110">
        <f t="shared" si="12"/>
        <v>53.403672516992998</v>
      </c>
      <c r="D66" s="109">
        <v>4593</v>
      </c>
      <c r="E66" s="110">
        <f t="shared" si="13"/>
        <v>46.596327483007002</v>
      </c>
      <c r="F66" s="109">
        <v>0</v>
      </c>
      <c r="G66" s="110">
        <f t="shared" si="14"/>
        <v>0</v>
      </c>
      <c r="H66" s="109">
        <f t="shared" si="15"/>
        <v>9857</v>
      </c>
    </row>
    <row r="67" spans="1:8">
      <c r="A67" s="43" t="s">
        <v>9</v>
      </c>
      <c r="B67" s="6">
        <v>9258</v>
      </c>
      <c r="C67" s="36">
        <f t="shared" si="12"/>
        <v>32.840268170692774</v>
      </c>
      <c r="D67" s="6">
        <v>10182</v>
      </c>
      <c r="E67" s="36">
        <f t="shared" si="13"/>
        <v>36.117909971267423</v>
      </c>
      <c r="F67" s="6">
        <v>8751</v>
      </c>
      <c r="G67" s="36">
        <f t="shared" si="14"/>
        <v>31.041821858039796</v>
      </c>
      <c r="H67" s="6">
        <f t="shared" si="15"/>
        <v>28191</v>
      </c>
    </row>
    <row r="68" spans="1:8">
      <c r="A68" s="106" t="s">
        <v>10</v>
      </c>
      <c r="B68" s="109">
        <v>14652</v>
      </c>
      <c r="C68" s="110">
        <f t="shared" si="12"/>
        <v>42.732151189920671</v>
      </c>
      <c r="D68" s="109">
        <v>12838</v>
      </c>
      <c r="E68" s="110">
        <f t="shared" si="13"/>
        <v>37.441670555296312</v>
      </c>
      <c r="F68" s="109">
        <v>6798</v>
      </c>
      <c r="G68" s="110">
        <f t="shared" si="14"/>
        <v>19.826178254783013</v>
      </c>
      <c r="H68" s="109">
        <f t="shared" si="15"/>
        <v>34288</v>
      </c>
    </row>
    <row r="69" spans="1:8">
      <c r="A69" s="43" t="s">
        <v>11</v>
      </c>
      <c r="B69" s="6">
        <v>12004</v>
      </c>
      <c r="C69" s="36">
        <f t="shared" si="12"/>
        <v>57.993139765206045</v>
      </c>
      <c r="D69" s="6">
        <v>8695</v>
      </c>
      <c r="E69" s="36">
        <f t="shared" si="13"/>
        <v>42.006860234793955</v>
      </c>
      <c r="F69" s="6">
        <v>0</v>
      </c>
      <c r="G69" s="36">
        <f t="shared" si="14"/>
        <v>0</v>
      </c>
      <c r="H69" s="6">
        <f t="shared" si="15"/>
        <v>20699</v>
      </c>
    </row>
    <row r="70" spans="1:8">
      <c r="A70" s="106" t="s">
        <v>12</v>
      </c>
      <c r="B70" s="109">
        <v>6458</v>
      </c>
      <c r="C70" s="110">
        <f t="shared" si="12"/>
        <v>47.419046919744474</v>
      </c>
      <c r="D70" s="109">
        <v>7155</v>
      </c>
      <c r="E70" s="110">
        <f t="shared" si="13"/>
        <v>52.53689698215728</v>
      </c>
      <c r="F70" s="109">
        <v>6</v>
      </c>
      <c r="G70" s="110">
        <f t="shared" si="14"/>
        <v>4.4056098098245094E-2</v>
      </c>
      <c r="H70" s="109">
        <f t="shared" si="15"/>
        <v>13619</v>
      </c>
    </row>
    <row r="71" spans="1:8">
      <c r="A71" s="43" t="s">
        <v>13</v>
      </c>
      <c r="B71" s="6">
        <v>3812</v>
      </c>
      <c r="C71" s="36">
        <f t="shared" si="12"/>
        <v>33.18533994950814</v>
      </c>
      <c r="D71" s="6">
        <v>6526</v>
      </c>
      <c r="E71" s="36">
        <f t="shared" si="13"/>
        <v>56.812048402542004</v>
      </c>
      <c r="F71" s="6">
        <v>1149</v>
      </c>
      <c r="G71" s="36">
        <f t="shared" si="14"/>
        <v>10.002611647949857</v>
      </c>
      <c r="H71" s="6">
        <f t="shared" si="15"/>
        <v>11487</v>
      </c>
    </row>
    <row r="72" spans="1:8">
      <c r="A72" s="106" t="s">
        <v>14</v>
      </c>
      <c r="B72" s="109">
        <v>2015</v>
      </c>
      <c r="C72" s="110">
        <f t="shared" si="12"/>
        <v>37.918705306736925</v>
      </c>
      <c r="D72" s="109">
        <v>3117</v>
      </c>
      <c r="E72" s="110">
        <f t="shared" si="13"/>
        <v>58.656379375235225</v>
      </c>
      <c r="F72" s="109">
        <v>182</v>
      </c>
      <c r="G72" s="110">
        <f t="shared" si="14"/>
        <v>3.4249153180278511</v>
      </c>
      <c r="H72" s="109">
        <f t="shared" si="15"/>
        <v>5314</v>
      </c>
    </row>
    <row r="73" spans="1:8">
      <c r="A73" s="43" t="s">
        <v>15</v>
      </c>
      <c r="B73" s="6">
        <v>2149</v>
      </c>
      <c r="C73" s="36">
        <f t="shared" si="12"/>
        <v>38.783613066233528</v>
      </c>
      <c r="D73" s="6">
        <v>3183</v>
      </c>
      <c r="E73" s="36">
        <f t="shared" si="13"/>
        <v>57.444504602057393</v>
      </c>
      <c r="F73" s="6">
        <v>209</v>
      </c>
      <c r="G73" s="36">
        <f t="shared" si="14"/>
        <v>3.7718823317090777</v>
      </c>
      <c r="H73" s="6">
        <f t="shared" si="15"/>
        <v>5541</v>
      </c>
    </row>
    <row r="74" spans="1:8">
      <c r="A74" s="106" t="s">
        <v>16</v>
      </c>
      <c r="B74" s="109">
        <v>2098</v>
      </c>
      <c r="C74" s="110">
        <f t="shared" si="12"/>
        <v>56.096256684491976</v>
      </c>
      <c r="D74" s="109">
        <v>1212</v>
      </c>
      <c r="E74" s="110">
        <f t="shared" si="13"/>
        <v>32.406417112299465</v>
      </c>
      <c r="F74" s="109">
        <v>430</v>
      </c>
      <c r="G74" s="110">
        <f t="shared" si="14"/>
        <v>11.497326203208557</v>
      </c>
      <c r="H74" s="109">
        <f t="shared" si="15"/>
        <v>3740</v>
      </c>
    </row>
    <row r="75" spans="1:8">
      <c r="A75" s="44" t="s">
        <v>17</v>
      </c>
      <c r="B75" s="45">
        <v>82238</v>
      </c>
      <c r="C75" s="37">
        <f>(+B75/H75)*100</f>
        <v>42.051061784452386</v>
      </c>
      <c r="D75" s="45">
        <v>83302</v>
      </c>
      <c r="E75" s="37">
        <f t="shared" si="13"/>
        <v>42.595120853722769</v>
      </c>
      <c r="F75" s="45">
        <v>30027</v>
      </c>
      <c r="G75" s="37">
        <f t="shared" si="14"/>
        <v>15.353817361824849</v>
      </c>
      <c r="H75" s="38">
        <f>SUM(H60:H74)</f>
        <v>195567</v>
      </c>
    </row>
    <row r="76" spans="1:8">
      <c r="A76" s="44"/>
      <c r="B76" s="45"/>
      <c r="C76" s="37"/>
      <c r="D76" s="45"/>
      <c r="E76" s="37"/>
      <c r="F76" s="45"/>
      <c r="G76" s="37"/>
      <c r="H76" s="38"/>
    </row>
    <row r="77" spans="1:8" ht="15">
      <c r="A77" s="130" t="s">
        <v>116</v>
      </c>
      <c r="B77" s="42"/>
      <c r="C77" s="42"/>
      <c r="D77" s="42"/>
      <c r="E77" s="42"/>
      <c r="F77" s="42"/>
      <c r="G77" s="42"/>
      <c r="H77" s="84">
        <v>2018</v>
      </c>
    </row>
    <row r="78" spans="1:8">
      <c r="A78" s="40" t="s">
        <v>0</v>
      </c>
      <c r="B78" s="39" t="s">
        <v>64</v>
      </c>
      <c r="C78" s="39" t="s">
        <v>65</v>
      </c>
      <c r="D78" s="39" t="s">
        <v>66</v>
      </c>
      <c r="E78" s="39" t="s">
        <v>67</v>
      </c>
      <c r="F78" s="39" t="s">
        <v>68</v>
      </c>
      <c r="G78" s="39" t="s">
        <v>69</v>
      </c>
      <c r="H78" s="39" t="s">
        <v>17</v>
      </c>
    </row>
    <row r="79" spans="1:8">
      <c r="A79" s="106" t="s">
        <v>45</v>
      </c>
      <c r="B79" s="109">
        <v>7629</v>
      </c>
      <c r="C79" s="110">
        <f>(+B79/H79)*100</f>
        <v>33.014540418902541</v>
      </c>
      <c r="D79" s="109">
        <v>9681</v>
      </c>
      <c r="E79" s="110">
        <f>(+D79/H79)*100</f>
        <v>41.894581962956551</v>
      </c>
      <c r="F79" s="109">
        <v>5798</v>
      </c>
      <c r="G79" s="110">
        <f>(+F79/H79)*100</f>
        <v>25.090877618140905</v>
      </c>
      <c r="H79" s="109">
        <f>+B79+D79+F79</f>
        <v>23108</v>
      </c>
    </row>
    <row r="80" spans="1:8">
      <c r="A80" s="43" t="s">
        <v>3</v>
      </c>
      <c r="B80" s="6">
        <v>6444</v>
      </c>
      <c r="C80" s="36">
        <f t="shared" ref="C80:C93" si="16">(+B80/H80)*100</f>
        <v>50.304449648711945</v>
      </c>
      <c r="D80" s="6">
        <v>6363</v>
      </c>
      <c r="E80" s="36">
        <f t="shared" ref="E80:E94" si="17">(+D80/H80)*100</f>
        <v>49.672131147540981</v>
      </c>
      <c r="F80" s="6">
        <v>3</v>
      </c>
      <c r="G80" s="36">
        <f t="shared" ref="G80:G94" si="18">(+F80/H80)*100</f>
        <v>2.3419203747072598E-2</v>
      </c>
      <c r="H80" s="6">
        <f t="shared" ref="H80:H93" si="19">+B80+D80+F80</f>
        <v>12810</v>
      </c>
    </row>
    <row r="81" spans="1:8">
      <c r="A81" s="106" t="s">
        <v>4</v>
      </c>
      <c r="B81" s="109">
        <v>2006</v>
      </c>
      <c r="C81" s="110">
        <f t="shared" si="16"/>
        <v>39.652105159122357</v>
      </c>
      <c r="D81" s="109">
        <v>1948</v>
      </c>
      <c r="E81" s="110">
        <f t="shared" si="17"/>
        <v>38.505633524411941</v>
      </c>
      <c r="F81" s="109">
        <v>1105</v>
      </c>
      <c r="G81" s="110">
        <f t="shared" si="18"/>
        <v>21.842261316465706</v>
      </c>
      <c r="H81" s="109">
        <f t="shared" si="19"/>
        <v>5059</v>
      </c>
    </row>
    <row r="82" spans="1:8">
      <c r="A82" s="43" t="s">
        <v>5</v>
      </c>
      <c r="B82" s="6">
        <v>2364</v>
      </c>
      <c r="C82" s="36">
        <f t="shared" si="16"/>
        <v>29.691032403918616</v>
      </c>
      <c r="D82" s="6">
        <v>3024</v>
      </c>
      <c r="E82" s="36">
        <f t="shared" si="17"/>
        <v>37.980406932931423</v>
      </c>
      <c r="F82" s="6">
        <v>2574</v>
      </c>
      <c r="G82" s="36">
        <f t="shared" si="18"/>
        <v>32.328560663149965</v>
      </c>
      <c r="H82" s="6">
        <f t="shared" si="19"/>
        <v>7962</v>
      </c>
    </row>
    <row r="83" spans="1:8">
      <c r="A83" s="106" t="s">
        <v>6</v>
      </c>
      <c r="B83" s="109">
        <v>6450</v>
      </c>
      <c r="C83" s="110">
        <f t="shared" si="16"/>
        <v>42.98853639029592</v>
      </c>
      <c r="D83" s="109">
        <v>5447</v>
      </c>
      <c r="E83" s="110">
        <f t="shared" si="17"/>
        <v>36.303652359370837</v>
      </c>
      <c r="F83" s="109">
        <v>3107</v>
      </c>
      <c r="G83" s="110">
        <f t="shared" si="18"/>
        <v>20.707811250333243</v>
      </c>
      <c r="H83" s="109">
        <f t="shared" si="19"/>
        <v>15004</v>
      </c>
    </row>
    <row r="84" spans="1:8">
      <c r="A84" s="43" t="s">
        <v>7</v>
      </c>
      <c r="B84" s="6">
        <v>1762</v>
      </c>
      <c r="C84" s="36">
        <f t="shared" si="16"/>
        <v>41.615493623051485</v>
      </c>
      <c r="D84" s="6">
        <v>1688</v>
      </c>
      <c r="E84" s="36">
        <f t="shared" si="17"/>
        <v>39.867737364194618</v>
      </c>
      <c r="F84" s="6">
        <v>784</v>
      </c>
      <c r="G84" s="36">
        <f t="shared" si="18"/>
        <v>18.516769012753898</v>
      </c>
      <c r="H84" s="6">
        <f t="shared" si="19"/>
        <v>4234</v>
      </c>
    </row>
    <row r="85" spans="1:8">
      <c r="A85" s="106" t="s">
        <v>8</v>
      </c>
      <c r="B85" s="109">
        <v>5181</v>
      </c>
      <c r="C85" s="110">
        <f t="shared" si="16"/>
        <v>53.890160183066357</v>
      </c>
      <c r="D85" s="109">
        <v>4433</v>
      </c>
      <c r="E85" s="110">
        <f t="shared" si="17"/>
        <v>46.109839816933643</v>
      </c>
      <c r="F85" s="109">
        <v>0</v>
      </c>
      <c r="G85" s="110">
        <f t="shared" si="18"/>
        <v>0</v>
      </c>
      <c r="H85" s="109">
        <f t="shared" si="19"/>
        <v>9614</v>
      </c>
    </row>
    <row r="86" spans="1:8">
      <c r="A86" s="43" t="s">
        <v>9</v>
      </c>
      <c r="B86" s="6">
        <v>7891</v>
      </c>
      <c r="C86" s="36">
        <f t="shared" si="16"/>
        <v>25.321695600551937</v>
      </c>
      <c r="D86" s="6">
        <v>7763</v>
      </c>
      <c r="E86" s="36">
        <f t="shared" si="17"/>
        <v>24.910952090620285</v>
      </c>
      <c r="F86" s="6">
        <v>15509</v>
      </c>
      <c r="G86" s="36">
        <f t="shared" si="18"/>
        <v>49.767352308827775</v>
      </c>
      <c r="H86" s="6">
        <f t="shared" si="19"/>
        <v>31163</v>
      </c>
    </row>
    <row r="87" spans="1:8">
      <c r="A87" s="106" t="s">
        <v>10</v>
      </c>
      <c r="B87" s="109">
        <v>16984</v>
      </c>
      <c r="C87" s="110">
        <f t="shared" si="16"/>
        <v>45.092260719500864</v>
      </c>
      <c r="D87" s="109">
        <v>14847</v>
      </c>
      <c r="E87" s="110">
        <f t="shared" si="17"/>
        <v>39.418558343289526</v>
      </c>
      <c r="F87" s="109">
        <v>5834</v>
      </c>
      <c r="G87" s="110">
        <f t="shared" si="18"/>
        <v>15.489180937209612</v>
      </c>
      <c r="H87" s="109">
        <f t="shared" si="19"/>
        <v>37665</v>
      </c>
    </row>
    <row r="88" spans="1:8">
      <c r="A88" s="43" t="s">
        <v>11</v>
      </c>
      <c r="B88" s="6">
        <v>11340</v>
      </c>
      <c r="C88" s="36">
        <f t="shared" si="16"/>
        <v>57.613168724279838</v>
      </c>
      <c r="D88" s="6">
        <v>8343</v>
      </c>
      <c r="E88" s="36">
        <f t="shared" si="17"/>
        <v>42.386831275720169</v>
      </c>
      <c r="F88" s="6">
        <v>0</v>
      </c>
      <c r="G88" s="36">
        <f t="shared" si="18"/>
        <v>0</v>
      </c>
      <c r="H88" s="6">
        <f t="shared" si="19"/>
        <v>19683</v>
      </c>
    </row>
    <row r="89" spans="1:8">
      <c r="A89" s="106" t="s">
        <v>12</v>
      </c>
      <c r="B89" s="109">
        <v>6205</v>
      </c>
      <c r="C89" s="110">
        <f t="shared" si="16"/>
        <v>43.777338789332582</v>
      </c>
      <c r="D89" s="109">
        <v>7968</v>
      </c>
      <c r="E89" s="110">
        <f t="shared" si="17"/>
        <v>56.215606039226749</v>
      </c>
      <c r="F89" s="109">
        <v>1</v>
      </c>
      <c r="G89" s="110">
        <f t="shared" si="18"/>
        <v>7.0551714406660087E-3</v>
      </c>
      <c r="H89" s="109">
        <f t="shared" si="19"/>
        <v>14174</v>
      </c>
    </row>
    <row r="90" spans="1:8">
      <c r="A90" s="43" t="s">
        <v>13</v>
      </c>
      <c r="B90" s="6">
        <v>4073</v>
      </c>
      <c r="C90" s="36">
        <f t="shared" si="16"/>
        <v>32.000314267756131</v>
      </c>
      <c r="D90" s="6">
        <v>7407</v>
      </c>
      <c r="E90" s="36">
        <f t="shared" si="17"/>
        <v>58.194531741043363</v>
      </c>
      <c r="F90" s="6">
        <v>1248</v>
      </c>
      <c r="G90" s="36">
        <f t="shared" si="18"/>
        <v>9.8051539912005037</v>
      </c>
      <c r="H90" s="6">
        <f t="shared" si="19"/>
        <v>12728</v>
      </c>
    </row>
    <row r="91" spans="1:8">
      <c r="A91" s="106" t="s">
        <v>14</v>
      </c>
      <c r="B91" s="109">
        <v>2280</v>
      </c>
      <c r="C91" s="110">
        <f t="shared" si="16"/>
        <v>37.785880013258208</v>
      </c>
      <c r="D91" s="109">
        <v>3714</v>
      </c>
      <c r="E91" s="110">
        <f t="shared" si="17"/>
        <v>61.551209811070592</v>
      </c>
      <c r="F91" s="109">
        <v>40</v>
      </c>
      <c r="G91" s="110">
        <f t="shared" si="18"/>
        <v>0.66291017567119659</v>
      </c>
      <c r="H91" s="109">
        <f t="shared" si="19"/>
        <v>6034</v>
      </c>
    </row>
    <row r="92" spans="1:8">
      <c r="A92" s="43" t="s">
        <v>15</v>
      </c>
      <c r="B92" s="6">
        <v>2434</v>
      </c>
      <c r="C92" s="36">
        <f t="shared" si="16"/>
        <v>40.198183319570603</v>
      </c>
      <c r="D92" s="6">
        <v>3342</v>
      </c>
      <c r="E92" s="36">
        <f t="shared" si="17"/>
        <v>55.194054500412882</v>
      </c>
      <c r="F92" s="6">
        <v>279</v>
      </c>
      <c r="G92" s="36">
        <f t="shared" si="18"/>
        <v>4.6077621800165156</v>
      </c>
      <c r="H92" s="6">
        <f t="shared" si="19"/>
        <v>6055</v>
      </c>
    </row>
    <row r="93" spans="1:8">
      <c r="A93" s="106" t="s">
        <v>16</v>
      </c>
      <c r="B93" s="109">
        <v>2323</v>
      </c>
      <c r="C93" s="110">
        <f t="shared" si="16"/>
        <v>55.69407815871493</v>
      </c>
      <c r="D93" s="109">
        <v>1641</v>
      </c>
      <c r="E93" s="110">
        <f t="shared" si="17"/>
        <v>39.343083193478783</v>
      </c>
      <c r="F93" s="109">
        <v>207</v>
      </c>
      <c r="G93" s="110">
        <f t="shared" si="18"/>
        <v>4.9628386478062811</v>
      </c>
      <c r="H93" s="109">
        <f t="shared" si="19"/>
        <v>4171</v>
      </c>
    </row>
    <row r="94" spans="1:8">
      <c r="A94" s="44" t="s">
        <v>17</v>
      </c>
      <c r="B94" s="45">
        <f>SUM(B79:B93)</f>
        <v>85366</v>
      </c>
      <c r="C94" s="37">
        <f>(+B94/H94)*100</f>
        <v>40.754497192835046</v>
      </c>
      <c r="D94" s="45">
        <f>SUM(D79:D93)</f>
        <v>87609</v>
      </c>
      <c r="E94" s="37">
        <f t="shared" si="17"/>
        <v>41.825325592941986</v>
      </c>
      <c r="F94" s="45">
        <f>SUM(F79:F93)</f>
        <v>36489</v>
      </c>
      <c r="G94" s="37">
        <f t="shared" si="18"/>
        <v>17.420177214222967</v>
      </c>
      <c r="H94" s="38">
        <f>SUM(H79:H93)</f>
        <v>209464</v>
      </c>
    </row>
    <row r="95" spans="1:8">
      <c r="A95" s="44"/>
      <c r="B95" s="45"/>
      <c r="C95" s="37"/>
      <c r="D95" s="45"/>
      <c r="E95" s="37"/>
      <c r="F95" s="45"/>
      <c r="G95" s="37"/>
      <c r="H95" s="38"/>
    </row>
    <row r="96" spans="1:8">
      <c r="A96" s="42"/>
      <c r="B96" s="42"/>
      <c r="C96" s="42"/>
      <c r="D96" s="42"/>
      <c r="E96" s="42"/>
      <c r="F96" s="42"/>
      <c r="G96" s="42"/>
      <c r="H96" s="42"/>
    </row>
    <row r="97" spans="1:8">
      <c r="A97" s="42"/>
      <c r="B97" s="42"/>
      <c r="C97" s="42"/>
      <c r="D97" s="42"/>
      <c r="E97" s="42"/>
      <c r="F97" s="42"/>
      <c r="G97" s="42"/>
      <c r="H97" s="42"/>
    </row>
    <row r="98" spans="1:8">
      <c r="A98" s="44"/>
      <c r="B98" s="45"/>
      <c r="C98" s="37"/>
      <c r="D98" s="45"/>
      <c r="E98" s="37"/>
      <c r="F98" s="45"/>
      <c r="G98" s="37"/>
      <c r="H98" s="133"/>
    </row>
    <row r="99" spans="1:8">
      <c r="A99" s="44"/>
      <c r="B99" s="45"/>
      <c r="C99" s="37"/>
      <c r="D99" s="45"/>
      <c r="E99" s="37"/>
      <c r="F99" s="45"/>
      <c r="G99" s="37"/>
      <c r="H99" s="133"/>
    </row>
    <row r="100" spans="1:8">
      <c r="A100" s="44"/>
      <c r="B100" s="45"/>
      <c r="C100" s="37"/>
      <c r="D100" s="45"/>
      <c r="E100" s="37"/>
      <c r="F100" s="45"/>
      <c r="G100" s="37"/>
      <c r="H100" s="133"/>
    </row>
    <row r="101" spans="1:8">
      <c r="A101" s="44"/>
      <c r="B101" s="45"/>
      <c r="C101" s="37"/>
      <c r="D101" s="45"/>
      <c r="E101" s="37"/>
      <c r="F101" s="45"/>
      <c r="G101" s="37"/>
      <c r="H101" s="133"/>
    </row>
    <row r="102" spans="1:8">
      <c r="A102" s="44"/>
      <c r="B102" s="45"/>
      <c r="C102" s="37"/>
      <c r="D102" s="45"/>
      <c r="E102" s="37"/>
      <c r="F102" s="45"/>
      <c r="G102" s="37"/>
      <c r="H102" s="133"/>
    </row>
    <row r="103" spans="1:8">
      <c r="A103" s="44"/>
      <c r="B103" s="45"/>
      <c r="C103" s="37"/>
      <c r="D103" s="45"/>
      <c r="E103" s="37"/>
      <c r="F103" s="45"/>
      <c r="G103" s="37"/>
      <c r="H103" s="133"/>
    </row>
    <row r="104" spans="1:8">
      <c r="A104" s="44"/>
      <c r="B104" s="45"/>
      <c r="C104" s="37"/>
      <c r="D104" s="45"/>
      <c r="E104" s="37"/>
      <c r="F104" s="45"/>
      <c r="G104" s="37"/>
      <c r="H104" s="133"/>
    </row>
    <row r="105" spans="1:8">
      <c r="A105" s="44"/>
      <c r="B105" s="45"/>
      <c r="C105" s="37"/>
      <c r="D105" s="45"/>
      <c r="E105" s="37"/>
      <c r="F105" s="45"/>
      <c r="G105" s="37"/>
      <c r="H105" s="133"/>
    </row>
    <row r="106" spans="1:8">
      <c r="A106" s="44"/>
      <c r="B106" s="45"/>
      <c r="C106" s="37"/>
      <c r="D106" s="45"/>
      <c r="E106" s="37"/>
      <c r="F106" s="45"/>
      <c r="G106" s="37"/>
      <c r="H106" s="133"/>
    </row>
    <row r="107" spans="1:8">
      <c r="A107" s="44"/>
      <c r="B107" s="45"/>
      <c r="C107" s="37"/>
      <c r="D107" s="45"/>
      <c r="E107" s="37"/>
      <c r="F107" s="45"/>
      <c r="G107" s="37"/>
      <c r="H107" s="133"/>
    </row>
    <row r="108" spans="1:8">
      <c r="A108" s="44"/>
      <c r="B108" s="45"/>
      <c r="C108" s="37"/>
      <c r="D108" s="45"/>
      <c r="E108" s="37"/>
      <c r="F108" s="45"/>
      <c r="G108" s="37"/>
      <c r="H108" s="133"/>
    </row>
    <row r="109" spans="1:8">
      <c r="A109" s="44"/>
      <c r="B109" s="45"/>
      <c r="C109" s="37"/>
      <c r="D109" s="45"/>
      <c r="E109" s="37"/>
      <c r="F109" s="45"/>
      <c r="G109" s="37"/>
      <c r="H109" s="133"/>
    </row>
    <row r="110" spans="1:8">
      <c r="A110" s="44"/>
      <c r="B110" s="45"/>
      <c r="C110" s="37"/>
      <c r="D110" s="45"/>
      <c r="E110" s="37"/>
      <c r="F110" s="45"/>
      <c r="G110" s="37"/>
      <c r="H110" s="133"/>
    </row>
    <row r="111" spans="1:8">
      <c r="A111" s="44"/>
      <c r="B111" s="45"/>
      <c r="C111" s="37"/>
      <c r="D111" s="45"/>
      <c r="E111" s="37"/>
      <c r="F111" s="45"/>
      <c r="G111" s="37"/>
      <c r="H111" s="133"/>
    </row>
    <row r="112" spans="1:8">
      <c r="A112" s="44"/>
      <c r="B112" s="45"/>
      <c r="C112" s="37"/>
      <c r="D112" s="45"/>
      <c r="E112" s="37"/>
      <c r="F112" s="45"/>
      <c r="G112" s="37"/>
      <c r="H112" s="133"/>
    </row>
    <row r="113" spans="1:8">
      <c r="A113" s="44"/>
      <c r="B113" s="45"/>
      <c r="C113" s="37"/>
      <c r="D113" s="45"/>
      <c r="E113" s="37"/>
      <c r="F113" s="45"/>
      <c r="G113" s="37"/>
      <c r="H113" s="133"/>
    </row>
    <row r="115" spans="1:8">
      <c r="A115" s="42"/>
      <c r="B115" s="42"/>
      <c r="C115" s="42"/>
      <c r="D115" s="42"/>
      <c r="E115" s="42"/>
      <c r="F115" s="42"/>
      <c r="G115" s="42"/>
      <c r="H115" s="42"/>
    </row>
    <row r="116" spans="1:8">
      <c r="A116" s="42"/>
      <c r="B116" s="42"/>
      <c r="C116" s="42"/>
      <c r="D116" s="42"/>
      <c r="E116" s="42"/>
      <c r="F116" s="42"/>
      <c r="G116" s="42"/>
      <c r="H116" s="42"/>
    </row>
  </sheetData>
  <pageMargins left="0.5" right="0.5" top="0.25" bottom="0.25" header="0.3" footer="0.3"/>
  <pageSetup orientation="portrait" r:id="rId1"/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A7D18-B073-4C46-B188-3DE9DDC54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FACEAA0-AB33-4969-998F-964804B453AB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D828C87A-B809-40EF-B061-4AE066E31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Enrollment and Hours by college</vt:lpstr>
      <vt:lpstr>Non-Credit Courses and Programs</vt:lpstr>
      <vt:lpstr>Enroll ProgType-College 5 years</vt:lpstr>
      <vt:lpstr>DUI and DIP</vt:lpstr>
      <vt:lpstr>Sheltered Workshop and MSHA</vt:lpstr>
      <vt:lpstr>Used AutoDealers and Correction</vt:lpstr>
      <vt:lpstr>Online and Public Policy</vt:lpstr>
      <vt:lpstr>TotalFedClust</vt:lpstr>
      <vt:lpstr>Total Enrollment by Gender</vt:lpstr>
      <vt:lpstr>Total Enrollment RaceEthnicity</vt:lpstr>
      <vt:lpstr>SkEnh Recert FedClust</vt:lpstr>
      <vt:lpstr>SkEnh FedClust</vt:lpstr>
      <vt:lpstr>SkEnhFedClustContHrs</vt:lpstr>
      <vt:lpstr>State or Federal Mandated</vt:lpstr>
      <vt:lpstr>NC_Awards</vt:lpstr>
      <vt:lpstr>NC_Awards_FedClust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Varner</dc:creator>
  <cp:lastModifiedBy>Bassis, Vladimir [IDOE]</cp:lastModifiedBy>
  <cp:lastPrinted>2022-12-28T16:55:20Z</cp:lastPrinted>
  <dcterms:created xsi:type="dcterms:W3CDTF">2009-01-05T01:44:35Z</dcterms:created>
  <dcterms:modified xsi:type="dcterms:W3CDTF">2022-12-28T18:00:34Z</dcterms:modified>
</cp:coreProperties>
</file>