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gias\Desktop\"/>
    </mc:Choice>
  </mc:AlternateContent>
  <bookViews>
    <workbookView xWindow="0" yWindow="0" windowWidth="14376" windowHeight="7236"/>
  </bookViews>
  <sheets>
    <sheet name="PrivateVendo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2" l="1"/>
  <c r="M26" i="2" s="1"/>
  <c r="J33" i="2" l="1"/>
  <c r="G35" i="2"/>
  <c r="D32" i="2"/>
  <c r="B71" i="2" l="1"/>
  <c r="B77" i="2" s="1"/>
  <c r="B91" i="2"/>
  <c r="J37" i="2"/>
  <c r="H37" i="2"/>
  <c r="G37" i="2"/>
  <c r="E37" i="2"/>
  <c r="B37" i="2"/>
  <c r="K32" i="2" l="1"/>
  <c r="K36" i="2"/>
  <c r="I33" i="2"/>
  <c r="I31" i="2"/>
  <c r="F35" i="2"/>
  <c r="C33" i="2"/>
  <c r="C31" i="2"/>
  <c r="K33" i="2"/>
  <c r="K31" i="2"/>
  <c r="I34" i="2"/>
  <c r="F32" i="2"/>
  <c r="F36" i="2"/>
  <c r="C34" i="2"/>
  <c r="F33" i="2"/>
  <c r="F31" i="2"/>
  <c r="K35" i="2"/>
  <c r="I32" i="2"/>
  <c r="I36" i="2"/>
  <c r="C32" i="2"/>
  <c r="K34" i="2"/>
  <c r="I35" i="2"/>
  <c r="C35" i="2"/>
  <c r="F34" i="2"/>
  <c r="C36" i="2"/>
  <c r="C88" i="2"/>
  <c r="E88" i="2" s="1"/>
  <c r="C87" i="2"/>
  <c r="E87" i="2" s="1"/>
  <c r="C85" i="2"/>
  <c r="C86" i="2"/>
  <c r="E86" i="2" s="1"/>
  <c r="C90" i="2"/>
  <c r="E90" i="2" s="1"/>
  <c r="C89" i="2"/>
  <c r="E89" i="2" s="1"/>
  <c r="L36" i="2" l="1"/>
  <c r="L32" i="2"/>
  <c r="L31" i="2"/>
  <c r="L35" i="2"/>
  <c r="L33" i="2"/>
  <c r="L34" i="2"/>
  <c r="K37" i="2"/>
  <c r="D37" i="2"/>
  <c r="C91" i="2"/>
  <c r="E91" i="2" s="1"/>
  <c r="E85" i="2"/>
  <c r="F37" i="2" l="1"/>
  <c r="I37" i="2"/>
  <c r="C37" i="2"/>
  <c r="L37" i="2" l="1"/>
</calcChain>
</file>

<file path=xl/sharedStrings.xml><?xml version="1.0" encoding="utf-8"?>
<sst xmlns="http://schemas.openxmlformats.org/spreadsheetml/2006/main" count="169" uniqueCount="121">
  <si>
    <t>Quarterly Billing</t>
  </si>
  <si>
    <t>Student 1 Name</t>
  </si>
  <si>
    <t>Student 1 Associate Name</t>
  </si>
  <si>
    <t>Student 2 Associate Name</t>
  </si>
  <si>
    <t>Student 2 Name</t>
  </si>
  <si>
    <t>Student 1 District</t>
  </si>
  <si>
    <t>Student 2 District</t>
  </si>
  <si>
    <t>Total</t>
  </si>
  <si>
    <t>Yamaha CSD</t>
  </si>
  <si>
    <t>Water CSD</t>
  </si>
  <si>
    <t>Air CSD</t>
  </si>
  <si>
    <t>Wind CSD</t>
  </si>
  <si>
    <t>Fire CSD</t>
  </si>
  <si>
    <t>Ford CSD</t>
  </si>
  <si>
    <t>Missy P</t>
  </si>
  <si>
    <t>J Choice</t>
  </si>
  <si>
    <t>Jessy R</t>
  </si>
  <si>
    <t>B Cruz</t>
  </si>
  <si>
    <t>Total Due Fiscal Agent</t>
  </si>
  <si>
    <t>District</t>
  </si>
  <si>
    <t>District's Portion of  Shared General Costs</t>
  </si>
  <si>
    <t>Student 3 Name</t>
  </si>
  <si>
    <t>Student 3 District</t>
  </si>
  <si>
    <t>Cratchit</t>
  </si>
  <si>
    <t>Level I Students Enrolled</t>
  </si>
  <si>
    <t>District's Individualized Costs for Level I</t>
  </si>
  <si>
    <t>Level II Students Enrolled</t>
  </si>
  <si>
    <t>District's Individualized Costs for Level II</t>
  </si>
  <si>
    <t>Level III Students Enrolled</t>
  </si>
  <si>
    <t>District's Individualized Costs for Level III</t>
  </si>
  <si>
    <t>Peach Tree Special Education Services</t>
  </si>
  <si>
    <t>221 S North St., Ford, Iowa 99999</t>
  </si>
  <si>
    <t>Yamaha CSD Student Listing</t>
  </si>
  <si>
    <t>Sally</t>
  </si>
  <si>
    <t>Bill</t>
  </si>
  <si>
    <t>Jim</t>
  </si>
  <si>
    <t>Joe</t>
  </si>
  <si>
    <t>Larry</t>
  </si>
  <si>
    <t>Water CSD Student Listing</t>
  </si>
  <si>
    <t>Level I</t>
  </si>
  <si>
    <t>Level II</t>
  </si>
  <si>
    <t>Level III</t>
  </si>
  <si>
    <t>Jorge</t>
  </si>
  <si>
    <t>George</t>
  </si>
  <si>
    <t>Harry</t>
  </si>
  <si>
    <t>Air CSD Student Listing</t>
  </si>
  <si>
    <t>Max</t>
  </si>
  <si>
    <t>Mary</t>
  </si>
  <si>
    <t>Conan</t>
  </si>
  <si>
    <t>Hercules</t>
  </si>
  <si>
    <t>Brad</t>
  </si>
  <si>
    <t>Dave</t>
  </si>
  <si>
    <t>Wind CSD Student Listing</t>
  </si>
  <si>
    <t>Jan</t>
  </si>
  <si>
    <t>Cruz</t>
  </si>
  <si>
    <t>Bob</t>
  </si>
  <si>
    <t>Fire CSD Student Listing</t>
  </si>
  <si>
    <t>DT</t>
  </si>
  <si>
    <t>RO</t>
  </si>
  <si>
    <t>BP</t>
  </si>
  <si>
    <t>ASAP</t>
  </si>
  <si>
    <t>QT</t>
  </si>
  <si>
    <t>KC</t>
  </si>
  <si>
    <t>Karla</t>
  </si>
  <si>
    <t>Ford CSD Student Listing</t>
  </si>
  <si>
    <t>Harry Tu</t>
  </si>
  <si>
    <t>General Costs</t>
  </si>
  <si>
    <t>Portion providing IEP instruction and services</t>
  </si>
  <si>
    <t>Teachers</t>
  </si>
  <si>
    <t>Classroom aides</t>
  </si>
  <si>
    <t>Portion that is individualized service on student IEPs</t>
  </si>
  <si>
    <t>Portion providing IEP instruction and services not individualized</t>
  </si>
  <si>
    <t>Salary and allowable benefits for two special education aides (salary, FICA, IPERS equivalent, health and dental insurance) [This will be an averaged costs across all  special education aides and will include your profit margin mark up.]</t>
  </si>
  <si>
    <t>Days enrolled</t>
  </si>
  <si>
    <t>Days Enrolled</t>
  </si>
  <si>
    <t>This is sp ed</t>
  </si>
  <si>
    <t>This is gen ed</t>
  </si>
  <si>
    <t>The billing would go only to Ford CSD as fiscal agent (or as district of location if not a consortium).</t>
  </si>
  <si>
    <t>Costs are calculated according to the number of students served for the number of days enrolled.</t>
  </si>
  <si>
    <t>Individualized costs are assigned to a specific student.</t>
  </si>
  <si>
    <t>To:  Ford Community School District as the Cherry Special Education Consortium fiscal agent (or as district of location if no consortium)</t>
  </si>
  <si>
    <t>Do not bill any other school district.</t>
  </si>
  <si>
    <t>To be a special education cost, the cost must be required on the child's IEP and cannot be a blanket service to all students in the classroom.</t>
  </si>
  <si>
    <t>If all students receive the same instruction, service, equipment, etc., those are not individualized as required so are not special education costs.</t>
  </si>
  <si>
    <t>List here other individualized costs from each students IEP, such as modified textbooks, assistive technology, etc.</t>
  </si>
  <si>
    <t>All costs must be permissive costs as listed in the guidance to districts.</t>
  </si>
  <si>
    <t>Individualized Costs by Student</t>
  </si>
  <si>
    <t>Moe</t>
  </si>
  <si>
    <t>JR</t>
  </si>
  <si>
    <t>Meaghan</t>
  </si>
  <si>
    <t>no IEP</t>
  </si>
  <si>
    <t>Student FTE Enrolled</t>
  </si>
  <si>
    <t>Student 3 Health Associate Name</t>
  </si>
  <si>
    <t>District's Portion of  Teacher &amp; Aide Costs for Level I</t>
  </si>
  <si>
    <t>District's Portion of  Teacher &amp; Aide Costs for Level II</t>
  </si>
  <si>
    <t>District's Portion of  Teacher &amp; Aide Costs for Level III</t>
  </si>
  <si>
    <t>PRIVATE SERVICE PROVIDER</t>
  </si>
  <si>
    <t>Salary &amp; allowable benefits of an associate required by the IEPs (from above)</t>
  </si>
  <si>
    <t>Students by District with Days Enrolled</t>
  </si>
  <si>
    <t>General Ed Teacher Salary &amp; benefits (calculated same as sp ed teacher above) *</t>
  </si>
  <si>
    <t>Textbooks that did not require modification *</t>
  </si>
  <si>
    <t>Supplies *</t>
  </si>
  <si>
    <t>Technology/iPads provided to all students in the program *</t>
  </si>
  <si>
    <t>Instructional software provided to all students in the program *</t>
  </si>
  <si>
    <t>General Ed Aide Salary &amp; benefits (calculated same as sp ed aide above) *</t>
  </si>
  <si>
    <t>* IF the contract for services was agreed to by the consortium for these items (or by district of location if not a consortium),</t>
  </si>
  <si>
    <t xml:space="preserve">      then the above general education individual items could apply.</t>
  </si>
  <si>
    <t>Also if other items that are allowable per the guidance were agreed to in a written contract, those would be added here.</t>
  </si>
  <si>
    <t>District's share of Sp ed Teacher &amp; Aide costs that are Gen Ed/GPP and not charged to sp ed **</t>
  </si>
  <si>
    <t>** - If the classroom were a mix of students with IEPs and those without, this column of costs would be included as shown below in general costs rather than here.</t>
  </si>
  <si>
    <t>** - If the classroom only included students with IEPs, these costs would be included as shown above in the distribution of costs rather than here.</t>
  </si>
  <si>
    <t>Sp ed teacher that is not IEP cost (from above) **</t>
  </si>
  <si>
    <t>Sp ed aid that is not IEP cost (from above) **</t>
  </si>
  <si>
    <t>Distribution of costs to district; includes those allowable from special education funding and those that must be general purpose/GPP funding.</t>
  </si>
  <si>
    <t>Distribution of general costs to districts, based on total enrollment (FTE) of each district.</t>
  </si>
  <si>
    <t>Calculating Special Education Costs</t>
  </si>
  <si>
    <t>Salary and allowable benefits for two special education teachers (salary, FICA, IPERS equivalent, health, vision, dental and life insurance) [This will normally be an averaged costs across all properly licensed and endorsed special education teachers and will include your profit margin mark up.]</t>
  </si>
  <si>
    <t>Portion providing instruction to IEP students that is not specified as requiring modification on the IEP</t>
  </si>
  <si>
    <t>Portion providing instructional support to IEP students that is not specified as requiring modification on the IEP</t>
  </si>
  <si>
    <t>Note that Yamaha had 2 students leave and 2 new student come halfway through the quarter, so they had 5 students served but only 3 FTE.</t>
  </si>
  <si>
    <t>Note that Ford had 2 students with IEPs and 3 students without IEPs, so they had 5 students served, but only 2 in special education.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</si>
</sst>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/>
    <xf numFmtId="4" fontId="0" fillId="0" borderId="7" xfId="0" applyNumberFormat="1" applyBorder="1"/>
    <xf numFmtId="0" fontId="0" fillId="0" borderId="8" xfId="0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1" xfId="0" applyBorder="1"/>
    <xf numFmtId="0" fontId="0" fillId="0" borderId="10" xfId="0" applyBorder="1"/>
    <xf numFmtId="4" fontId="0" fillId="0" borderId="12" xfId="0" applyNumberFormat="1" applyBorder="1"/>
    <xf numFmtId="0" fontId="0" fillId="0" borderId="9" xfId="0" applyBorder="1"/>
    <xf numFmtId="4" fontId="0" fillId="0" borderId="13" xfId="0" applyNumberFormat="1" applyBorder="1"/>
    <xf numFmtId="4" fontId="0" fillId="0" borderId="2" xfId="0" applyNumberFormat="1" applyBorder="1"/>
    <xf numFmtId="4" fontId="0" fillId="0" borderId="14" xfId="0" applyNumberFormat="1" applyBorder="1"/>
    <xf numFmtId="4" fontId="0" fillId="0" borderId="0" xfId="0" applyNumberFormat="1"/>
    <xf numFmtId="3" fontId="0" fillId="0" borderId="2" xfId="0" applyNumberFormat="1" applyBorder="1"/>
    <xf numFmtId="4" fontId="0" fillId="0" borderId="5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Border="1"/>
    <xf numFmtId="0" fontId="0" fillId="0" borderId="3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0" fillId="0" borderId="0" xfId="0" applyBorder="1" applyAlignment="1"/>
    <xf numFmtId="0" fontId="1" fillId="0" borderId="0" xfId="0" applyFont="1"/>
    <xf numFmtId="0" fontId="1" fillId="0" borderId="3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5" xfId="0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workbookViewId="0"/>
  </sheetViews>
  <sheetFormatPr defaultRowHeight="14.4" x14ac:dyDescent="0.3"/>
  <cols>
    <col min="1" max="1" width="24.6640625" customWidth="1"/>
    <col min="2" max="2" width="10.33203125" customWidth="1"/>
    <col min="3" max="3" width="14.109375" customWidth="1"/>
    <col min="4" max="4" width="15.44140625" customWidth="1"/>
    <col min="5" max="5" width="13.88671875" customWidth="1"/>
    <col min="7" max="7" width="14" customWidth="1"/>
    <col min="10" max="10" width="13.6640625" customWidth="1"/>
    <col min="11" max="11" width="13.33203125" customWidth="1"/>
    <col min="12" max="12" width="13.44140625" customWidth="1"/>
    <col min="13" max="13" width="13.109375" customWidth="1"/>
  </cols>
  <sheetData>
    <row r="1" spans="1:4" x14ac:dyDescent="0.3">
      <c r="A1" s="34" t="s">
        <v>96</v>
      </c>
    </row>
    <row r="3" spans="1:4" x14ac:dyDescent="0.3">
      <c r="A3" t="s">
        <v>30</v>
      </c>
    </row>
    <row r="4" spans="1:4" x14ac:dyDescent="0.3">
      <c r="A4" t="s">
        <v>31</v>
      </c>
    </row>
    <row r="5" spans="1:4" x14ac:dyDescent="0.3">
      <c r="A5" s="34" t="s">
        <v>0</v>
      </c>
    </row>
    <row r="6" spans="1:4" x14ac:dyDescent="0.3">
      <c r="A6" t="s">
        <v>80</v>
      </c>
    </row>
    <row r="7" spans="1:4" x14ac:dyDescent="0.3">
      <c r="A7" t="s">
        <v>81</v>
      </c>
    </row>
    <row r="9" spans="1:4" x14ac:dyDescent="0.3">
      <c r="A9" t="s">
        <v>82</v>
      </c>
    </row>
    <row r="10" spans="1:4" x14ac:dyDescent="0.3">
      <c r="A10" t="s">
        <v>83</v>
      </c>
    </row>
    <row r="11" spans="1:4" x14ac:dyDescent="0.3">
      <c r="A11" t="s">
        <v>85</v>
      </c>
    </row>
    <row r="14" spans="1:4" x14ac:dyDescent="0.3">
      <c r="A14" s="34" t="s">
        <v>115</v>
      </c>
    </row>
    <row r="15" spans="1:4" ht="100.8" x14ac:dyDescent="0.3">
      <c r="A15" s="34" t="s">
        <v>68</v>
      </c>
      <c r="B15" s="2" t="s">
        <v>7</v>
      </c>
      <c r="C15" s="27" t="s">
        <v>67</v>
      </c>
      <c r="D15" s="27" t="s">
        <v>117</v>
      </c>
    </row>
    <row r="16" spans="1:4" ht="172.8" x14ac:dyDescent="0.3">
      <c r="A16" s="28" t="s">
        <v>116</v>
      </c>
      <c r="B16" s="3">
        <v>52370</v>
      </c>
      <c r="C16" s="3">
        <v>45000</v>
      </c>
      <c r="D16" s="3">
        <v>7370</v>
      </c>
    </row>
    <row r="17" spans="1:14" x14ac:dyDescent="0.3">
      <c r="A17" s="29"/>
      <c r="B17" s="30"/>
      <c r="C17" s="30" t="s">
        <v>75</v>
      </c>
      <c r="D17" s="30" t="s">
        <v>76</v>
      </c>
    </row>
    <row r="18" spans="1:14" x14ac:dyDescent="0.3">
      <c r="A18" s="29"/>
      <c r="B18" s="30"/>
      <c r="C18" s="30"/>
      <c r="D18" s="30"/>
    </row>
    <row r="19" spans="1:14" ht="115.2" x14ac:dyDescent="0.3">
      <c r="A19" s="34" t="s">
        <v>69</v>
      </c>
      <c r="B19" s="2" t="s">
        <v>7</v>
      </c>
      <c r="C19" s="27" t="s">
        <v>71</v>
      </c>
      <c r="D19" s="27" t="s">
        <v>118</v>
      </c>
      <c r="E19" s="27" t="s">
        <v>70</v>
      </c>
    </row>
    <row r="20" spans="1:14" ht="144" x14ac:dyDescent="0.3">
      <c r="A20" s="28" t="s">
        <v>72</v>
      </c>
      <c r="B20" s="3">
        <v>120920</v>
      </c>
      <c r="C20" s="3">
        <v>25000</v>
      </c>
      <c r="D20" s="3">
        <v>20200</v>
      </c>
      <c r="E20" s="3">
        <v>75720</v>
      </c>
    </row>
    <row r="21" spans="1:14" x14ac:dyDescent="0.3">
      <c r="C21" t="s">
        <v>75</v>
      </c>
      <c r="D21" t="s">
        <v>76</v>
      </c>
      <c r="E21" t="s">
        <v>75</v>
      </c>
    </row>
    <row r="22" spans="1:14" ht="15" thickBot="1" x14ac:dyDescent="0.35"/>
    <row r="23" spans="1:14" ht="57.6" x14ac:dyDescent="0.3">
      <c r="A23" s="35" t="s">
        <v>86</v>
      </c>
      <c r="B23" s="7" t="s">
        <v>2</v>
      </c>
      <c r="C23" s="7" t="s">
        <v>1</v>
      </c>
      <c r="D23" s="7" t="s">
        <v>5</v>
      </c>
      <c r="E23" s="7"/>
      <c r="F23" s="7" t="s">
        <v>3</v>
      </c>
      <c r="G23" s="7" t="s">
        <v>4</v>
      </c>
      <c r="H23" s="7" t="s">
        <v>6</v>
      </c>
      <c r="I23" s="7"/>
      <c r="J23" s="7" t="s">
        <v>92</v>
      </c>
      <c r="K23" s="7" t="s">
        <v>21</v>
      </c>
      <c r="L23" s="8" t="s">
        <v>22</v>
      </c>
      <c r="M23" s="1"/>
      <c r="N23" s="1"/>
    </row>
    <row r="24" spans="1:14" x14ac:dyDescent="0.3">
      <c r="A24" s="14"/>
      <c r="B24" s="5" t="s">
        <v>15</v>
      </c>
      <c r="C24" s="15" t="s">
        <v>14</v>
      </c>
      <c r="D24" s="15" t="s">
        <v>9</v>
      </c>
      <c r="E24" s="15"/>
      <c r="F24" s="15" t="s">
        <v>16</v>
      </c>
      <c r="G24" s="15" t="s">
        <v>17</v>
      </c>
      <c r="H24" s="15" t="s">
        <v>12</v>
      </c>
      <c r="I24" s="15"/>
      <c r="J24" s="15" t="s">
        <v>23</v>
      </c>
      <c r="K24" s="15" t="s">
        <v>51</v>
      </c>
      <c r="L24" s="16" t="s">
        <v>10</v>
      </c>
      <c r="M24" s="1"/>
      <c r="N24" s="1"/>
    </row>
    <row r="25" spans="1:14" ht="43.8" thickBot="1" x14ac:dyDescent="0.35">
      <c r="A25" s="36" t="s">
        <v>97</v>
      </c>
      <c r="B25" s="12">
        <v>17680</v>
      </c>
      <c r="C25" s="17"/>
      <c r="D25" s="17"/>
      <c r="E25" s="17"/>
      <c r="F25" s="12">
        <v>12010</v>
      </c>
      <c r="G25" s="17"/>
      <c r="H25" s="17"/>
      <c r="I25" s="17"/>
      <c r="J25" s="12">
        <v>46030</v>
      </c>
      <c r="K25" s="17"/>
      <c r="L25" s="18"/>
      <c r="M25" s="24">
        <f>B25+F25+J25</f>
        <v>75720</v>
      </c>
    </row>
    <row r="26" spans="1:14" x14ac:dyDescent="0.3">
      <c r="A26" s="33" t="s">
        <v>84</v>
      </c>
      <c r="B26" s="30"/>
      <c r="C26" s="4"/>
      <c r="D26" s="4"/>
      <c r="E26" s="4"/>
      <c r="F26" s="30"/>
      <c r="G26" s="4"/>
      <c r="H26" s="4"/>
      <c r="I26" s="4"/>
      <c r="J26" s="30"/>
      <c r="K26" s="4"/>
      <c r="L26" s="4"/>
      <c r="M26" s="24">
        <f>B16+B20+M25</f>
        <v>249010</v>
      </c>
    </row>
    <row r="27" spans="1:14" x14ac:dyDescent="0.3">
      <c r="A27" s="33"/>
      <c r="B27" s="30"/>
      <c r="C27" s="4"/>
      <c r="D27" s="4"/>
      <c r="E27" s="4"/>
      <c r="F27" s="30"/>
      <c r="G27" s="4"/>
      <c r="H27" s="4"/>
      <c r="I27" s="4"/>
      <c r="J27" s="30"/>
      <c r="K27" s="4"/>
      <c r="L27" s="4"/>
    </row>
    <row r="28" spans="1:14" x14ac:dyDescent="0.3">
      <c r="A28" s="29"/>
      <c r="B28" s="30"/>
      <c r="C28" s="4"/>
      <c r="D28" s="4"/>
      <c r="E28" s="4"/>
      <c r="F28" s="30"/>
      <c r="G28" s="4"/>
      <c r="H28" s="4"/>
      <c r="I28" s="4"/>
      <c r="J28" s="30"/>
      <c r="K28" s="4"/>
      <c r="L28" s="4"/>
    </row>
    <row r="29" spans="1:14" ht="15" thickBot="1" x14ac:dyDescent="0.35">
      <c r="A29" s="34" t="s">
        <v>113</v>
      </c>
      <c r="M29" s="24"/>
    </row>
    <row r="30" spans="1:14" ht="115.2" x14ac:dyDescent="0.3">
      <c r="A30" s="38" t="s">
        <v>19</v>
      </c>
      <c r="B30" s="7" t="s">
        <v>24</v>
      </c>
      <c r="C30" s="7" t="s">
        <v>93</v>
      </c>
      <c r="D30" s="7" t="s">
        <v>25</v>
      </c>
      <c r="E30" s="7" t="s">
        <v>26</v>
      </c>
      <c r="F30" s="7" t="s">
        <v>94</v>
      </c>
      <c r="G30" s="7" t="s">
        <v>27</v>
      </c>
      <c r="H30" s="7" t="s">
        <v>28</v>
      </c>
      <c r="I30" s="7" t="s">
        <v>95</v>
      </c>
      <c r="J30" s="7" t="s">
        <v>29</v>
      </c>
      <c r="K30" s="37" t="s">
        <v>108</v>
      </c>
      <c r="L30" s="8" t="s">
        <v>18</v>
      </c>
    </row>
    <row r="31" spans="1:14" x14ac:dyDescent="0.3">
      <c r="A31" s="9" t="s">
        <v>8</v>
      </c>
      <c r="B31" s="2">
        <v>3</v>
      </c>
      <c r="C31" s="3">
        <f t="shared" ref="C31:C36" si="0">B31/($B$37+$E$37+$H$37)*($C$16+$C$20+$E$20)</f>
        <v>16191.111111111109</v>
      </c>
      <c r="D31" s="3"/>
      <c r="E31" s="25">
        <v>1</v>
      </c>
      <c r="F31" s="3">
        <f t="shared" ref="F31:F36" si="1">E31/($B$37+$E$37+$H$37)*($C$16+$C$20+$E$20)</f>
        <v>5397.0370370370365</v>
      </c>
      <c r="G31" s="22"/>
      <c r="H31" s="25">
        <v>1</v>
      </c>
      <c r="I31" s="3">
        <f t="shared" ref="I31:I36" si="2">H31/($B$37+$E$37+$H$37)*($C$16+$C$20+$E$20)</f>
        <v>5397.0370370370365</v>
      </c>
      <c r="J31" s="22"/>
      <c r="K31" s="3">
        <f t="shared" ref="K31:K36" si="3">(B31+E31+H31)/($B$37+$E$37+$H$37)*($D$20+$D$16)</f>
        <v>5105.5555555555557</v>
      </c>
      <c r="L31" s="19">
        <f>C31+D31+F31+G31+I31+J31+K31</f>
        <v>32090.740740740737</v>
      </c>
    </row>
    <row r="32" spans="1:14" x14ac:dyDescent="0.3">
      <c r="A32" s="9" t="s">
        <v>9</v>
      </c>
      <c r="B32" s="2">
        <v>2</v>
      </c>
      <c r="C32" s="3">
        <f t="shared" si="0"/>
        <v>10794.074074074073</v>
      </c>
      <c r="D32" s="3">
        <f>B25</f>
        <v>17680</v>
      </c>
      <c r="E32" s="25">
        <v>0</v>
      </c>
      <c r="F32" s="3">
        <f t="shared" si="1"/>
        <v>0</v>
      </c>
      <c r="G32" s="22"/>
      <c r="H32" s="25">
        <v>2</v>
      </c>
      <c r="I32" s="3">
        <f t="shared" si="2"/>
        <v>10794.074074074073</v>
      </c>
      <c r="J32" s="22"/>
      <c r="K32" s="3">
        <f t="shared" si="3"/>
        <v>4084.4444444444443</v>
      </c>
      <c r="L32" s="19">
        <f t="shared" ref="L32:L37" si="4">C32+D32+F32+G32+I32+J32+K32</f>
        <v>43352.592592592591</v>
      </c>
    </row>
    <row r="33" spans="1:12" x14ac:dyDescent="0.3">
      <c r="A33" s="9" t="s">
        <v>10</v>
      </c>
      <c r="B33" s="2">
        <v>3</v>
      </c>
      <c r="C33" s="3">
        <f t="shared" si="0"/>
        <v>16191.111111111109</v>
      </c>
      <c r="D33" s="3"/>
      <c r="E33" s="25">
        <v>2</v>
      </c>
      <c r="F33" s="3">
        <f t="shared" si="1"/>
        <v>10794.074074074073</v>
      </c>
      <c r="G33" s="22"/>
      <c r="H33" s="25">
        <v>1</v>
      </c>
      <c r="I33" s="3">
        <f t="shared" si="2"/>
        <v>5397.0370370370365</v>
      </c>
      <c r="J33" s="22">
        <f>J25</f>
        <v>46030</v>
      </c>
      <c r="K33" s="3">
        <f t="shared" si="3"/>
        <v>6126.6666666666661</v>
      </c>
      <c r="L33" s="19">
        <f t="shared" si="4"/>
        <v>84538.888888888891</v>
      </c>
    </row>
    <row r="34" spans="1:12" x14ac:dyDescent="0.3">
      <c r="A34" s="9" t="s">
        <v>11</v>
      </c>
      <c r="B34" s="2">
        <v>1</v>
      </c>
      <c r="C34" s="3">
        <f t="shared" si="0"/>
        <v>5397.0370370370365</v>
      </c>
      <c r="D34" s="3"/>
      <c r="E34" s="25">
        <v>2</v>
      </c>
      <c r="F34" s="3">
        <f t="shared" si="1"/>
        <v>10794.074074074073</v>
      </c>
      <c r="G34" s="22"/>
      <c r="H34" s="25">
        <v>0</v>
      </c>
      <c r="I34" s="3">
        <f t="shared" si="2"/>
        <v>0</v>
      </c>
      <c r="J34" s="22"/>
      <c r="K34" s="3">
        <f t="shared" si="3"/>
        <v>3063.333333333333</v>
      </c>
      <c r="L34" s="19">
        <f t="shared" si="4"/>
        <v>19254.444444444442</v>
      </c>
    </row>
    <row r="35" spans="1:12" x14ac:dyDescent="0.3">
      <c r="A35" s="9" t="s">
        <v>12</v>
      </c>
      <c r="B35" s="2">
        <v>2</v>
      </c>
      <c r="C35" s="3">
        <f t="shared" si="0"/>
        <v>10794.074074074073</v>
      </c>
      <c r="D35" s="3"/>
      <c r="E35" s="25">
        <v>4</v>
      </c>
      <c r="F35" s="3">
        <f t="shared" si="1"/>
        <v>21588.148148148146</v>
      </c>
      <c r="G35" s="22">
        <f>F25</f>
        <v>12010</v>
      </c>
      <c r="H35" s="25">
        <v>1</v>
      </c>
      <c r="I35" s="3">
        <f t="shared" si="2"/>
        <v>5397.0370370370365</v>
      </c>
      <c r="J35" s="22"/>
      <c r="K35" s="3">
        <f t="shared" si="3"/>
        <v>7147.7777777777774</v>
      </c>
      <c r="L35" s="19">
        <f t="shared" si="4"/>
        <v>56937.037037037036</v>
      </c>
    </row>
    <row r="36" spans="1:12" x14ac:dyDescent="0.3">
      <c r="A36" s="9" t="s">
        <v>13</v>
      </c>
      <c r="B36" s="2">
        <v>2</v>
      </c>
      <c r="C36" s="3">
        <f t="shared" si="0"/>
        <v>10794.074074074073</v>
      </c>
      <c r="D36" s="3"/>
      <c r="E36" s="25">
        <v>0</v>
      </c>
      <c r="F36" s="3">
        <f t="shared" si="1"/>
        <v>0</v>
      </c>
      <c r="G36" s="22"/>
      <c r="H36" s="25">
        <v>0</v>
      </c>
      <c r="I36" s="3">
        <f t="shared" si="2"/>
        <v>0</v>
      </c>
      <c r="J36" s="22"/>
      <c r="K36" s="3">
        <f t="shared" si="3"/>
        <v>2042.2222222222222</v>
      </c>
      <c r="L36" s="19">
        <f t="shared" si="4"/>
        <v>12836.296296296296</v>
      </c>
    </row>
    <row r="37" spans="1:12" ht="15" thickBot="1" x14ac:dyDescent="0.35">
      <c r="A37" s="11" t="s">
        <v>7</v>
      </c>
      <c r="B37" s="20">
        <f t="shared" ref="B37:K37" si="5">B31+B32+B33+B34+B35+B36</f>
        <v>13</v>
      </c>
      <c r="C37" s="12">
        <f t="shared" si="5"/>
        <v>70161.481481481474</v>
      </c>
      <c r="D37" s="12">
        <f t="shared" si="5"/>
        <v>17680</v>
      </c>
      <c r="E37" s="20">
        <f t="shared" si="5"/>
        <v>9</v>
      </c>
      <c r="F37" s="12">
        <f t="shared" si="5"/>
        <v>48573.333333333328</v>
      </c>
      <c r="G37" s="12">
        <f t="shared" si="5"/>
        <v>12010</v>
      </c>
      <c r="H37" s="20">
        <f t="shared" si="5"/>
        <v>5</v>
      </c>
      <c r="I37" s="12">
        <f t="shared" si="5"/>
        <v>26985.185185185182</v>
      </c>
      <c r="J37" s="23">
        <f t="shared" si="5"/>
        <v>46030</v>
      </c>
      <c r="K37" s="23">
        <f t="shared" si="5"/>
        <v>27570</v>
      </c>
      <c r="L37" s="19">
        <f t="shared" si="4"/>
        <v>249010</v>
      </c>
    </row>
    <row r="38" spans="1:12" x14ac:dyDescent="0.3">
      <c r="A38" t="s">
        <v>78</v>
      </c>
      <c r="B38" s="4"/>
      <c r="C38" s="30"/>
      <c r="D38" s="30"/>
      <c r="E38" s="4"/>
      <c r="F38" s="30"/>
      <c r="G38" s="30"/>
      <c r="H38" s="4"/>
      <c r="I38" s="30"/>
      <c r="J38" s="30"/>
      <c r="K38" s="30"/>
    </row>
    <row r="39" spans="1:12" x14ac:dyDescent="0.3">
      <c r="A39" t="s">
        <v>79</v>
      </c>
      <c r="B39" s="4"/>
      <c r="C39" s="30"/>
      <c r="D39" s="30"/>
      <c r="E39" s="4"/>
      <c r="F39" s="30"/>
      <c r="G39" s="30"/>
      <c r="H39" s="4"/>
      <c r="I39" s="30"/>
      <c r="J39" s="30"/>
      <c r="K39" s="30"/>
    </row>
    <row r="40" spans="1:12" x14ac:dyDescent="0.3">
      <c r="A40" t="s">
        <v>109</v>
      </c>
      <c r="B40" s="4"/>
      <c r="C40" s="30"/>
      <c r="D40" s="30"/>
      <c r="E40" s="4"/>
      <c r="F40" s="30"/>
      <c r="G40" s="30"/>
      <c r="H40" s="4"/>
      <c r="I40" s="30"/>
      <c r="J40" s="30"/>
      <c r="K40" s="30"/>
    </row>
    <row r="41" spans="1:12" x14ac:dyDescent="0.3">
      <c r="B41" s="4"/>
      <c r="C41" s="30"/>
      <c r="D41" s="30"/>
      <c r="E41" s="4"/>
      <c r="F41" s="30"/>
      <c r="G41" s="30"/>
      <c r="H41" s="4"/>
      <c r="I41" s="30"/>
      <c r="J41" s="30"/>
      <c r="K41" s="30"/>
    </row>
    <row r="43" spans="1:12" x14ac:dyDescent="0.3">
      <c r="A43" s="34" t="s">
        <v>98</v>
      </c>
    </row>
    <row r="44" spans="1:12" x14ac:dyDescent="0.3">
      <c r="A44" t="s">
        <v>32</v>
      </c>
      <c r="C44" t="s">
        <v>73</v>
      </c>
      <c r="E44" t="s">
        <v>52</v>
      </c>
      <c r="G44" t="s">
        <v>74</v>
      </c>
    </row>
    <row r="45" spans="1:12" x14ac:dyDescent="0.3">
      <c r="A45" t="s">
        <v>33</v>
      </c>
      <c r="B45" t="s">
        <v>39</v>
      </c>
      <c r="C45">
        <v>45</v>
      </c>
      <c r="E45" t="s">
        <v>53</v>
      </c>
      <c r="F45" t="s">
        <v>39</v>
      </c>
      <c r="G45">
        <v>45</v>
      </c>
    </row>
    <row r="46" spans="1:12" x14ac:dyDescent="0.3">
      <c r="A46" t="s">
        <v>35</v>
      </c>
      <c r="B46" t="s">
        <v>39</v>
      </c>
      <c r="C46">
        <v>22</v>
      </c>
      <c r="E46" t="s">
        <v>54</v>
      </c>
      <c r="F46" t="s">
        <v>40</v>
      </c>
      <c r="G46">
        <v>45</v>
      </c>
    </row>
    <row r="47" spans="1:12" x14ac:dyDescent="0.3">
      <c r="A47" t="s">
        <v>37</v>
      </c>
      <c r="B47" t="s">
        <v>39</v>
      </c>
      <c r="C47">
        <v>23</v>
      </c>
      <c r="E47" t="s">
        <v>55</v>
      </c>
      <c r="F47" t="s">
        <v>40</v>
      </c>
      <c r="G47">
        <v>45</v>
      </c>
    </row>
    <row r="48" spans="1:12" x14ac:dyDescent="0.3">
      <c r="A48" t="s">
        <v>34</v>
      </c>
      <c r="B48" t="s">
        <v>40</v>
      </c>
      <c r="C48">
        <v>22</v>
      </c>
    </row>
    <row r="49" spans="1:7" x14ac:dyDescent="0.3">
      <c r="A49" t="s">
        <v>36</v>
      </c>
      <c r="B49" t="s">
        <v>41</v>
      </c>
      <c r="C49">
        <v>23</v>
      </c>
      <c r="E49" t="s">
        <v>56</v>
      </c>
    </row>
    <row r="50" spans="1:7" x14ac:dyDescent="0.3">
      <c r="E50" t="s">
        <v>57</v>
      </c>
      <c r="F50" t="s">
        <v>39</v>
      </c>
      <c r="G50">
        <v>45</v>
      </c>
    </row>
    <row r="51" spans="1:7" x14ac:dyDescent="0.3">
      <c r="A51" t="s">
        <v>38</v>
      </c>
      <c r="E51" t="s">
        <v>58</v>
      </c>
      <c r="F51" t="s">
        <v>39</v>
      </c>
      <c r="G51">
        <v>45</v>
      </c>
    </row>
    <row r="52" spans="1:7" x14ac:dyDescent="0.3">
      <c r="A52" t="s">
        <v>14</v>
      </c>
      <c r="B52" t="s">
        <v>39</v>
      </c>
      <c r="C52">
        <v>45</v>
      </c>
      <c r="E52" t="s">
        <v>59</v>
      </c>
      <c r="F52" t="s">
        <v>40</v>
      </c>
      <c r="G52">
        <v>45</v>
      </c>
    </row>
    <row r="53" spans="1:7" x14ac:dyDescent="0.3">
      <c r="A53" t="s">
        <v>42</v>
      </c>
      <c r="B53" t="s">
        <v>39</v>
      </c>
      <c r="C53">
        <v>45</v>
      </c>
      <c r="E53" t="s">
        <v>60</v>
      </c>
      <c r="F53" t="s">
        <v>40</v>
      </c>
      <c r="G53">
        <v>45</v>
      </c>
    </row>
    <row r="54" spans="1:7" x14ac:dyDescent="0.3">
      <c r="A54" t="s">
        <v>43</v>
      </c>
      <c r="B54" t="s">
        <v>40</v>
      </c>
      <c r="C54">
        <v>45</v>
      </c>
      <c r="E54" t="s">
        <v>61</v>
      </c>
      <c r="F54" t="s">
        <v>40</v>
      </c>
      <c r="G54">
        <v>45</v>
      </c>
    </row>
    <row r="55" spans="1:7" x14ac:dyDescent="0.3">
      <c r="A55" t="s">
        <v>44</v>
      </c>
      <c r="B55" t="s">
        <v>40</v>
      </c>
      <c r="C55">
        <v>45</v>
      </c>
      <c r="E55" t="s">
        <v>62</v>
      </c>
      <c r="F55" t="s">
        <v>40</v>
      </c>
      <c r="G55">
        <v>45</v>
      </c>
    </row>
    <row r="56" spans="1:7" x14ac:dyDescent="0.3">
      <c r="E56" t="s">
        <v>63</v>
      </c>
      <c r="F56" t="s">
        <v>41</v>
      </c>
      <c r="G56">
        <v>45</v>
      </c>
    </row>
    <row r="57" spans="1:7" x14ac:dyDescent="0.3">
      <c r="A57" t="s">
        <v>45</v>
      </c>
    </row>
    <row r="58" spans="1:7" x14ac:dyDescent="0.3">
      <c r="A58" t="s">
        <v>46</v>
      </c>
      <c r="B58" t="s">
        <v>39</v>
      </c>
      <c r="C58">
        <v>45</v>
      </c>
      <c r="E58" t="s">
        <v>64</v>
      </c>
    </row>
    <row r="59" spans="1:7" x14ac:dyDescent="0.3">
      <c r="A59" t="s">
        <v>47</v>
      </c>
      <c r="B59" t="s">
        <v>39</v>
      </c>
      <c r="C59">
        <v>45</v>
      </c>
      <c r="E59" t="s">
        <v>65</v>
      </c>
      <c r="F59" t="s">
        <v>39</v>
      </c>
      <c r="G59">
        <v>45</v>
      </c>
    </row>
    <row r="60" spans="1:7" x14ac:dyDescent="0.3">
      <c r="A60" t="s">
        <v>48</v>
      </c>
      <c r="B60" t="s">
        <v>39</v>
      </c>
      <c r="C60">
        <v>45</v>
      </c>
      <c r="E60" t="s">
        <v>33</v>
      </c>
      <c r="F60" t="s">
        <v>39</v>
      </c>
      <c r="G60">
        <v>45</v>
      </c>
    </row>
    <row r="61" spans="1:7" x14ac:dyDescent="0.3">
      <c r="A61" t="s">
        <v>49</v>
      </c>
      <c r="B61" t="s">
        <v>40</v>
      </c>
      <c r="C61">
        <v>45</v>
      </c>
      <c r="E61" t="s">
        <v>87</v>
      </c>
      <c r="F61" t="s">
        <v>90</v>
      </c>
      <c r="G61">
        <v>45</v>
      </c>
    </row>
    <row r="62" spans="1:7" x14ac:dyDescent="0.3">
      <c r="A62" t="s">
        <v>50</v>
      </c>
      <c r="B62" t="s">
        <v>40</v>
      </c>
      <c r="C62">
        <v>45</v>
      </c>
      <c r="E62" t="s">
        <v>88</v>
      </c>
      <c r="F62" t="s">
        <v>90</v>
      </c>
      <c r="G62">
        <v>45</v>
      </c>
    </row>
    <row r="63" spans="1:7" x14ac:dyDescent="0.3">
      <c r="A63" t="s">
        <v>51</v>
      </c>
      <c r="B63" t="s">
        <v>41</v>
      </c>
      <c r="C63">
        <v>45</v>
      </c>
      <c r="E63" t="s">
        <v>89</v>
      </c>
      <c r="F63" t="s">
        <v>90</v>
      </c>
      <c r="G63">
        <v>45</v>
      </c>
    </row>
    <row r="65" spans="1:11" x14ac:dyDescent="0.3">
      <c r="A65" t="s">
        <v>119</v>
      </c>
    </row>
    <row r="66" spans="1:11" x14ac:dyDescent="0.3">
      <c r="A66" t="s">
        <v>120</v>
      </c>
    </row>
    <row r="68" spans="1:11" ht="15" thickBot="1" x14ac:dyDescent="0.35">
      <c r="A68" s="34" t="s">
        <v>66</v>
      </c>
    </row>
    <row r="69" spans="1:11" ht="43.2" x14ac:dyDescent="0.3">
      <c r="A69" s="31" t="s">
        <v>99</v>
      </c>
      <c r="B69" s="26">
        <v>50000</v>
      </c>
    </row>
    <row r="70" spans="1:11" ht="28.8" x14ac:dyDescent="0.3">
      <c r="A70" s="32" t="s">
        <v>111</v>
      </c>
      <c r="B70" s="10">
        <v>7370</v>
      </c>
    </row>
    <row r="71" spans="1:11" ht="28.8" x14ac:dyDescent="0.3">
      <c r="A71" s="32" t="s">
        <v>100</v>
      </c>
      <c r="B71" s="10">
        <f>B69*0.0765</f>
        <v>3825</v>
      </c>
    </row>
    <row r="72" spans="1:11" x14ac:dyDescent="0.3">
      <c r="A72" s="32" t="s">
        <v>101</v>
      </c>
      <c r="B72" s="10">
        <v>6000</v>
      </c>
    </row>
    <row r="73" spans="1:11" ht="43.2" x14ac:dyDescent="0.3">
      <c r="A73" s="32" t="s">
        <v>102</v>
      </c>
      <c r="B73" s="10">
        <v>15000</v>
      </c>
    </row>
    <row r="74" spans="1:11" ht="43.2" x14ac:dyDescent="0.3">
      <c r="A74" s="32" t="s">
        <v>103</v>
      </c>
      <c r="B74" s="10">
        <v>12000</v>
      </c>
    </row>
    <row r="75" spans="1:11" ht="43.2" x14ac:dyDescent="0.3">
      <c r="A75" s="32" t="s">
        <v>104</v>
      </c>
      <c r="B75" s="10">
        <v>25000</v>
      </c>
    </row>
    <row r="76" spans="1:11" ht="28.8" x14ac:dyDescent="0.3">
      <c r="A76" s="32" t="s">
        <v>112</v>
      </c>
      <c r="B76" s="10">
        <v>20200</v>
      </c>
    </row>
    <row r="77" spans="1:11" ht="15" thickBot="1" x14ac:dyDescent="0.35">
      <c r="A77" s="11" t="s">
        <v>7</v>
      </c>
      <c r="B77" s="13">
        <f>SUM(B69:B76)</f>
        <v>139395</v>
      </c>
    </row>
    <row r="78" spans="1:11" x14ac:dyDescent="0.3">
      <c r="A78" t="s">
        <v>110</v>
      </c>
      <c r="B78" s="4"/>
      <c r="C78" s="30"/>
      <c r="D78" s="30"/>
      <c r="E78" s="4"/>
      <c r="F78" s="30"/>
      <c r="G78" s="30"/>
      <c r="H78" s="4"/>
      <c r="I78" s="30"/>
      <c r="J78" s="30"/>
      <c r="K78" s="30"/>
    </row>
    <row r="79" spans="1:11" x14ac:dyDescent="0.3">
      <c r="A79" t="s">
        <v>105</v>
      </c>
    </row>
    <row r="80" spans="1:11" x14ac:dyDescent="0.3">
      <c r="A80" t="s">
        <v>106</v>
      </c>
    </row>
    <row r="81" spans="1:13" x14ac:dyDescent="0.3">
      <c r="A81" t="s">
        <v>107</v>
      </c>
    </row>
    <row r="83" spans="1:13" ht="15" thickBot="1" x14ac:dyDescent="0.35">
      <c r="A83" s="34" t="s">
        <v>114</v>
      </c>
      <c r="M83" s="24"/>
    </row>
    <row r="84" spans="1:13" ht="57.6" x14ac:dyDescent="0.3">
      <c r="A84" s="6" t="s">
        <v>19</v>
      </c>
      <c r="B84" s="7" t="s">
        <v>91</v>
      </c>
      <c r="C84" s="7" t="s">
        <v>20</v>
      </c>
      <c r="D84" s="7"/>
      <c r="E84" s="8" t="s">
        <v>18</v>
      </c>
    </row>
    <row r="85" spans="1:13" x14ac:dyDescent="0.3">
      <c r="A85" s="9" t="s">
        <v>8</v>
      </c>
      <c r="B85" s="2">
        <v>3</v>
      </c>
      <c r="C85" s="3">
        <f>B85/B91*B77</f>
        <v>14935.178571428571</v>
      </c>
      <c r="D85" s="22"/>
      <c r="E85" s="19">
        <f>C85</f>
        <v>14935.178571428571</v>
      </c>
    </row>
    <row r="86" spans="1:13" x14ac:dyDescent="0.3">
      <c r="A86" s="9" t="s">
        <v>9</v>
      </c>
      <c r="B86" s="2">
        <v>4</v>
      </c>
      <c r="C86" s="3">
        <f>B86/B91*B77</f>
        <v>19913.571428571428</v>
      </c>
      <c r="D86" s="22"/>
      <c r="E86" s="19">
        <f t="shared" ref="E86:E91" si="6">C86</f>
        <v>19913.571428571428</v>
      </c>
    </row>
    <row r="87" spans="1:13" x14ac:dyDescent="0.3">
      <c r="A87" s="9" t="s">
        <v>10</v>
      </c>
      <c r="B87" s="2">
        <v>6</v>
      </c>
      <c r="C87" s="3">
        <f>B87/B91*B77</f>
        <v>29870.357142857141</v>
      </c>
      <c r="D87" s="22"/>
      <c r="E87" s="19">
        <f t="shared" si="6"/>
        <v>29870.357142857141</v>
      </c>
    </row>
    <row r="88" spans="1:13" x14ac:dyDescent="0.3">
      <c r="A88" s="9" t="s">
        <v>11</v>
      </c>
      <c r="B88" s="2">
        <v>3</v>
      </c>
      <c r="C88" s="3">
        <f>B88/B91*B77</f>
        <v>14935.178571428571</v>
      </c>
      <c r="D88" s="22"/>
      <c r="E88" s="19">
        <f t="shared" si="6"/>
        <v>14935.178571428571</v>
      </c>
    </row>
    <row r="89" spans="1:13" x14ac:dyDescent="0.3">
      <c r="A89" s="9" t="s">
        <v>12</v>
      </c>
      <c r="B89" s="2">
        <v>7</v>
      </c>
      <c r="C89" s="3">
        <f>B89/B91*B77</f>
        <v>34848.75</v>
      </c>
      <c r="D89" s="22"/>
      <c r="E89" s="19">
        <f t="shared" si="6"/>
        <v>34848.75</v>
      </c>
    </row>
    <row r="90" spans="1:13" x14ac:dyDescent="0.3">
      <c r="A90" s="9" t="s">
        <v>13</v>
      </c>
      <c r="B90" s="2">
        <v>5</v>
      </c>
      <c r="C90" s="3">
        <f>B90/B91*B77</f>
        <v>24891.964285714286</v>
      </c>
      <c r="D90" s="22"/>
      <c r="E90" s="19">
        <f t="shared" si="6"/>
        <v>24891.964285714286</v>
      </c>
    </row>
    <row r="91" spans="1:13" ht="15" thickBot="1" x14ac:dyDescent="0.35">
      <c r="A91" s="11" t="s">
        <v>7</v>
      </c>
      <c r="B91" s="20">
        <f>B85+B86+B87+B88+B89+B90</f>
        <v>28</v>
      </c>
      <c r="C91" s="12">
        <f>C85+C86+C87+C88+C89+C90</f>
        <v>139395</v>
      </c>
      <c r="D91" s="23"/>
      <c r="E91" s="21">
        <f t="shared" si="6"/>
        <v>139395</v>
      </c>
    </row>
    <row r="92" spans="1:13" x14ac:dyDescent="0.3">
      <c r="A92" t="s">
        <v>77</v>
      </c>
    </row>
    <row r="93" spans="1:13" x14ac:dyDescent="0.3">
      <c r="A93" t="s">
        <v>81</v>
      </c>
    </row>
  </sheetData>
  <sortState ref="A33:B37">
    <sortCondition ref="B33:B37"/>
  </sortState>
  <pageMargins left="0.25" right="0.25" top="0.75" bottom="0.75" header="0.3" footer="0.3"/>
  <pageSetup scale="7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PrivateVendor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Thomsen</dc:creator>
  <cp:lastModifiedBy>Denise Ragias</cp:lastModifiedBy>
  <cp:lastPrinted>2014-08-26T21:32:12Z</cp:lastPrinted>
  <dcterms:created xsi:type="dcterms:W3CDTF">2014-07-18T20:47:05Z</dcterms:created>
  <dcterms:modified xsi:type="dcterms:W3CDTF">2014-09-04T21:43:31Z</dcterms:modified>
</cp:coreProperties>
</file>