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7" documentId="8_{B889DCF8-69F0-45CA-B377-A2B245911261}" xr6:coauthVersionLast="47" xr6:coauthVersionMax="47" xr10:uidLastSave="{9FCBDCE8-E78F-4455-9458-55EB13EE37DF}"/>
  <bookViews>
    <workbookView xWindow="-12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AEA Funding and Payments" sheetId="20" r:id="rId6"/>
    <sheet name="AEA Coding" sheetId="22" r:id="rId7"/>
    <sheet name="Notes" sheetId="10" state="hidden" r:id="rId8"/>
    <sheet name="AEA Special Ed Breakdown" sheetId="18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5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 iterate="1" iterateDelta="1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H336" i="21" l="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J311" i="20" s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J89" i="20" s="1"/>
  <c r="I89" i="20"/>
  <c r="F113" i="20"/>
  <c r="H113" i="20"/>
  <c r="J113" i="20" s="1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J30" i="20" s="1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J111" i="20" s="1"/>
  <c r="I111" i="20"/>
  <c r="F119" i="20"/>
  <c r="H119" i="20"/>
  <c r="J119" i="20" s="1"/>
  <c r="I119" i="20"/>
  <c r="H127" i="20"/>
  <c r="J127" i="20" s="1"/>
  <c r="I127" i="20"/>
  <c r="F135" i="20"/>
  <c r="H135" i="20"/>
  <c r="J135" i="20" s="1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J167" i="20" s="1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J239" i="20" s="1"/>
  <c r="I239" i="20"/>
  <c r="F247" i="20"/>
  <c r="H247" i="20"/>
  <c r="J247" i="20" s="1"/>
  <c r="I247" i="20"/>
  <c r="H255" i="20"/>
  <c r="I255" i="20"/>
  <c r="F263" i="20"/>
  <c r="H263" i="20"/>
  <c r="J263" i="20" s="1"/>
  <c r="I263" i="20"/>
  <c r="H271" i="20"/>
  <c r="J271" i="20" s="1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J16" i="20" s="1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J64" i="20" s="1"/>
  <c r="I64" i="20"/>
  <c r="F72" i="20"/>
  <c r="H72" i="20"/>
  <c r="I72" i="20"/>
  <c r="F80" i="20"/>
  <c r="H80" i="20"/>
  <c r="J80" i="20" s="1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J128" i="20" s="1"/>
  <c r="I128" i="20"/>
  <c r="F136" i="20"/>
  <c r="H136" i="20"/>
  <c r="I136" i="20"/>
  <c r="F144" i="20"/>
  <c r="H144" i="20"/>
  <c r="J144" i="20" s="1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J224" i="20" s="1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J272" i="20" s="1"/>
  <c r="I272" i="20"/>
  <c r="F280" i="20"/>
  <c r="I280" i="20"/>
  <c r="H280" i="20"/>
  <c r="F288" i="20"/>
  <c r="I288" i="20"/>
  <c r="H288" i="20"/>
  <c r="J288" i="20" s="1"/>
  <c r="F296" i="20"/>
  <c r="I296" i="20"/>
  <c r="H296" i="20"/>
  <c r="J296" i="20" s="1"/>
  <c r="F304" i="20"/>
  <c r="I304" i="20"/>
  <c r="H304" i="20"/>
  <c r="J304" i="20" s="1"/>
  <c r="F312" i="20"/>
  <c r="I312" i="20"/>
  <c r="H312" i="20"/>
  <c r="F320" i="20"/>
  <c r="I320" i="20"/>
  <c r="H320" i="20"/>
  <c r="J320" i="20" s="1"/>
  <c r="F328" i="20"/>
  <c r="I328" i="20"/>
  <c r="H328" i="20"/>
  <c r="J328" i="20" s="1"/>
  <c r="F33" i="20"/>
  <c r="H33" i="20"/>
  <c r="J33" i="20" s="1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J329" i="20" s="1"/>
  <c r="I329" i="20"/>
  <c r="F49" i="20"/>
  <c r="H49" i="20"/>
  <c r="I49" i="20"/>
  <c r="F153" i="20"/>
  <c r="H153" i="20"/>
  <c r="I153" i="20"/>
  <c r="F289" i="20"/>
  <c r="H289" i="20"/>
  <c r="J289" i="20" s="1"/>
  <c r="I289" i="20"/>
  <c r="F34" i="20"/>
  <c r="H34" i="20"/>
  <c r="J34" i="20" s="1"/>
  <c r="I34" i="20"/>
  <c r="F74" i="20"/>
  <c r="I74" i="20"/>
  <c r="H74" i="20"/>
  <c r="H90" i="20"/>
  <c r="J90" i="20" s="1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J130" i="20" s="1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J218" i="20" s="1"/>
  <c r="I218" i="20"/>
  <c r="F226" i="20"/>
  <c r="H226" i="20"/>
  <c r="J226" i="20" s="1"/>
  <c r="I226" i="20"/>
  <c r="F234" i="20"/>
  <c r="H234" i="20"/>
  <c r="J234" i="20" s="1"/>
  <c r="I234" i="20"/>
  <c r="H242" i="20"/>
  <c r="J242" i="20" s="1"/>
  <c r="I242" i="20"/>
  <c r="H250" i="20"/>
  <c r="I250" i="20"/>
  <c r="F258" i="20"/>
  <c r="H258" i="20"/>
  <c r="I258" i="20"/>
  <c r="F266" i="20"/>
  <c r="H266" i="20"/>
  <c r="J266" i="20" s="1"/>
  <c r="I266" i="20"/>
  <c r="H274" i="20"/>
  <c r="I274" i="20"/>
  <c r="H282" i="20"/>
  <c r="I282" i="20"/>
  <c r="F290" i="20"/>
  <c r="H290" i="20"/>
  <c r="J290" i="20" s="1"/>
  <c r="I290" i="20"/>
  <c r="F298" i="20"/>
  <c r="H298" i="20"/>
  <c r="I298" i="20"/>
  <c r="H306" i="20"/>
  <c r="I306" i="20"/>
  <c r="H314" i="20"/>
  <c r="J314" i="20" s="1"/>
  <c r="I314" i="20"/>
  <c r="F322" i="20"/>
  <c r="H322" i="20"/>
  <c r="I322" i="20"/>
  <c r="F330" i="20"/>
  <c r="I330" i="20"/>
  <c r="H330" i="20"/>
  <c r="J330" i="20" s="1"/>
  <c r="F65" i="20"/>
  <c r="H65" i="20"/>
  <c r="J65" i="20" s="1"/>
  <c r="I65" i="20"/>
  <c r="F145" i="20"/>
  <c r="H145" i="20"/>
  <c r="I145" i="20"/>
  <c r="F217" i="20"/>
  <c r="H217" i="20"/>
  <c r="I217" i="20"/>
  <c r="F313" i="20"/>
  <c r="H313" i="20"/>
  <c r="J313" i="20" s="1"/>
  <c r="I313" i="20"/>
  <c r="F42" i="20"/>
  <c r="I42" i="20"/>
  <c r="H42" i="20"/>
  <c r="H43" i="20"/>
  <c r="I43" i="20"/>
  <c r="H91" i="20"/>
  <c r="J91" i="20" s="1"/>
  <c r="I91" i="20"/>
  <c r="H139" i="20"/>
  <c r="I139" i="20"/>
  <c r="H179" i="20"/>
  <c r="J179" i="20" s="1"/>
  <c r="I179" i="20"/>
  <c r="H203" i="20"/>
  <c r="I203" i="20"/>
  <c r="H219" i="20"/>
  <c r="J219" i="20" s="1"/>
  <c r="I219" i="20"/>
  <c r="H227" i="20"/>
  <c r="I227" i="20"/>
  <c r="H235" i="20"/>
  <c r="J235" i="20" s="1"/>
  <c r="I235" i="20"/>
  <c r="H243" i="20"/>
  <c r="I243" i="20"/>
  <c r="H251" i="20"/>
  <c r="J251" i="20" s="1"/>
  <c r="I251" i="20"/>
  <c r="H259" i="20"/>
  <c r="I259" i="20"/>
  <c r="H267" i="20"/>
  <c r="J267" i="20" s="1"/>
  <c r="I267" i="20"/>
  <c r="H275" i="20"/>
  <c r="I275" i="20"/>
  <c r="F283" i="20"/>
  <c r="H283" i="20"/>
  <c r="J283" i="20" s="1"/>
  <c r="I283" i="20"/>
  <c r="H291" i="20"/>
  <c r="I291" i="20"/>
  <c r="H299" i="20"/>
  <c r="I299" i="20"/>
  <c r="F307" i="20"/>
  <c r="H307" i="20"/>
  <c r="J307" i="20" s="1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J305" i="20" s="1"/>
  <c r="I305" i="20"/>
  <c r="H18" i="20"/>
  <c r="I18" i="20"/>
  <c r="H58" i="20"/>
  <c r="I58" i="20"/>
  <c r="H67" i="20"/>
  <c r="J67" i="20" s="1"/>
  <c r="I67" i="20"/>
  <c r="H107" i="20"/>
  <c r="J107" i="20" s="1"/>
  <c r="I107" i="20"/>
  <c r="H171" i="20"/>
  <c r="I171" i="20"/>
  <c r="F52" i="20"/>
  <c r="I52" i="20"/>
  <c r="H52" i="20"/>
  <c r="J52" i="20" s="1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J204" i="20" s="1"/>
  <c r="F212" i="20"/>
  <c r="I212" i="20"/>
  <c r="H212" i="20"/>
  <c r="J212" i="20" s="1"/>
  <c r="F220" i="20"/>
  <c r="I220" i="20"/>
  <c r="H220" i="20"/>
  <c r="F228" i="20"/>
  <c r="I228" i="20"/>
  <c r="H228" i="20"/>
  <c r="J228" i="20" s="1"/>
  <c r="F236" i="20"/>
  <c r="I236" i="20"/>
  <c r="H236" i="20"/>
  <c r="J236" i="20" s="1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J268" i="20" s="1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J308" i="20" s="1"/>
  <c r="I308" i="20"/>
  <c r="F316" i="20"/>
  <c r="I316" i="20"/>
  <c r="H316" i="20"/>
  <c r="I324" i="20"/>
  <c r="H324" i="20"/>
  <c r="J324" i="20" s="1"/>
  <c r="H332" i="20"/>
  <c r="I332" i="20"/>
  <c r="F25" i="20"/>
  <c r="H25" i="20"/>
  <c r="I25" i="20"/>
  <c r="F57" i="20"/>
  <c r="H57" i="20"/>
  <c r="I57" i="20"/>
  <c r="F81" i="20"/>
  <c r="H81" i="20"/>
  <c r="J81" i="20" s="1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J249" i="20" s="1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J82" i="20" s="1"/>
  <c r="I82" i="20"/>
  <c r="H11" i="20"/>
  <c r="I11" i="20"/>
  <c r="H19" i="20"/>
  <c r="I19" i="20"/>
  <c r="H27" i="20"/>
  <c r="J27" i="20" s="1"/>
  <c r="I27" i="20"/>
  <c r="H35" i="20"/>
  <c r="J35" i="20" s="1"/>
  <c r="I35" i="20"/>
  <c r="H51" i="20"/>
  <c r="I51" i="20"/>
  <c r="H59" i="20"/>
  <c r="I59" i="20"/>
  <c r="H75" i="20"/>
  <c r="J75" i="20" s="1"/>
  <c r="I75" i="20"/>
  <c r="H83" i="20"/>
  <c r="J83" i="20" s="1"/>
  <c r="I83" i="20"/>
  <c r="H99" i="20"/>
  <c r="I99" i="20"/>
  <c r="H115" i="20"/>
  <c r="I115" i="20"/>
  <c r="H123" i="20"/>
  <c r="J123" i="20" s="1"/>
  <c r="I123" i="20"/>
  <c r="H131" i="20"/>
  <c r="J131" i="20" s="1"/>
  <c r="I131" i="20"/>
  <c r="H147" i="20"/>
  <c r="I147" i="20"/>
  <c r="H155" i="20"/>
  <c r="I155" i="20"/>
  <c r="H163" i="20"/>
  <c r="J163" i="20" s="1"/>
  <c r="I163" i="20"/>
  <c r="H187" i="20"/>
  <c r="J187" i="20" s="1"/>
  <c r="I187" i="20"/>
  <c r="H195" i="20"/>
  <c r="I195" i="20"/>
  <c r="H211" i="20"/>
  <c r="I211" i="20"/>
  <c r="F12" i="20"/>
  <c r="I12" i="20"/>
  <c r="H12" i="20"/>
  <c r="F20" i="20"/>
  <c r="I20" i="20"/>
  <c r="H20" i="20"/>
  <c r="J20" i="20" s="1"/>
  <c r="F28" i="20"/>
  <c r="I28" i="20"/>
  <c r="H28" i="20"/>
  <c r="J28" i="20" s="1"/>
  <c r="F36" i="20"/>
  <c r="I36" i="20"/>
  <c r="H36" i="20"/>
  <c r="F44" i="20"/>
  <c r="I44" i="20"/>
  <c r="H44" i="20"/>
  <c r="F60" i="20"/>
  <c r="I60" i="20"/>
  <c r="H60" i="20"/>
  <c r="F68" i="20"/>
  <c r="I68" i="20"/>
  <c r="H68" i="20"/>
  <c r="J68" i="20" s="1"/>
  <c r="F76" i="20"/>
  <c r="I76" i="20"/>
  <c r="H76" i="20"/>
  <c r="J76" i="20" s="1"/>
  <c r="F84" i="20"/>
  <c r="I84" i="20"/>
  <c r="H84" i="20"/>
  <c r="F92" i="20"/>
  <c r="I92" i="20"/>
  <c r="H92" i="20"/>
  <c r="J92" i="20" s="1"/>
  <c r="F100" i="20"/>
  <c r="I100" i="20"/>
  <c r="H100" i="20"/>
  <c r="J100" i="20" s="1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J140" i="20" s="1"/>
  <c r="F148" i="20"/>
  <c r="I148" i="20"/>
  <c r="H148" i="20"/>
  <c r="J148" i="20" s="1"/>
  <c r="F156" i="20"/>
  <c r="I156" i="20"/>
  <c r="H156" i="20"/>
  <c r="F164" i="20"/>
  <c r="I164" i="20"/>
  <c r="H164" i="20"/>
  <c r="J164" i="20" s="1"/>
  <c r="F180" i="20"/>
  <c r="I180" i="20"/>
  <c r="H180" i="20"/>
  <c r="J180" i="20" s="1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J85" i="20" s="1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J149" i="20" s="1"/>
  <c r="I149" i="20"/>
  <c r="F157" i="20"/>
  <c r="I157" i="20"/>
  <c r="H157" i="20"/>
  <c r="J157" i="20" s="1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J189" i="20" s="1"/>
  <c r="F197" i="20"/>
  <c r="H197" i="20"/>
  <c r="J197" i="20" s="1"/>
  <c r="I197" i="20"/>
  <c r="F205" i="20"/>
  <c r="I205" i="20"/>
  <c r="H205" i="20"/>
  <c r="F213" i="20"/>
  <c r="H213" i="20"/>
  <c r="J213" i="20" s="1"/>
  <c r="I213" i="20"/>
  <c r="F221" i="20"/>
  <c r="I221" i="20"/>
  <c r="H221" i="20"/>
  <c r="J221" i="20" s="1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J261" i="20" s="1"/>
  <c r="I261" i="20"/>
  <c r="F269" i="20"/>
  <c r="I269" i="20"/>
  <c r="H269" i="20"/>
  <c r="F277" i="20"/>
  <c r="H277" i="20"/>
  <c r="J277" i="20" s="1"/>
  <c r="I277" i="20"/>
  <c r="F285" i="20"/>
  <c r="H285" i="20"/>
  <c r="I285" i="20"/>
  <c r="F293" i="20"/>
  <c r="H293" i="20"/>
  <c r="I293" i="20"/>
  <c r="F301" i="20"/>
  <c r="H301" i="20"/>
  <c r="J301" i="20" s="1"/>
  <c r="I301" i="20"/>
  <c r="F309" i="20"/>
  <c r="H309" i="20"/>
  <c r="I309" i="20"/>
  <c r="F317" i="20"/>
  <c r="H317" i="20"/>
  <c r="I317" i="20"/>
  <c r="H325" i="20"/>
  <c r="J325" i="20" s="1"/>
  <c r="I325" i="20"/>
  <c r="F41" i="20"/>
  <c r="H41" i="20"/>
  <c r="I41" i="20"/>
  <c r="F161" i="20"/>
  <c r="H161" i="20"/>
  <c r="I161" i="20"/>
  <c r="H14" i="20"/>
  <c r="J14" i="20" s="1"/>
  <c r="I14" i="20"/>
  <c r="H38" i="20"/>
  <c r="I38" i="20"/>
  <c r="H46" i="20"/>
  <c r="J46" i="20" s="1"/>
  <c r="I46" i="20"/>
  <c r="H54" i="20"/>
  <c r="I54" i="20"/>
  <c r="H62" i="20"/>
  <c r="J62" i="20" s="1"/>
  <c r="I62" i="20"/>
  <c r="H70" i="20"/>
  <c r="I70" i="20"/>
  <c r="H78" i="20"/>
  <c r="J78" i="20" s="1"/>
  <c r="I78" i="20"/>
  <c r="H86" i="20"/>
  <c r="I86" i="20"/>
  <c r="H94" i="20"/>
  <c r="J94" i="20" s="1"/>
  <c r="I94" i="20"/>
  <c r="H102" i="20"/>
  <c r="I102" i="20"/>
  <c r="H110" i="20"/>
  <c r="J110" i="20" s="1"/>
  <c r="I110" i="20"/>
  <c r="H118" i="20"/>
  <c r="I118" i="20"/>
  <c r="H126" i="20"/>
  <c r="J126" i="20" s="1"/>
  <c r="I126" i="20"/>
  <c r="H134" i="20"/>
  <c r="I134" i="20"/>
  <c r="I142" i="20"/>
  <c r="H142" i="20"/>
  <c r="I150" i="20"/>
  <c r="H150" i="20"/>
  <c r="J150" i="20" s="1"/>
  <c r="I158" i="20"/>
  <c r="H158" i="20"/>
  <c r="I166" i="20"/>
  <c r="H166" i="20"/>
  <c r="J166" i="20" s="1"/>
  <c r="I174" i="20"/>
  <c r="H174" i="20"/>
  <c r="I182" i="20"/>
  <c r="H182" i="20"/>
  <c r="J182" i="20" s="1"/>
  <c r="I190" i="20"/>
  <c r="H190" i="20"/>
  <c r="I198" i="20"/>
  <c r="H198" i="20"/>
  <c r="J198" i="20" s="1"/>
  <c r="I206" i="20"/>
  <c r="H206" i="20"/>
  <c r="I214" i="20"/>
  <c r="H214" i="20"/>
  <c r="J214" i="20" s="1"/>
  <c r="I222" i="20"/>
  <c r="H222" i="20"/>
  <c r="I230" i="20"/>
  <c r="H230" i="20"/>
  <c r="J230" i="20" s="1"/>
  <c r="I238" i="20"/>
  <c r="H238" i="20"/>
  <c r="I246" i="20"/>
  <c r="H246" i="20"/>
  <c r="J246" i="20" s="1"/>
  <c r="I254" i="20"/>
  <c r="H254" i="20"/>
  <c r="I262" i="20"/>
  <c r="H262" i="20"/>
  <c r="J262" i="20" s="1"/>
  <c r="I270" i="20"/>
  <c r="H270" i="20"/>
  <c r="I278" i="20"/>
  <c r="H278" i="20"/>
  <c r="J278" i="20" s="1"/>
  <c r="H286" i="20"/>
  <c r="J286" i="20" s="1"/>
  <c r="I286" i="20"/>
  <c r="H294" i="20"/>
  <c r="I294" i="20"/>
  <c r="H302" i="20"/>
  <c r="J302" i="20" s="1"/>
  <c r="I302" i="20"/>
  <c r="H310" i="20"/>
  <c r="I310" i="20"/>
  <c r="F318" i="20"/>
  <c r="H318" i="20"/>
  <c r="J318" i="20" s="1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G20" i="20" s="1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G53" i="20" s="1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G117" i="20" s="1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G181" i="20" s="1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G245" i="20" s="1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G309" i="20" s="1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G39" i="20" s="1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G17" i="20" s="1"/>
  <c r="C25" i="20"/>
  <c r="E25" i="20"/>
  <c r="G25" i="20" s="1"/>
  <c r="C33" i="20"/>
  <c r="E33" i="20"/>
  <c r="G33" i="20" s="1"/>
  <c r="C41" i="20"/>
  <c r="E41" i="20"/>
  <c r="G41" i="20" s="1"/>
  <c r="C49" i="20"/>
  <c r="E49" i="20"/>
  <c r="G49" i="20" s="1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G97" i="20" s="1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G145" i="20" s="1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G164" i="20" s="1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G228" i="20" s="1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G292" i="20" s="1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S324" i="20" s="1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O117" i="20"/>
  <c r="S117" i="20" s="1"/>
  <c r="P117" i="20"/>
  <c r="L141" i="20"/>
  <c r="O141" i="20"/>
  <c r="S141" i="20" s="1"/>
  <c r="P141" i="20"/>
  <c r="L157" i="20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O245" i="20"/>
  <c r="S245" i="20" s="1"/>
  <c r="P245" i="20"/>
  <c r="L253" i="20"/>
  <c r="O253" i="20"/>
  <c r="S253" i="20" s="1"/>
  <c r="P253" i="20"/>
  <c r="L261" i="20"/>
  <c r="O261" i="20"/>
  <c r="S261" i="20" s="1"/>
  <c r="P261" i="20"/>
  <c r="L269" i="20"/>
  <c r="O269" i="20"/>
  <c r="S269" i="20" s="1"/>
  <c r="P269" i="20"/>
  <c r="L277" i="20"/>
  <c r="O277" i="20"/>
  <c r="S277" i="20" s="1"/>
  <c r="P277" i="20"/>
  <c r="L285" i="20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O31" i="20"/>
  <c r="S31" i="20" s="1"/>
  <c r="L47" i="20"/>
  <c r="O47" i="20"/>
  <c r="S47" i="20" s="1"/>
  <c r="L71" i="20"/>
  <c r="O71" i="20"/>
  <c r="S71" i="20" s="1"/>
  <c r="L87" i="20"/>
  <c r="O87" i="20"/>
  <c r="S87" i="20" s="1"/>
  <c r="L103" i="20"/>
  <c r="O103" i="20"/>
  <c r="S103" i="20" s="1"/>
  <c r="L119" i="20"/>
  <c r="O119" i="20"/>
  <c r="S119" i="20" s="1"/>
  <c r="L143" i="20"/>
  <c r="O143" i="20"/>
  <c r="S143" i="20" s="1"/>
  <c r="L159" i="20"/>
  <c r="O159" i="20"/>
  <c r="S159" i="20" s="1"/>
  <c r="L175" i="20"/>
  <c r="O175" i="20"/>
  <c r="S175" i="20" s="1"/>
  <c r="L191" i="20"/>
  <c r="O191" i="20"/>
  <c r="S191" i="20" s="1"/>
  <c r="L207" i="20"/>
  <c r="O207" i="20"/>
  <c r="S207" i="20" s="1"/>
  <c r="L223" i="20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O23" i="20"/>
  <c r="S23" i="20" s="1"/>
  <c r="L39" i="20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O271" i="20"/>
  <c r="S271" i="20" s="1"/>
  <c r="L279" i="20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R324" i="20" s="1"/>
  <c r="T324" i="20" s="1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R186" i="20" s="1"/>
  <c r="L186" i="20"/>
  <c r="N331" i="20"/>
  <c r="R331" i="20" s="1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R317" i="20" s="1"/>
  <c r="L313" i="20"/>
  <c r="L232" i="20"/>
  <c r="L104" i="20"/>
  <c r="N285" i="20"/>
  <c r="R285" i="20" s="1"/>
  <c r="N223" i="20"/>
  <c r="R223" i="20" s="1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N11" i="20"/>
  <c r="R11" i="20" s="1"/>
  <c r="L19" i="20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N67" i="20"/>
  <c r="R67" i="20" s="1"/>
  <c r="L75" i="20"/>
  <c r="N75" i="20"/>
  <c r="R75" i="20" s="1"/>
  <c r="L83" i="20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N115" i="20"/>
  <c r="R115" i="20" s="1"/>
  <c r="L123" i="20"/>
  <c r="N123" i="20"/>
  <c r="R123" i="20" s="1"/>
  <c r="L131" i="20"/>
  <c r="N131" i="20"/>
  <c r="R131" i="20" s="1"/>
  <c r="L139" i="20"/>
  <c r="N139" i="20"/>
  <c r="R139" i="20" s="1"/>
  <c r="L147" i="20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N179" i="20"/>
  <c r="R179" i="20" s="1"/>
  <c r="L187" i="20"/>
  <c r="N187" i="20"/>
  <c r="R187" i="20" s="1"/>
  <c r="L195" i="20"/>
  <c r="N195" i="20"/>
  <c r="R195" i="20" s="1"/>
  <c r="L203" i="20"/>
  <c r="N203" i="20"/>
  <c r="R203" i="20" s="1"/>
  <c r="L211" i="20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N243" i="20"/>
  <c r="R243" i="20" s="1"/>
  <c r="L251" i="20"/>
  <c r="N251" i="20"/>
  <c r="R251" i="20" s="1"/>
  <c r="L259" i="20"/>
  <c r="N259" i="20"/>
  <c r="R259" i="20" s="1"/>
  <c r="L267" i="20"/>
  <c r="N267" i="20"/>
  <c r="R267" i="20" s="1"/>
  <c r="L275" i="20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N300" i="20"/>
  <c r="R300" i="20" s="1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N100" i="20"/>
  <c r="R100" i="20" s="1"/>
  <c r="L108" i="20"/>
  <c r="N108" i="20"/>
  <c r="R108" i="20" s="1"/>
  <c r="L116" i="20"/>
  <c r="N116" i="20"/>
  <c r="R116" i="20" s="1"/>
  <c r="L124" i="20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N172" i="20"/>
  <c r="R172" i="20" s="1"/>
  <c r="L180" i="20"/>
  <c r="N180" i="20"/>
  <c r="R180" i="20" s="1"/>
  <c r="L188" i="20"/>
  <c r="N188" i="20"/>
  <c r="R188" i="20" s="1"/>
  <c r="L196" i="20"/>
  <c r="N196" i="20"/>
  <c r="R196" i="20" s="1"/>
  <c r="L204" i="20"/>
  <c r="N204" i="20"/>
  <c r="R204" i="20" s="1"/>
  <c r="L212" i="20"/>
  <c r="N212" i="20"/>
  <c r="R212" i="20" s="1"/>
  <c r="L220" i="20"/>
  <c r="N220" i="20"/>
  <c r="R220" i="20" s="1"/>
  <c r="L236" i="20"/>
  <c r="N236" i="20"/>
  <c r="R236" i="20" s="1"/>
  <c r="L268" i="20"/>
  <c r="N268" i="20"/>
  <c r="R268" i="20" s="1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N70" i="20"/>
  <c r="R70" i="20" s="1"/>
  <c r="L78" i="20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N198" i="20"/>
  <c r="R198" i="20" s="1"/>
  <c r="L206" i="20"/>
  <c r="N206" i="20"/>
  <c r="R206" i="20" s="1"/>
  <c r="L214" i="20"/>
  <c r="N214" i="20"/>
  <c r="R214" i="20" s="1"/>
  <c r="L222" i="20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N262" i="20"/>
  <c r="R262" i="20" s="1"/>
  <c r="L270" i="20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326" i="20" l="1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0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G145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98" i="2" l="1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/>
  <c r="I138" i="2"/>
  <c r="H138" i="2"/>
  <c r="J138" i="2" s="1"/>
  <c r="W138" i="3" s="1"/>
  <c r="X138" i="3" s="1"/>
  <c r="Y138" i="3" s="1"/>
  <c r="I330" i="2"/>
  <c r="H330" i="2"/>
  <c r="J330" i="2" s="1"/>
  <c r="W330" i="3" s="1"/>
  <c r="X330" i="3" s="1"/>
  <c r="Y330" i="3" s="1"/>
  <c r="I322" i="2"/>
  <c r="H322" i="2"/>
  <c r="J322" i="2" s="1"/>
  <c r="W322" i="3" s="1"/>
  <c r="X322" i="3" s="1"/>
  <c r="Y322" i="3" s="1"/>
  <c r="I314" i="2"/>
  <c r="H314" i="2"/>
  <c r="J314" i="2" s="1"/>
  <c r="W314" i="3" s="1"/>
  <c r="X314" i="3" s="1"/>
  <c r="Y314" i="3" s="1"/>
  <c r="I306" i="2"/>
  <c r="J306" i="2" s="1"/>
  <c r="W306" i="3" s="1"/>
  <c r="X306" i="3" s="1"/>
  <c r="Y306" i="3" s="1"/>
  <c r="H306" i="2"/>
  <c r="I290" i="2"/>
  <c r="H290" i="2"/>
  <c r="J290" i="2" s="1"/>
  <c r="W290" i="3" s="1"/>
  <c r="X290" i="3" s="1"/>
  <c r="Y290" i="3" s="1"/>
  <c r="I282" i="2"/>
  <c r="H282" i="2"/>
  <c r="J282" i="2" s="1"/>
  <c r="W282" i="3" s="1"/>
  <c r="X282" i="3" s="1"/>
  <c r="Y282" i="3" s="1"/>
  <c r="I274" i="2"/>
  <c r="H274" i="2"/>
  <c r="J274" i="2" s="1"/>
  <c r="W274" i="3" s="1"/>
  <c r="X274" i="3" s="1"/>
  <c r="Y274" i="3" s="1"/>
  <c r="I266" i="2"/>
  <c r="H266" i="2"/>
  <c r="J266" i="2"/>
  <c r="I250" i="2"/>
  <c r="H250" i="2"/>
  <c r="J250" i="2" s="1"/>
  <c r="W250" i="3" s="1"/>
  <c r="X250" i="3" s="1"/>
  <c r="Y250" i="3" s="1"/>
  <c r="I242" i="2"/>
  <c r="H242" i="2"/>
  <c r="J242" i="2" s="1"/>
  <c r="W242" i="3" s="1"/>
  <c r="X242" i="3" s="1"/>
  <c r="Y242" i="3" s="1"/>
  <c r="I234" i="2"/>
  <c r="H234" i="2"/>
  <c r="J234" i="2" s="1"/>
  <c r="W234" i="3" s="1"/>
  <c r="X234" i="3" s="1"/>
  <c r="Y234" i="3" s="1"/>
  <c r="I226" i="2"/>
  <c r="J226" i="2" s="1"/>
  <c r="W226" i="3" s="1"/>
  <c r="X226" i="3" s="1"/>
  <c r="Y226" i="3" s="1"/>
  <c r="H226" i="2"/>
  <c r="I218" i="2"/>
  <c r="H218" i="2"/>
  <c r="J218" i="2" s="1"/>
  <c r="W218" i="3" s="1"/>
  <c r="X218" i="3" s="1"/>
  <c r="Y218" i="3" s="1"/>
  <c r="C202" i="2"/>
  <c r="I202" i="2"/>
  <c r="H202" i="2"/>
  <c r="J202" i="2" s="1"/>
  <c r="W202" i="3" s="1"/>
  <c r="X202" i="3" s="1"/>
  <c r="Y202" i="3" s="1"/>
  <c r="I194" i="2"/>
  <c r="H194" i="2"/>
  <c r="J194" i="2" s="1"/>
  <c r="W194" i="3" s="1"/>
  <c r="X194" i="3" s="1"/>
  <c r="Y194" i="3" s="1"/>
  <c r="I186" i="2"/>
  <c r="H186" i="2"/>
  <c r="J186" i="2" s="1"/>
  <c r="W186" i="3" s="1"/>
  <c r="X186" i="3" s="1"/>
  <c r="Y186" i="3" s="1"/>
  <c r="I178" i="2"/>
  <c r="J178" i="2" s="1"/>
  <c r="W178" i="3" s="1"/>
  <c r="X178" i="3" s="1"/>
  <c r="Y178" i="3" s="1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/>
  <c r="I146" i="2"/>
  <c r="H146" i="2"/>
  <c r="J146" i="2"/>
  <c r="W146" i="3" s="1"/>
  <c r="X146" i="3" s="1"/>
  <c r="Y146" i="3" s="1"/>
  <c r="I130" i="2"/>
  <c r="H130" i="2"/>
  <c r="J130" i="2" s="1"/>
  <c r="W130" i="3" s="1"/>
  <c r="X130" i="3" s="1"/>
  <c r="Y130" i="3" s="1"/>
  <c r="I122" i="2"/>
  <c r="H122" i="2"/>
  <c r="J122" i="2" s="1"/>
  <c r="W122" i="3" s="1"/>
  <c r="X122" i="3" s="1"/>
  <c r="Y122" i="3" s="1"/>
  <c r="I114" i="2"/>
  <c r="H114" i="2"/>
  <c r="J114" i="2" s="1"/>
  <c r="W114" i="3" s="1"/>
  <c r="X114" i="3" s="1"/>
  <c r="Y114" i="3" s="1"/>
  <c r="I106" i="2"/>
  <c r="J106" i="2" s="1"/>
  <c r="W106" i="3" s="1"/>
  <c r="X106" i="3" s="1"/>
  <c r="Y106" i="3" s="1"/>
  <c r="H106" i="2"/>
  <c r="I98" i="2"/>
  <c r="H98" i="2"/>
  <c r="J98" i="2" s="1"/>
  <c r="W98" i="3" s="1"/>
  <c r="X98" i="3" s="1"/>
  <c r="Y98" i="3" s="1"/>
  <c r="I90" i="2"/>
  <c r="J90" i="2" s="1"/>
  <c r="W90" i="3" s="1"/>
  <c r="X90" i="3" s="1"/>
  <c r="Y90" i="3" s="1"/>
  <c r="H90" i="2"/>
  <c r="I82" i="2"/>
  <c r="H82" i="2"/>
  <c r="J82" i="2"/>
  <c r="W82" i="3" s="1"/>
  <c r="X82" i="3" s="1"/>
  <c r="Y82" i="3" s="1"/>
  <c r="I74" i="2"/>
  <c r="H74" i="2"/>
  <c r="J74" i="2"/>
  <c r="I66" i="2"/>
  <c r="H66" i="2"/>
  <c r="J66" i="2" s="1"/>
  <c r="W66" i="3" s="1"/>
  <c r="X66" i="3" s="1"/>
  <c r="Y66" i="3" s="1"/>
  <c r="I58" i="2"/>
  <c r="H58" i="2"/>
  <c r="J58" i="2" s="1"/>
  <c r="W58" i="3" s="1"/>
  <c r="X58" i="3" s="1"/>
  <c r="Y58" i="3" s="1"/>
  <c r="I50" i="2"/>
  <c r="H50" i="2"/>
  <c r="J50" i="2" s="1"/>
  <c r="W50" i="3" s="1"/>
  <c r="X50" i="3" s="1"/>
  <c r="Y50" i="3" s="1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J18" i="2"/>
  <c r="W18" i="3" s="1"/>
  <c r="X18" i="3" s="1"/>
  <c r="Y18" i="3" s="1"/>
  <c r="I10" i="2"/>
  <c r="H10" i="2"/>
  <c r="J10" i="2"/>
  <c r="I329" i="2"/>
  <c r="H329" i="2"/>
  <c r="J329" i="2" s="1"/>
  <c r="W329" i="3" s="1"/>
  <c r="X329" i="3" s="1"/>
  <c r="Y329" i="3" s="1"/>
  <c r="G321" i="2"/>
  <c r="I321" i="2"/>
  <c r="H321" i="2"/>
  <c r="J321" i="2" s="1"/>
  <c r="W321" i="3" s="1"/>
  <c r="X321" i="3" s="1"/>
  <c r="Y321" i="3" s="1"/>
  <c r="G313" i="2"/>
  <c r="I313" i="2"/>
  <c r="H313" i="2"/>
  <c r="J313" i="2" s="1"/>
  <c r="W313" i="3" s="1"/>
  <c r="X313" i="3" s="1"/>
  <c r="Y313" i="3" s="1"/>
  <c r="C305" i="2"/>
  <c r="I305" i="2"/>
  <c r="H305" i="2"/>
  <c r="J305" i="2" s="1"/>
  <c r="W305" i="3" s="1"/>
  <c r="X305" i="3" s="1"/>
  <c r="Y305" i="3" s="1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J281" i="2" s="1"/>
  <c r="W281" i="3" s="1"/>
  <c r="X281" i="3" s="1"/>
  <c r="Y281" i="3" s="1"/>
  <c r="G273" i="2"/>
  <c r="I273" i="2"/>
  <c r="H273" i="2"/>
  <c r="J273" i="2" s="1"/>
  <c r="W273" i="3" s="1"/>
  <c r="X273" i="3" s="1"/>
  <c r="Y273" i="3" s="1"/>
  <c r="G265" i="2"/>
  <c r="I265" i="2"/>
  <c r="H265" i="2"/>
  <c r="J265" i="2" s="1"/>
  <c r="W265" i="3" s="1"/>
  <c r="X265" i="3" s="1"/>
  <c r="Y265" i="3" s="1"/>
  <c r="I257" i="2"/>
  <c r="H257" i="2"/>
  <c r="J257" i="2"/>
  <c r="W257" i="3" s="1"/>
  <c r="X257" i="3" s="1"/>
  <c r="Y257" i="3" s="1"/>
  <c r="I249" i="2"/>
  <c r="H249" i="2"/>
  <c r="J249" i="2"/>
  <c r="C241" i="2"/>
  <c r="I241" i="2"/>
  <c r="H241" i="2"/>
  <c r="J241" i="2"/>
  <c r="W241" i="3" s="1"/>
  <c r="X241" i="3" s="1"/>
  <c r="Y241" i="3" s="1"/>
  <c r="I233" i="2"/>
  <c r="H233" i="2"/>
  <c r="J233" i="2" s="1"/>
  <c r="W233" i="3" s="1"/>
  <c r="X233" i="3" s="1"/>
  <c r="Y233" i="3" s="1"/>
  <c r="G225" i="2"/>
  <c r="I225" i="2"/>
  <c r="H225" i="2"/>
  <c r="J225" i="2" s="1"/>
  <c r="W225" i="3" s="1"/>
  <c r="X225" i="3" s="1"/>
  <c r="Y225" i="3" s="1"/>
  <c r="G217" i="2"/>
  <c r="I217" i="2"/>
  <c r="H217" i="2"/>
  <c r="J217" i="2" s="1"/>
  <c r="W217" i="3" s="1"/>
  <c r="X217" i="3" s="1"/>
  <c r="Y217" i="3" s="1"/>
  <c r="G209" i="2"/>
  <c r="I209" i="2"/>
  <c r="H209" i="2"/>
  <c r="J209" i="2" s="1"/>
  <c r="W209" i="3" s="1"/>
  <c r="X209" i="3" s="1"/>
  <c r="Y209" i="3" s="1"/>
  <c r="I201" i="2"/>
  <c r="H201" i="2"/>
  <c r="J201" i="2" s="1"/>
  <c r="W201" i="3" s="1"/>
  <c r="X201" i="3" s="1"/>
  <c r="Y201" i="3" s="1"/>
  <c r="G193" i="2"/>
  <c r="I193" i="2"/>
  <c r="H193" i="2"/>
  <c r="J193" i="2" s="1"/>
  <c r="W193" i="3" s="1"/>
  <c r="X193" i="3" s="1"/>
  <c r="Y193" i="3" s="1"/>
  <c r="C185" i="2"/>
  <c r="I185" i="2"/>
  <c r="H185" i="2"/>
  <c r="J185" i="2" s="1"/>
  <c r="W185" i="3" s="1"/>
  <c r="X185" i="3" s="1"/>
  <c r="Y185" i="3" s="1"/>
  <c r="I177" i="2"/>
  <c r="H177" i="2"/>
  <c r="J177" i="2" s="1"/>
  <c r="W177" i="3" s="1"/>
  <c r="X177" i="3" s="1"/>
  <c r="Y177" i="3" s="1"/>
  <c r="G169" i="2"/>
  <c r="I169" i="2"/>
  <c r="H169" i="2"/>
  <c r="J169" i="2"/>
  <c r="W169" i="3" s="1"/>
  <c r="X169" i="3" s="1"/>
  <c r="Y169" i="3" s="1"/>
  <c r="G161" i="2"/>
  <c r="I161" i="2"/>
  <c r="H161" i="2"/>
  <c r="J161" i="2" s="1"/>
  <c r="W161" i="3" s="1"/>
  <c r="X161" i="3" s="1"/>
  <c r="Y161" i="3" s="1"/>
  <c r="G153" i="2"/>
  <c r="I153" i="2"/>
  <c r="H153" i="2"/>
  <c r="J153" i="2"/>
  <c r="W153" i="3" s="1"/>
  <c r="X153" i="3" s="1"/>
  <c r="Y153" i="3" s="1"/>
  <c r="I145" i="2"/>
  <c r="H145" i="2"/>
  <c r="J145" i="2"/>
  <c r="G137" i="2"/>
  <c r="I137" i="2"/>
  <c r="H137" i="2"/>
  <c r="J137" i="2"/>
  <c r="I129" i="2"/>
  <c r="H129" i="2"/>
  <c r="J129" i="2" s="1"/>
  <c r="W129" i="3" s="1"/>
  <c r="X129" i="3" s="1"/>
  <c r="Y129" i="3" s="1"/>
  <c r="G121" i="2"/>
  <c r="I121" i="2"/>
  <c r="H121" i="2"/>
  <c r="J121" i="2" s="1"/>
  <c r="W121" i="3" s="1"/>
  <c r="X121" i="3" s="1"/>
  <c r="Y121" i="3" s="1"/>
  <c r="I113" i="2"/>
  <c r="H113" i="2"/>
  <c r="J113" i="2" s="1"/>
  <c r="W113" i="3" s="1"/>
  <c r="X113" i="3" s="1"/>
  <c r="Y113" i="3" s="1"/>
  <c r="G105" i="2"/>
  <c r="I105" i="2"/>
  <c r="H105" i="2"/>
  <c r="J105" i="2" s="1"/>
  <c r="W105" i="3" s="1"/>
  <c r="X105" i="3" s="1"/>
  <c r="Y105" i="3" s="1"/>
  <c r="G97" i="2"/>
  <c r="I97" i="2"/>
  <c r="H97" i="2"/>
  <c r="J97" i="2" s="1"/>
  <c r="W97" i="3" s="1"/>
  <c r="X97" i="3" s="1"/>
  <c r="Y97" i="3" s="1"/>
  <c r="G89" i="2"/>
  <c r="I89" i="2"/>
  <c r="H89" i="2"/>
  <c r="J89" i="2" s="1"/>
  <c r="W89" i="3" s="1"/>
  <c r="X89" i="3" s="1"/>
  <c r="Y89" i="3" s="1"/>
  <c r="I81" i="2"/>
  <c r="H81" i="2"/>
  <c r="J81" i="2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I57" i="2"/>
  <c r="H57" i="2"/>
  <c r="J57" i="2"/>
  <c r="G49" i="2"/>
  <c r="I49" i="2"/>
  <c r="H49" i="2"/>
  <c r="J49" i="2"/>
  <c r="W49" i="3" s="1"/>
  <c r="X49" i="3" s="1"/>
  <c r="Y49" i="3" s="1"/>
  <c r="G41" i="2"/>
  <c r="I41" i="2"/>
  <c r="H41" i="2"/>
  <c r="J41" i="2"/>
  <c r="G33" i="2"/>
  <c r="I33" i="2"/>
  <c r="H33" i="2"/>
  <c r="J33" i="2"/>
  <c r="W33" i="3" s="1"/>
  <c r="X33" i="3" s="1"/>
  <c r="Y33" i="3" s="1"/>
  <c r="I25" i="2"/>
  <c r="H25" i="2"/>
  <c r="J25" i="2" s="1"/>
  <c r="W25" i="3" s="1"/>
  <c r="X25" i="3" s="1"/>
  <c r="Y25" i="3" s="1"/>
  <c r="I17" i="2"/>
  <c r="H17" i="2"/>
  <c r="J17" i="2" s="1"/>
  <c r="W17" i="3" s="1"/>
  <c r="X17" i="3" s="1"/>
  <c r="Y17" i="3" s="1"/>
  <c r="I9" i="2"/>
  <c r="H9" i="2"/>
  <c r="J9" i="2"/>
  <c r="G23" i="2"/>
  <c r="I328" i="2"/>
  <c r="H328" i="2"/>
  <c r="J328" i="2" s="1"/>
  <c r="W328" i="3" s="1"/>
  <c r="X328" i="3" s="1"/>
  <c r="Y328" i="3" s="1"/>
  <c r="I320" i="2"/>
  <c r="H320" i="2"/>
  <c r="J320" i="2"/>
  <c r="I312" i="2"/>
  <c r="H312" i="2"/>
  <c r="J312" i="2"/>
  <c r="H304" i="2"/>
  <c r="J304" i="2" s="1"/>
  <c r="I304" i="2"/>
  <c r="H296" i="2"/>
  <c r="J296" i="2" s="1"/>
  <c r="W296" i="3" s="1"/>
  <c r="X296" i="3" s="1"/>
  <c r="Y296" i="3" s="1"/>
  <c r="I296" i="2"/>
  <c r="H288" i="2"/>
  <c r="I288" i="2"/>
  <c r="J288" i="2" s="1"/>
  <c r="W288" i="3" s="1"/>
  <c r="X288" i="3" s="1"/>
  <c r="Y288" i="3" s="1"/>
  <c r="I280" i="2"/>
  <c r="H280" i="2"/>
  <c r="J280" i="2"/>
  <c r="I272" i="2"/>
  <c r="H272" i="2"/>
  <c r="J272" i="2" s="1"/>
  <c r="W272" i="3" s="1"/>
  <c r="X272" i="3" s="1"/>
  <c r="Y272" i="3" s="1"/>
  <c r="I264" i="2"/>
  <c r="H264" i="2"/>
  <c r="J264" i="2" s="1"/>
  <c r="W264" i="3" s="1"/>
  <c r="X264" i="3" s="1"/>
  <c r="Y264" i="3" s="1"/>
  <c r="I256" i="2"/>
  <c r="H256" i="2"/>
  <c r="J256" i="2"/>
  <c r="W256" i="3" s="1"/>
  <c r="X256" i="3" s="1"/>
  <c r="Y256" i="3" s="1"/>
  <c r="I248" i="2"/>
  <c r="H248" i="2"/>
  <c r="J248" i="2"/>
  <c r="I240" i="2"/>
  <c r="H240" i="2"/>
  <c r="J240" i="2" s="1"/>
  <c r="W240" i="3" s="1"/>
  <c r="X240" i="3" s="1"/>
  <c r="Y240" i="3" s="1"/>
  <c r="I232" i="2"/>
  <c r="H232" i="2"/>
  <c r="J232" i="2" s="1"/>
  <c r="W232" i="3" s="1"/>
  <c r="X232" i="3" s="1"/>
  <c r="Y232" i="3" s="1"/>
  <c r="I224" i="2"/>
  <c r="H224" i="2"/>
  <c r="J224" i="2" s="1"/>
  <c r="W224" i="3" s="1"/>
  <c r="X224" i="3" s="1"/>
  <c r="Y224" i="3" s="1"/>
  <c r="I216" i="2"/>
  <c r="H216" i="2"/>
  <c r="J216" i="2"/>
  <c r="I208" i="2"/>
  <c r="H208" i="2"/>
  <c r="J208" i="2" s="1"/>
  <c r="W208" i="3" s="1"/>
  <c r="X208" i="3" s="1"/>
  <c r="Y208" i="3" s="1"/>
  <c r="I200" i="2"/>
  <c r="H200" i="2"/>
  <c r="J200" i="2" s="1"/>
  <c r="W200" i="3" s="1"/>
  <c r="X200" i="3" s="1"/>
  <c r="Y200" i="3" s="1"/>
  <c r="I192" i="2"/>
  <c r="H192" i="2"/>
  <c r="J192" i="2"/>
  <c r="I184" i="2"/>
  <c r="H184" i="2"/>
  <c r="J184" i="2"/>
  <c r="I176" i="2"/>
  <c r="H176" i="2"/>
  <c r="J176" i="2" s="1"/>
  <c r="W176" i="3" s="1"/>
  <c r="X176" i="3" s="1"/>
  <c r="Y176" i="3" s="1"/>
  <c r="I168" i="2"/>
  <c r="H168" i="2"/>
  <c r="J168" i="2" s="1"/>
  <c r="W168" i="3" s="1"/>
  <c r="X168" i="3" s="1"/>
  <c r="Y168" i="3" s="1"/>
  <c r="I160" i="2"/>
  <c r="H160" i="2"/>
  <c r="J160" i="2" s="1"/>
  <c r="W160" i="3" s="1"/>
  <c r="X160" i="3" s="1"/>
  <c r="Y160" i="3" s="1"/>
  <c r="I152" i="2"/>
  <c r="H152" i="2"/>
  <c r="J152" i="2"/>
  <c r="I144" i="2"/>
  <c r="H144" i="2"/>
  <c r="J144" i="2" s="1"/>
  <c r="W144" i="3" s="1"/>
  <c r="X144" i="3" s="1"/>
  <c r="Y144" i="3" s="1"/>
  <c r="I136" i="2"/>
  <c r="H136" i="2"/>
  <c r="J136" i="2" s="1"/>
  <c r="W136" i="3" s="1"/>
  <c r="X136" i="3" s="1"/>
  <c r="Y136" i="3" s="1"/>
  <c r="I128" i="2"/>
  <c r="H128" i="2"/>
  <c r="J128" i="2"/>
  <c r="I120" i="2"/>
  <c r="H120" i="2"/>
  <c r="J120" i="2"/>
  <c r="W120" i="3" s="1"/>
  <c r="X120" i="3" s="1"/>
  <c r="Y120" i="3" s="1"/>
  <c r="I112" i="2"/>
  <c r="H112" i="2"/>
  <c r="J112" i="2" s="1"/>
  <c r="W112" i="3" s="1"/>
  <c r="X112" i="3" s="1"/>
  <c r="Y112" i="3" s="1"/>
  <c r="I104" i="2"/>
  <c r="H104" i="2"/>
  <c r="J104" i="2" s="1"/>
  <c r="W104" i="3" s="1"/>
  <c r="X104" i="3" s="1"/>
  <c r="Y104" i="3" s="1"/>
  <c r="I96" i="2"/>
  <c r="H96" i="2"/>
  <c r="J96" i="2" s="1"/>
  <c r="W96" i="3" s="1"/>
  <c r="X96" i="3" s="1"/>
  <c r="Y96" i="3" s="1"/>
  <c r="I88" i="2"/>
  <c r="H88" i="2"/>
  <c r="J88" i="2"/>
  <c r="W88" i="3" s="1"/>
  <c r="X88" i="3" s="1"/>
  <c r="Y88" i="3" s="1"/>
  <c r="I80" i="2"/>
  <c r="H80" i="2"/>
  <c r="J80" i="2" s="1"/>
  <c r="W80" i="3" s="1"/>
  <c r="X80" i="3" s="1"/>
  <c r="Y80" i="3" s="1"/>
  <c r="I72" i="2"/>
  <c r="H72" i="2"/>
  <c r="J72" i="2" s="1"/>
  <c r="W72" i="3" s="1"/>
  <c r="X72" i="3" s="1"/>
  <c r="Y72" i="3" s="1"/>
  <c r="I64" i="2"/>
  <c r="H64" i="2"/>
  <c r="J64" i="2"/>
  <c r="W64" i="3" s="1"/>
  <c r="X64" i="3" s="1"/>
  <c r="Y64" i="3" s="1"/>
  <c r="I56" i="2"/>
  <c r="H56" i="2"/>
  <c r="J56" i="2"/>
  <c r="I48" i="2"/>
  <c r="H48" i="2"/>
  <c r="J48" i="2" s="1"/>
  <c r="W48" i="3" s="1"/>
  <c r="X48" i="3" s="1"/>
  <c r="Y48" i="3" s="1"/>
  <c r="I40" i="2"/>
  <c r="H40" i="2"/>
  <c r="J40" i="2" s="1"/>
  <c r="W40" i="3" s="1"/>
  <c r="X40" i="3" s="1"/>
  <c r="Y40" i="3" s="1"/>
  <c r="I32" i="2"/>
  <c r="H32" i="2"/>
  <c r="J32" i="2" s="1"/>
  <c r="W32" i="3" s="1"/>
  <c r="X32" i="3" s="1"/>
  <c r="Y32" i="3" s="1"/>
  <c r="I24" i="2"/>
  <c r="H24" i="2"/>
  <c r="J24" i="2"/>
  <c r="I16" i="2"/>
  <c r="H16" i="2"/>
  <c r="J16" i="2" s="1"/>
  <c r="W16" i="3" s="1"/>
  <c r="X16" i="3" s="1"/>
  <c r="Y16" i="3" s="1"/>
  <c r="I8" i="2"/>
  <c r="H8" i="2"/>
  <c r="J8" i="2" s="1"/>
  <c r="W8" i="3" s="1"/>
  <c r="X8" i="3" s="1"/>
  <c r="Y8" i="3" s="1"/>
  <c r="I327" i="2"/>
  <c r="H327" i="2"/>
  <c r="J327" i="2" s="1"/>
  <c r="W327" i="3" s="1"/>
  <c r="X327" i="3" s="1"/>
  <c r="Y327" i="3" s="1"/>
  <c r="H319" i="2"/>
  <c r="I319" i="2"/>
  <c r="J319" i="2" s="1"/>
  <c r="W319" i="3" s="1"/>
  <c r="X319" i="3" s="1"/>
  <c r="Y319" i="3" s="1"/>
  <c r="I311" i="2"/>
  <c r="H311" i="2"/>
  <c r="J311" i="2"/>
  <c r="H303" i="2"/>
  <c r="J303" i="2" s="1"/>
  <c r="W303" i="3" s="1"/>
  <c r="X303" i="3" s="1"/>
  <c r="Y303" i="3" s="1"/>
  <c r="I303" i="2"/>
  <c r="I295" i="2"/>
  <c r="H295" i="2"/>
  <c r="J295" i="2" s="1"/>
  <c r="W295" i="3" s="1"/>
  <c r="X295" i="3" s="1"/>
  <c r="Y295" i="3" s="1"/>
  <c r="H287" i="2"/>
  <c r="I287" i="2"/>
  <c r="J287" i="2"/>
  <c r="I279" i="2"/>
  <c r="H279" i="2"/>
  <c r="J279" i="2"/>
  <c r="W279" i="3" s="1"/>
  <c r="X279" i="3" s="1"/>
  <c r="Y279" i="3" s="1"/>
  <c r="H271" i="2"/>
  <c r="J271" i="2" s="1"/>
  <c r="W271" i="3" s="1"/>
  <c r="X271" i="3" s="1"/>
  <c r="Y271" i="3" s="1"/>
  <c r="I271" i="2"/>
  <c r="H263" i="2"/>
  <c r="J263" i="2" s="1"/>
  <c r="W263" i="3" s="1"/>
  <c r="X263" i="3" s="1"/>
  <c r="Y263" i="3" s="1"/>
  <c r="I263" i="2"/>
  <c r="I255" i="2"/>
  <c r="H255" i="2"/>
  <c r="J255" i="2" s="1"/>
  <c r="W255" i="3" s="1"/>
  <c r="X255" i="3" s="1"/>
  <c r="Y255" i="3" s="1"/>
  <c r="I247" i="2"/>
  <c r="H247" i="2"/>
  <c r="J247" i="2"/>
  <c r="H239" i="2"/>
  <c r="J239" i="2" s="1"/>
  <c r="W239" i="3" s="1"/>
  <c r="X239" i="3" s="1"/>
  <c r="Y239" i="3" s="1"/>
  <c r="I239" i="2"/>
  <c r="I231" i="2"/>
  <c r="H231" i="2"/>
  <c r="J231" i="2" s="1"/>
  <c r="W231" i="3" s="1"/>
  <c r="X231" i="3" s="1"/>
  <c r="Y231" i="3" s="1"/>
  <c r="H223" i="2"/>
  <c r="I223" i="2"/>
  <c r="J223" i="2"/>
  <c r="W223" i="3" s="1"/>
  <c r="X223" i="3" s="1"/>
  <c r="Y223" i="3" s="1"/>
  <c r="I215" i="2"/>
  <c r="H215" i="2"/>
  <c r="J215" i="2"/>
  <c r="H207" i="2"/>
  <c r="J207" i="2" s="1"/>
  <c r="W207" i="3" s="1"/>
  <c r="X207" i="3" s="1"/>
  <c r="Y207" i="3" s="1"/>
  <c r="I207" i="2"/>
  <c r="H199" i="2"/>
  <c r="J199" i="2" s="1"/>
  <c r="W199" i="3" s="1"/>
  <c r="X199" i="3" s="1"/>
  <c r="Y199" i="3" s="1"/>
  <c r="I199" i="2"/>
  <c r="I191" i="2"/>
  <c r="H191" i="2"/>
  <c r="J191" i="2" s="1"/>
  <c r="W191" i="3" s="1"/>
  <c r="X191" i="3" s="1"/>
  <c r="Y191" i="3" s="1"/>
  <c r="H183" i="2"/>
  <c r="I183" i="2"/>
  <c r="J183" i="2"/>
  <c r="W183" i="3" s="1"/>
  <c r="X183" i="3" s="1"/>
  <c r="Y183" i="3" s="1"/>
  <c r="H175" i="2"/>
  <c r="J175" i="2" s="1"/>
  <c r="W175" i="3" s="1"/>
  <c r="X175" i="3" s="1"/>
  <c r="Y175" i="3" s="1"/>
  <c r="I175" i="2"/>
  <c r="I167" i="2"/>
  <c r="H167" i="2"/>
  <c r="J167" i="2" s="1"/>
  <c r="W167" i="3" s="1"/>
  <c r="X167" i="3" s="1"/>
  <c r="Y167" i="3" s="1"/>
  <c r="H159" i="2"/>
  <c r="I159" i="2"/>
  <c r="J159" i="2"/>
  <c r="I151" i="2"/>
  <c r="H151" i="2"/>
  <c r="J151" i="2"/>
  <c r="I143" i="2"/>
  <c r="H143" i="2"/>
  <c r="J143" i="2" s="1"/>
  <c r="W143" i="3" s="1"/>
  <c r="X143" i="3" s="1"/>
  <c r="Y143" i="3" s="1"/>
  <c r="I135" i="2"/>
  <c r="H135" i="2"/>
  <c r="J135" i="2" s="1"/>
  <c r="W135" i="3" s="1"/>
  <c r="X135" i="3" s="1"/>
  <c r="Y135" i="3" s="1"/>
  <c r="I127" i="2"/>
  <c r="H127" i="2"/>
  <c r="J127" i="2" s="1"/>
  <c r="W127" i="3" s="1"/>
  <c r="X127" i="3" s="1"/>
  <c r="Y127" i="3" s="1"/>
  <c r="I119" i="2"/>
  <c r="H119" i="2"/>
  <c r="J119" i="2"/>
  <c r="W119" i="3" s="1"/>
  <c r="X119" i="3" s="1"/>
  <c r="Y119" i="3" s="1"/>
  <c r="I111" i="2"/>
  <c r="H111" i="2"/>
  <c r="J111" i="2" s="1"/>
  <c r="W111" i="3" s="1"/>
  <c r="X111" i="3" s="1"/>
  <c r="Y111" i="3" s="1"/>
  <c r="I103" i="2"/>
  <c r="H103" i="2"/>
  <c r="J103" i="2" s="1"/>
  <c r="W103" i="3" s="1"/>
  <c r="X103" i="3" s="1"/>
  <c r="Y103" i="3" s="1"/>
  <c r="I95" i="2"/>
  <c r="H95" i="2"/>
  <c r="J95" i="2"/>
  <c r="I87" i="2"/>
  <c r="H87" i="2"/>
  <c r="J87" i="2"/>
  <c r="I79" i="2"/>
  <c r="H79" i="2"/>
  <c r="J79" i="2" s="1"/>
  <c r="W79" i="3" s="1"/>
  <c r="X79" i="3" s="1"/>
  <c r="Y79" i="3" s="1"/>
  <c r="I71" i="2"/>
  <c r="H71" i="2"/>
  <c r="J71" i="2" s="1"/>
  <c r="W71" i="3" s="1"/>
  <c r="X71" i="3" s="1"/>
  <c r="Y71" i="3" s="1"/>
  <c r="I63" i="2"/>
  <c r="H63" i="2"/>
  <c r="J63" i="2" s="1"/>
  <c r="W63" i="3" s="1"/>
  <c r="X63" i="3" s="1"/>
  <c r="Y63" i="3" s="1"/>
  <c r="I55" i="2"/>
  <c r="H55" i="2"/>
  <c r="J55" i="2"/>
  <c r="I47" i="2"/>
  <c r="H47" i="2"/>
  <c r="J47" i="2" s="1"/>
  <c r="W47" i="3" s="1"/>
  <c r="X47" i="3" s="1"/>
  <c r="Y47" i="3" s="1"/>
  <c r="I39" i="2"/>
  <c r="H39" i="2"/>
  <c r="J39" i="2" s="1"/>
  <c r="W39" i="3" s="1"/>
  <c r="X39" i="3" s="1"/>
  <c r="Y39" i="3" s="1"/>
  <c r="I31" i="2"/>
  <c r="H31" i="2"/>
  <c r="J31" i="2"/>
  <c r="I23" i="2"/>
  <c r="H23" i="2"/>
  <c r="J23" i="2"/>
  <c r="I15" i="2"/>
  <c r="H15" i="2"/>
  <c r="J15" i="2" s="1"/>
  <c r="W15" i="3" s="1"/>
  <c r="X15" i="3" s="1"/>
  <c r="Y15" i="3" s="1"/>
  <c r="I7" i="2"/>
  <c r="H7" i="2"/>
  <c r="J7" i="2" s="1"/>
  <c r="W7" i="3" s="1"/>
  <c r="X7" i="3" s="1"/>
  <c r="Y7" i="3" s="1"/>
  <c r="H326" i="2"/>
  <c r="I326" i="2"/>
  <c r="J326" i="2" s="1"/>
  <c r="W326" i="3" s="1"/>
  <c r="X326" i="3" s="1"/>
  <c r="Y326" i="3" s="1"/>
  <c r="B318" i="2"/>
  <c r="H318" i="2"/>
  <c r="I318" i="2"/>
  <c r="J318" i="2" s="1"/>
  <c r="W318" i="3" s="1"/>
  <c r="X318" i="3" s="1"/>
  <c r="Y318" i="3" s="1"/>
  <c r="H310" i="2"/>
  <c r="I310" i="2"/>
  <c r="J310" i="2"/>
  <c r="W310" i="3" s="1"/>
  <c r="X310" i="3" s="1"/>
  <c r="Y310" i="3" s="1"/>
  <c r="H302" i="2"/>
  <c r="J302" i="2" s="1"/>
  <c r="W302" i="3" s="1"/>
  <c r="X302" i="3" s="1"/>
  <c r="Y302" i="3" s="1"/>
  <c r="I302" i="2"/>
  <c r="B294" i="2"/>
  <c r="H294" i="2"/>
  <c r="J294" i="2" s="1"/>
  <c r="W294" i="3" s="1"/>
  <c r="X294" i="3" s="1"/>
  <c r="Y294" i="3" s="1"/>
  <c r="I294" i="2"/>
  <c r="H286" i="2"/>
  <c r="J286" i="2" s="1"/>
  <c r="W286" i="3" s="1"/>
  <c r="X286" i="3" s="1"/>
  <c r="Y286" i="3" s="1"/>
  <c r="I286" i="2"/>
  <c r="H278" i="2"/>
  <c r="I278" i="2"/>
  <c r="J278" i="2" s="1"/>
  <c r="W278" i="3" s="1"/>
  <c r="X278" i="3" s="1"/>
  <c r="Y278" i="3" s="1"/>
  <c r="H270" i="2"/>
  <c r="I270" i="2"/>
  <c r="J270" i="2"/>
  <c r="H262" i="2"/>
  <c r="J262" i="2" s="1"/>
  <c r="W262" i="3" s="1"/>
  <c r="X262" i="3" s="1"/>
  <c r="Y262" i="3" s="1"/>
  <c r="I262" i="2"/>
  <c r="H254" i="2"/>
  <c r="J254" i="2" s="1"/>
  <c r="W254" i="3" s="1"/>
  <c r="X254" i="3" s="1"/>
  <c r="Y254" i="3" s="1"/>
  <c r="I254" i="2"/>
  <c r="H246" i="2"/>
  <c r="I246" i="2"/>
  <c r="J246" i="2" s="1"/>
  <c r="W246" i="3" s="1"/>
  <c r="X246" i="3" s="1"/>
  <c r="Y246" i="3" s="1"/>
  <c r="H238" i="2"/>
  <c r="I238" i="2"/>
  <c r="J238" i="2"/>
  <c r="H230" i="2"/>
  <c r="J230" i="2" s="1"/>
  <c r="W230" i="3" s="1"/>
  <c r="X230" i="3" s="1"/>
  <c r="Y230" i="3" s="1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I206" i="2"/>
  <c r="J206" i="2"/>
  <c r="W206" i="3" s="1"/>
  <c r="X206" i="3" s="1"/>
  <c r="Y206" i="3" s="1"/>
  <c r="B198" i="2"/>
  <c r="H198" i="2"/>
  <c r="I198" i="2"/>
  <c r="J198" i="2"/>
  <c r="H190" i="2"/>
  <c r="J190" i="2" s="1"/>
  <c r="W190" i="3" s="1"/>
  <c r="X190" i="3" s="1"/>
  <c r="Y190" i="3" s="1"/>
  <c r="I190" i="2"/>
  <c r="H182" i="2"/>
  <c r="J182" i="2" s="1"/>
  <c r="W182" i="3" s="1"/>
  <c r="X182" i="3" s="1"/>
  <c r="Y182" i="3" s="1"/>
  <c r="I182" i="2"/>
  <c r="H174" i="2"/>
  <c r="I174" i="2"/>
  <c r="J174" i="2" s="1"/>
  <c r="W174" i="3" s="1"/>
  <c r="X174" i="3" s="1"/>
  <c r="Y174" i="3" s="1"/>
  <c r="H166" i="2"/>
  <c r="I166" i="2"/>
  <c r="J166" i="2"/>
  <c r="H158" i="2"/>
  <c r="J158" i="2" s="1"/>
  <c r="W158" i="3" s="1"/>
  <c r="X158" i="3" s="1"/>
  <c r="Y158" i="3" s="1"/>
  <c r="I158" i="2"/>
  <c r="B150" i="2"/>
  <c r="H150" i="2"/>
  <c r="J150" i="2" s="1"/>
  <c r="W150" i="3" s="1"/>
  <c r="X150" i="3" s="1"/>
  <c r="Y150" i="3" s="1"/>
  <c r="I150" i="2"/>
  <c r="H142" i="2"/>
  <c r="J142" i="2" s="1"/>
  <c r="W142" i="3" s="1"/>
  <c r="X142" i="3" s="1"/>
  <c r="Y142" i="3" s="1"/>
  <c r="I142" i="2"/>
  <c r="H134" i="2"/>
  <c r="I134" i="2"/>
  <c r="J134" i="2" s="1"/>
  <c r="W134" i="3" s="1"/>
  <c r="X134" i="3" s="1"/>
  <c r="Y134" i="3" s="1"/>
  <c r="B126" i="2"/>
  <c r="H126" i="2"/>
  <c r="I126" i="2"/>
  <c r="J126" i="2" s="1"/>
  <c r="W126" i="3" s="1"/>
  <c r="X126" i="3" s="1"/>
  <c r="Y126" i="3" s="1"/>
  <c r="H118" i="2"/>
  <c r="I118" i="2"/>
  <c r="J118" i="2"/>
  <c r="H110" i="2"/>
  <c r="J110" i="2" s="1"/>
  <c r="W110" i="3" s="1"/>
  <c r="X110" i="3" s="1"/>
  <c r="Y110" i="3" s="1"/>
  <c r="I110" i="2"/>
  <c r="H102" i="2"/>
  <c r="J102" i="2" s="1"/>
  <c r="W102" i="3" s="1"/>
  <c r="X102" i="3" s="1"/>
  <c r="Y102" i="3" s="1"/>
  <c r="I102" i="2"/>
  <c r="H94" i="2"/>
  <c r="I94" i="2"/>
  <c r="J94" i="2" s="1"/>
  <c r="W94" i="3" s="1"/>
  <c r="X94" i="3" s="1"/>
  <c r="Y94" i="3" s="1"/>
  <c r="H86" i="2"/>
  <c r="I86" i="2"/>
  <c r="J86" i="2"/>
  <c r="H78" i="2"/>
  <c r="J78" i="2" s="1"/>
  <c r="W78" i="3" s="1"/>
  <c r="X78" i="3" s="1"/>
  <c r="Y78" i="3" s="1"/>
  <c r="I78" i="2"/>
  <c r="H70" i="2"/>
  <c r="J70" i="2" s="1"/>
  <c r="W70" i="3" s="1"/>
  <c r="X70" i="3" s="1"/>
  <c r="Y70" i="3" s="1"/>
  <c r="I70" i="2"/>
  <c r="H62" i="2"/>
  <c r="I62" i="2"/>
  <c r="J62" i="2" s="1"/>
  <c r="W62" i="3" s="1"/>
  <c r="X62" i="3" s="1"/>
  <c r="Y62" i="3" s="1"/>
  <c r="B54" i="2"/>
  <c r="H54" i="2"/>
  <c r="I54" i="2"/>
  <c r="J54" i="2" s="1"/>
  <c r="W54" i="3" s="1"/>
  <c r="X54" i="3" s="1"/>
  <c r="Y54" i="3" s="1"/>
  <c r="H46" i="2"/>
  <c r="I46" i="2"/>
  <c r="J46" i="2"/>
  <c r="H38" i="2"/>
  <c r="J38" i="2" s="1"/>
  <c r="W38" i="3" s="1"/>
  <c r="X38" i="3" s="1"/>
  <c r="Y38" i="3" s="1"/>
  <c r="I38" i="2"/>
  <c r="H30" i="2"/>
  <c r="J30" i="2" s="1"/>
  <c r="W30" i="3" s="1"/>
  <c r="X30" i="3" s="1"/>
  <c r="Y30" i="3" s="1"/>
  <c r="I30" i="2"/>
  <c r="H22" i="2"/>
  <c r="I22" i="2"/>
  <c r="J22" i="2" s="1"/>
  <c r="W22" i="3" s="1"/>
  <c r="X22" i="3" s="1"/>
  <c r="Y22" i="3" s="1"/>
  <c r="H14" i="2"/>
  <c r="I14" i="2"/>
  <c r="J14" i="2"/>
  <c r="W14" i="3" s="1"/>
  <c r="X14" i="3" s="1"/>
  <c r="Y14" i="3" s="1"/>
  <c r="C325" i="2"/>
  <c r="H325" i="2"/>
  <c r="I325" i="2"/>
  <c r="J325" i="2"/>
  <c r="W325" i="3" s="1"/>
  <c r="X325" i="3" s="1"/>
  <c r="Y325" i="3" s="1"/>
  <c r="C317" i="2"/>
  <c r="H317" i="2"/>
  <c r="I317" i="2"/>
  <c r="J317" i="2"/>
  <c r="W317" i="3" s="1"/>
  <c r="X317" i="3" s="1"/>
  <c r="Y317" i="3" s="1"/>
  <c r="H309" i="2"/>
  <c r="J309" i="2" s="1"/>
  <c r="W309" i="3" s="1"/>
  <c r="X309" i="3" s="1"/>
  <c r="Y309" i="3" s="1"/>
  <c r="I309" i="2"/>
  <c r="C301" i="2"/>
  <c r="I301" i="2"/>
  <c r="H301" i="2"/>
  <c r="J301" i="2" s="1"/>
  <c r="W301" i="3" s="1"/>
  <c r="X301" i="3" s="1"/>
  <c r="Y301" i="3" s="1"/>
  <c r="H293" i="2"/>
  <c r="J293" i="2" s="1"/>
  <c r="W293" i="3" s="1"/>
  <c r="X293" i="3" s="1"/>
  <c r="Y293" i="3" s="1"/>
  <c r="I293" i="2"/>
  <c r="H285" i="2"/>
  <c r="I285" i="2"/>
  <c r="J285" i="2" s="1"/>
  <c r="W285" i="3" s="1"/>
  <c r="X285" i="3" s="1"/>
  <c r="Y285" i="3" s="1"/>
  <c r="C277" i="2"/>
  <c r="I277" i="2"/>
  <c r="H277" i="2"/>
  <c r="J277" i="2" s="1"/>
  <c r="W277" i="3" s="1"/>
  <c r="X277" i="3" s="1"/>
  <c r="Y277" i="3" s="1"/>
  <c r="I269" i="2"/>
  <c r="H269" i="2"/>
  <c r="J269" i="2"/>
  <c r="W269" i="3" s="1"/>
  <c r="X269" i="3" s="1"/>
  <c r="Y269" i="3" s="1"/>
  <c r="H261" i="2"/>
  <c r="J261" i="2" s="1"/>
  <c r="W261" i="3" s="1"/>
  <c r="X261" i="3" s="1"/>
  <c r="Y261" i="3" s="1"/>
  <c r="I261" i="2"/>
  <c r="H253" i="2"/>
  <c r="J253" i="2" s="1"/>
  <c r="W253" i="3" s="1"/>
  <c r="X253" i="3" s="1"/>
  <c r="Y253" i="3" s="1"/>
  <c r="I253" i="2"/>
  <c r="C245" i="2"/>
  <c r="H245" i="2"/>
  <c r="J245" i="2" s="1"/>
  <c r="W245" i="3" s="1"/>
  <c r="X245" i="3" s="1"/>
  <c r="Y245" i="3" s="1"/>
  <c r="I245" i="2"/>
  <c r="I237" i="2"/>
  <c r="H237" i="2"/>
  <c r="J237" i="2" s="1"/>
  <c r="W237" i="3" s="1"/>
  <c r="X237" i="3" s="1"/>
  <c r="Y237" i="3" s="1"/>
  <c r="C229" i="2"/>
  <c r="H229" i="2"/>
  <c r="I229" i="2"/>
  <c r="J229" i="2" s="1"/>
  <c r="W229" i="3" s="1"/>
  <c r="X229" i="3" s="1"/>
  <c r="Y229" i="3" s="1"/>
  <c r="H221" i="2"/>
  <c r="I221" i="2"/>
  <c r="J221" i="2"/>
  <c r="W221" i="3" s="1"/>
  <c r="X221" i="3" s="1"/>
  <c r="Y221" i="3" s="1"/>
  <c r="I213" i="2"/>
  <c r="H213" i="2"/>
  <c r="J213" i="2" s="1"/>
  <c r="W213" i="3" s="1"/>
  <c r="X213" i="3" s="1"/>
  <c r="Y213" i="3" s="1"/>
  <c r="I205" i="2"/>
  <c r="H205" i="2"/>
  <c r="J205" i="2" s="1"/>
  <c r="W205" i="3" s="1"/>
  <c r="X205" i="3" s="1"/>
  <c r="Y205" i="3" s="1"/>
  <c r="C197" i="2"/>
  <c r="H197" i="2"/>
  <c r="J197" i="2" s="1"/>
  <c r="W197" i="3" s="1"/>
  <c r="X197" i="3" s="1"/>
  <c r="Y197" i="3" s="1"/>
  <c r="I197" i="2"/>
  <c r="H189" i="2"/>
  <c r="I189" i="2"/>
  <c r="J189" i="2" s="1"/>
  <c r="W189" i="3" s="1"/>
  <c r="X189" i="3" s="1"/>
  <c r="Y189" i="3" s="1"/>
  <c r="H181" i="2"/>
  <c r="I181" i="2"/>
  <c r="J181" i="2"/>
  <c r="I173" i="2"/>
  <c r="H173" i="2"/>
  <c r="J173" i="2" s="1"/>
  <c r="W173" i="3" s="1"/>
  <c r="X173" i="3" s="1"/>
  <c r="Y173" i="3" s="1"/>
  <c r="H165" i="2"/>
  <c r="J165" i="2" s="1"/>
  <c r="W165" i="3" s="1"/>
  <c r="X165" i="3" s="1"/>
  <c r="Y165" i="3" s="1"/>
  <c r="I165" i="2"/>
  <c r="H157" i="2"/>
  <c r="I157" i="2"/>
  <c r="J157" i="2" s="1"/>
  <c r="W157" i="3" s="1"/>
  <c r="X157" i="3" s="1"/>
  <c r="Y157" i="3" s="1"/>
  <c r="I149" i="2"/>
  <c r="H149" i="2"/>
  <c r="J149" i="2"/>
  <c r="I141" i="2"/>
  <c r="H141" i="2"/>
  <c r="J141" i="2" s="1"/>
  <c r="W141" i="3" s="1"/>
  <c r="X141" i="3" s="1"/>
  <c r="Y141" i="3" s="1"/>
  <c r="H133" i="2"/>
  <c r="J133" i="2" s="1"/>
  <c r="W133" i="3" s="1"/>
  <c r="X133" i="3" s="1"/>
  <c r="Y133" i="3" s="1"/>
  <c r="I133" i="2"/>
  <c r="I125" i="2"/>
  <c r="H125" i="2"/>
  <c r="J125" i="2" s="1"/>
  <c r="W125" i="3" s="1"/>
  <c r="X125" i="3" s="1"/>
  <c r="Y125" i="3" s="1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J93" i="2" s="1"/>
  <c r="W93" i="3" s="1"/>
  <c r="X93" i="3" s="1"/>
  <c r="Y93" i="3" s="1"/>
  <c r="I93" i="2"/>
  <c r="I85" i="2"/>
  <c r="H85" i="2"/>
  <c r="J85" i="2" s="1"/>
  <c r="W85" i="3" s="1"/>
  <c r="X85" i="3" s="1"/>
  <c r="Y85" i="3" s="1"/>
  <c r="C77" i="2"/>
  <c r="I77" i="2"/>
  <c r="H77" i="2"/>
  <c r="J77" i="2" s="1"/>
  <c r="W77" i="3" s="1"/>
  <c r="X77" i="3" s="1"/>
  <c r="Y77" i="3" s="1"/>
  <c r="H69" i="2"/>
  <c r="I69" i="2"/>
  <c r="J69" i="2"/>
  <c r="H61" i="2"/>
  <c r="J61" i="2" s="1"/>
  <c r="W61" i="3" s="1"/>
  <c r="X61" i="3" s="1"/>
  <c r="Y61" i="3" s="1"/>
  <c r="I61" i="2"/>
  <c r="H53" i="2"/>
  <c r="J53" i="2" s="1"/>
  <c r="W53" i="3" s="1"/>
  <c r="X53" i="3" s="1"/>
  <c r="Y53" i="3" s="1"/>
  <c r="I53" i="2"/>
  <c r="H45" i="2"/>
  <c r="I45" i="2"/>
  <c r="J45" i="2" s="1"/>
  <c r="W45" i="3" s="1"/>
  <c r="X45" i="3" s="1"/>
  <c r="Y45" i="3" s="1"/>
  <c r="H37" i="2"/>
  <c r="I37" i="2"/>
  <c r="J37" i="2"/>
  <c r="H29" i="2"/>
  <c r="J29" i="2" s="1"/>
  <c r="W29" i="3" s="1"/>
  <c r="X29" i="3" s="1"/>
  <c r="Y29" i="3" s="1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/>
  <c r="H316" i="2"/>
  <c r="J316" i="2" s="1"/>
  <c r="W316" i="3" s="1"/>
  <c r="X316" i="3" s="1"/>
  <c r="Y316" i="3" s="1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I292" i="2"/>
  <c r="J292" i="2"/>
  <c r="W292" i="3" s="1"/>
  <c r="X292" i="3" s="1"/>
  <c r="Y292" i="3" s="1"/>
  <c r="H284" i="2"/>
  <c r="J284" i="2" s="1"/>
  <c r="W284" i="3" s="1"/>
  <c r="X284" i="3" s="1"/>
  <c r="Y284" i="3" s="1"/>
  <c r="I284" i="2"/>
  <c r="H276" i="2"/>
  <c r="J276" i="2" s="1"/>
  <c r="W276" i="3" s="1"/>
  <c r="X276" i="3" s="1"/>
  <c r="Y276" i="3" s="1"/>
  <c r="I276" i="2"/>
  <c r="H268" i="2"/>
  <c r="I268" i="2"/>
  <c r="J268" i="2" s="1"/>
  <c r="W268" i="3" s="1"/>
  <c r="X268" i="3" s="1"/>
  <c r="Y268" i="3" s="1"/>
  <c r="H260" i="2"/>
  <c r="I260" i="2"/>
  <c r="J260" i="2"/>
  <c r="W260" i="3" s="1"/>
  <c r="X260" i="3" s="1"/>
  <c r="Y260" i="3" s="1"/>
  <c r="H252" i="2"/>
  <c r="J252" i="2" s="1"/>
  <c r="W252" i="3" s="1"/>
  <c r="X252" i="3" s="1"/>
  <c r="Y252" i="3" s="1"/>
  <c r="I252" i="2"/>
  <c r="H244" i="2"/>
  <c r="J244" i="2" s="1"/>
  <c r="W244" i="3" s="1"/>
  <c r="X244" i="3" s="1"/>
  <c r="Y244" i="3" s="1"/>
  <c r="I244" i="2"/>
  <c r="H236" i="2"/>
  <c r="I236" i="2"/>
  <c r="J236" i="2" s="1"/>
  <c r="W236" i="3" s="1"/>
  <c r="X236" i="3" s="1"/>
  <c r="Y236" i="3" s="1"/>
  <c r="H228" i="2"/>
  <c r="I228" i="2"/>
  <c r="J228" i="2"/>
  <c r="W228" i="3" s="1"/>
  <c r="X228" i="3" s="1"/>
  <c r="Y228" i="3" s="1"/>
  <c r="H220" i="2"/>
  <c r="J220" i="2" s="1"/>
  <c r="W220" i="3" s="1"/>
  <c r="X220" i="3" s="1"/>
  <c r="Y220" i="3" s="1"/>
  <c r="I220" i="2"/>
  <c r="H212" i="2"/>
  <c r="J212" i="2" s="1"/>
  <c r="W212" i="3" s="1"/>
  <c r="X212" i="3" s="1"/>
  <c r="Y212" i="3" s="1"/>
  <c r="I212" i="2"/>
  <c r="H204" i="2"/>
  <c r="I204" i="2"/>
  <c r="J204" i="2" s="1"/>
  <c r="W204" i="3" s="1"/>
  <c r="X204" i="3" s="1"/>
  <c r="Y204" i="3" s="1"/>
  <c r="H196" i="2"/>
  <c r="I196" i="2"/>
  <c r="J196" i="2"/>
  <c r="H188" i="2"/>
  <c r="J188" i="2" s="1"/>
  <c r="W188" i="3" s="1"/>
  <c r="X188" i="3" s="1"/>
  <c r="Y188" i="3" s="1"/>
  <c r="I188" i="2"/>
  <c r="H180" i="2"/>
  <c r="J180" i="2" s="1"/>
  <c r="W180" i="3" s="1"/>
  <c r="X180" i="3" s="1"/>
  <c r="Y180" i="3" s="1"/>
  <c r="I180" i="2"/>
  <c r="H172" i="2"/>
  <c r="I172" i="2"/>
  <c r="J172" i="2" s="1"/>
  <c r="W172" i="3" s="1"/>
  <c r="X172" i="3" s="1"/>
  <c r="Y172" i="3" s="1"/>
  <c r="H164" i="2"/>
  <c r="I164" i="2"/>
  <c r="J164" i="2"/>
  <c r="H156" i="2"/>
  <c r="J156" i="2" s="1"/>
  <c r="W156" i="3" s="1"/>
  <c r="X156" i="3" s="1"/>
  <c r="Y156" i="3" s="1"/>
  <c r="I156" i="2"/>
  <c r="H148" i="2"/>
  <c r="J148" i="2" s="1"/>
  <c r="W148" i="3" s="1"/>
  <c r="X148" i="3" s="1"/>
  <c r="Y148" i="3" s="1"/>
  <c r="I148" i="2"/>
  <c r="H140" i="2"/>
  <c r="I140" i="2"/>
  <c r="J140" i="2" s="1"/>
  <c r="W140" i="3" s="1"/>
  <c r="X140" i="3" s="1"/>
  <c r="Y140" i="3" s="1"/>
  <c r="H132" i="2"/>
  <c r="I132" i="2"/>
  <c r="J132" i="2"/>
  <c r="H124" i="2"/>
  <c r="J124" i="2" s="1"/>
  <c r="W124" i="3" s="1"/>
  <c r="X124" i="3" s="1"/>
  <c r="Y124" i="3" s="1"/>
  <c r="I124" i="2"/>
  <c r="H116" i="2"/>
  <c r="J116" i="2" s="1"/>
  <c r="W116" i="3" s="1"/>
  <c r="X116" i="3" s="1"/>
  <c r="Y116" i="3" s="1"/>
  <c r="I116" i="2"/>
  <c r="H108" i="2"/>
  <c r="I108" i="2"/>
  <c r="J108" i="2" s="1"/>
  <c r="W108" i="3" s="1"/>
  <c r="X108" i="3" s="1"/>
  <c r="Y108" i="3" s="1"/>
  <c r="H100" i="2"/>
  <c r="I100" i="2"/>
  <c r="J100" i="2"/>
  <c r="D92" i="2"/>
  <c r="H92" i="2"/>
  <c r="I92" i="2"/>
  <c r="J92" i="2"/>
  <c r="W92" i="3" s="1"/>
  <c r="X92" i="3" s="1"/>
  <c r="Y92" i="3" s="1"/>
  <c r="H84" i="2"/>
  <c r="J84" i="2" s="1"/>
  <c r="W84" i="3" s="1"/>
  <c r="X84" i="3" s="1"/>
  <c r="Y84" i="3" s="1"/>
  <c r="I84" i="2"/>
  <c r="H76" i="2"/>
  <c r="J76" i="2" s="1"/>
  <c r="W76" i="3" s="1"/>
  <c r="X76" i="3" s="1"/>
  <c r="Y76" i="3" s="1"/>
  <c r="I76" i="2"/>
  <c r="H68" i="2"/>
  <c r="I68" i="2"/>
  <c r="J68" i="2" s="1"/>
  <c r="W68" i="3" s="1"/>
  <c r="X68" i="3" s="1"/>
  <c r="Y68" i="3" s="1"/>
  <c r="H60" i="2"/>
  <c r="I60" i="2"/>
  <c r="J60" i="2"/>
  <c r="D52" i="2"/>
  <c r="H52" i="2"/>
  <c r="I52" i="2"/>
  <c r="J52" i="2"/>
  <c r="H44" i="2"/>
  <c r="J44" i="2" s="1"/>
  <c r="W44" i="3" s="1"/>
  <c r="X44" i="3" s="1"/>
  <c r="Y44" i="3" s="1"/>
  <c r="I44" i="2"/>
  <c r="H36" i="2"/>
  <c r="J36" i="2" s="1"/>
  <c r="W36" i="3" s="1"/>
  <c r="X36" i="3" s="1"/>
  <c r="Y36" i="3" s="1"/>
  <c r="I36" i="2"/>
  <c r="H28" i="2"/>
  <c r="I28" i="2"/>
  <c r="J28" i="2" s="1"/>
  <c r="W28" i="3" s="1"/>
  <c r="X28" i="3" s="1"/>
  <c r="Y28" i="3" s="1"/>
  <c r="H20" i="2"/>
  <c r="I20" i="2"/>
  <c r="J20" i="2"/>
  <c r="W20" i="3" s="1"/>
  <c r="X20" i="3" s="1"/>
  <c r="Y20" i="3" s="1"/>
  <c r="H12" i="2"/>
  <c r="J12" i="2" s="1"/>
  <c r="W12" i="3" s="1"/>
  <c r="X12" i="3" s="1"/>
  <c r="Y12" i="3" s="1"/>
  <c r="I12" i="2"/>
  <c r="I6" i="2"/>
  <c r="H6" i="2"/>
  <c r="K6" i="2"/>
  <c r="J6" i="2"/>
  <c r="W6" i="3" s="1"/>
  <c r="I323" i="2"/>
  <c r="H323" i="2"/>
  <c r="J323" i="2" s="1"/>
  <c r="W323" i="3" s="1"/>
  <c r="X323" i="3" s="1"/>
  <c r="Y323" i="3" s="1"/>
  <c r="I315" i="2"/>
  <c r="H315" i="2"/>
  <c r="J315" i="2" s="1"/>
  <c r="W315" i="3" s="1"/>
  <c r="X315" i="3" s="1"/>
  <c r="Y315" i="3" s="1"/>
  <c r="I307" i="2"/>
  <c r="H307" i="2"/>
  <c r="J307" i="2" s="1"/>
  <c r="W307" i="3" s="1"/>
  <c r="X307" i="3" s="1"/>
  <c r="Y307" i="3" s="1"/>
  <c r="I299" i="2"/>
  <c r="H299" i="2"/>
  <c r="J299" i="2"/>
  <c r="I291" i="2"/>
  <c r="H291" i="2"/>
  <c r="J291" i="2" s="1"/>
  <c r="W291" i="3" s="1"/>
  <c r="X291" i="3" s="1"/>
  <c r="Y291" i="3" s="1"/>
  <c r="I283" i="2"/>
  <c r="H283" i="2"/>
  <c r="J283" i="2" s="1"/>
  <c r="W283" i="3" s="1"/>
  <c r="X283" i="3" s="1"/>
  <c r="Y283" i="3" s="1"/>
  <c r="I275" i="2"/>
  <c r="H275" i="2"/>
  <c r="J275" i="2" s="1"/>
  <c r="W275" i="3" s="1"/>
  <c r="X275" i="3" s="1"/>
  <c r="Y275" i="3" s="1"/>
  <c r="E267" i="2"/>
  <c r="I267" i="2"/>
  <c r="H267" i="2"/>
  <c r="J267" i="2" s="1"/>
  <c r="W267" i="3" s="1"/>
  <c r="X267" i="3" s="1"/>
  <c r="Y267" i="3" s="1"/>
  <c r="I259" i="2"/>
  <c r="H259" i="2"/>
  <c r="J259" i="2"/>
  <c r="I251" i="2"/>
  <c r="H251" i="2"/>
  <c r="J251" i="2" s="1"/>
  <c r="W251" i="3" s="1"/>
  <c r="X251" i="3" s="1"/>
  <c r="Y251" i="3" s="1"/>
  <c r="E243" i="2"/>
  <c r="I243" i="2"/>
  <c r="H243" i="2"/>
  <c r="J243" i="2" s="1"/>
  <c r="W243" i="3" s="1"/>
  <c r="X243" i="3" s="1"/>
  <c r="Y243" i="3" s="1"/>
  <c r="I235" i="2"/>
  <c r="H235" i="2"/>
  <c r="J235" i="2" s="1"/>
  <c r="W235" i="3" s="1"/>
  <c r="X235" i="3" s="1"/>
  <c r="Y235" i="3" s="1"/>
  <c r="I227" i="2"/>
  <c r="H227" i="2"/>
  <c r="J227" i="2" s="1"/>
  <c r="W227" i="3" s="1"/>
  <c r="X227" i="3" s="1"/>
  <c r="Y227" i="3" s="1"/>
  <c r="E219" i="2"/>
  <c r="I219" i="2"/>
  <c r="H219" i="2"/>
  <c r="J219" i="2" s="1"/>
  <c r="W219" i="3" s="1"/>
  <c r="X219" i="3" s="1"/>
  <c r="Y219" i="3" s="1"/>
  <c r="I211" i="2"/>
  <c r="H211" i="2"/>
  <c r="J211" i="2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J195" i="2" s="1"/>
  <c r="W195" i="3" s="1"/>
  <c r="X195" i="3" s="1"/>
  <c r="Y195" i="3" s="1"/>
  <c r="I187" i="2"/>
  <c r="H187" i="2"/>
  <c r="J187" i="2" s="1"/>
  <c r="W187" i="3" s="1"/>
  <c r="X187" i="3" s="1"/>
  <c r="Y187" i="3" s="1"/>
  <c r="I179" i="2"/>
  <c r="H179" i="2"/>
  <c r="J179" i="2"/>
  <c r="I171" i="2"/>
  <c r="H171" i="2"/>
  <c r="J171" i="2" s="1"/>
  <c r="W171" i="3" s="1"/>
  <c r="X171" i="3" s="1"/>
  <c r="Y171" i="3" s="1"/>
  <c r="I163" i="2"/>
  <c r="H163" i="2"/>
  <c r="J163" i="2" s="1"/>
  <c r="W163" i="3" s="1"/>
  <c r="X163" i="3" s="1"/>
  <c r="Y163" i="3" s="1"/>
  <c r="I155" i="2"/>
  <c r="H155" i="2"/>
  <c r="J155" i="2" s="1"/>
  <c r="W155" i="3" s="1"/>
  <c r="X155" i="3" s="1"/>
  <c r="Y155" i="3" s="1"/>
  <c r="I147" i="2"/>
  <c r="H147" i="2"/>
  <c r="J147" i="2"/>
  <c r="I139" i="2"/>
  <c r="H139" i="2"/>
  <c r="J139" i="2" s="1"/>
  <c r="W139" i="3" s="1"/>
  <c r="X139" i="3" s="1"/>
  <c r="Y139" i="3" s="1"/>
  <c r="I131" i="2"/>
  <c r="H131" i="2"/>
  <c r="J131" i="2" s="1"/>
  <c r="W131" i="3" s="1"/>
  <c r="X131" i="3" s="1"/>
  <c r="Y131" i="3" s="1"/>
  <c r="E123" i="2"/>
  <c r="I123" i="2"/>
  <c r="H123" i="2"/>
  <c r="J123" i="2" s="1"/>
  <c r="W123" i="3" s="1"/>
  <c r="X123" i="3" s="1"/>
  <c r="Y123" i="3" s="1"/>
  <c r="I115" i="2"/>
  <c r="H115" i="2"/>
  <c r="J115" i="2" s="1"/>
  <c r="W115" i="3" s="1"/>
  <c r="X115" i="3" s="1"/>
  <c r="Y115" i="3" s="1"/>
  <c r="I107" i="2"/>
  <c r="H107" i="2"/>
  <c r="J107" i="2"/>
  <c r="I99" i="2"/>
  <c r="H99" i="2"/>
  <c r="J99" i="2" s="1"/>
  <c r="W99" i="3" s="1"/>
  <c r="X99" i="3" s="1"/>
  <c r="Y99" i="3" s="1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J75" i="2" s="1"/>
  <c r="W75" i="3" s="1"/>
  <c r="X75" i="3" s="1"/>
  <c r="Y75" i="3" s="1"/>
  <c r="I67" i="2"/>
  <c r="H67" i="2"/>
  <c r="J67" i="2"/>
  <c r="I59" i="2"/>
  <c r="H59" i="2"/>
  <c r="J59" i="2" s="1"/>
  <c r="W59" i="3" s="1"/>
  <c r="X59" i="3" s="1"/>
  <c r="Y59" i="3" s="1"/>
  <c r="E51" i="2"/>
  <c r="I51" i="2"/>
  <c r="H51" i="2"/>
  <c r="J51" i="2" s="1"/>
  <c r="W51" i="3" s="1"/>
  <c r="X51" i="3" s="1"/>
  <c r="Y51" i="3" s="1"/>
  <c r="I43" i="2"/>
  <c r="H43" i="2"/>
  <c r="J43" i="2" s="1"/>
  <c r="W43" i="3" s="1"/>
  <c r="X43" i="3" s="1"/>
  <c r="Y43" i="3" s="1"/>
  <c r="I35" i="2"/>
  <c r="H35" i="2"/>
  <c r="J35" i="2" s="1"/>
  <c r="W35" i="3" s="1"/>
  <c r="X35" i="3" s="1"/>
  <c r="Y35" i="3" s="1"/>
  <c r="I27" i="2"/>
  <c r="H27" i="2"/>
  <c r="J27" i="2"/>
  <c r="W27" i="3" s="1"/>
  <c r="X27" i="3" s="1"/>
  <c r="Y27" i="3" s="1"/>
  <c r="I19" i="2"/>
  <c r="H19" i="2"/>
  <c r="J19" i="2" s="1"/>
  <c r="W19" i="3" s="1"/>
  <c r="X19" i="3" s="1"/>
  <c r="Y19" i="3" s="1"/>
  <c r="I11" i="2"/>
  <c r="H11" i="2"/>
  <c r="J11" i="2" s="1"/>
  <c r="W11" i="3" s="1"/>
  <c r="X11" i="3" s="1"/>
  <c r="Y11" i="3" s="1"/>
  <c r="I258" i="3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171" i="3"/>
  <c r="C171" i="3" s="1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V143" i="3"/>
  <c r="G143" i="3" s="1"/>
  <c r="R235" i="3"/>
  <c r="C235" i="3" s="1"/>
  <c r="R32" i="3"/>
  <c r="C32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W65" i="3"/>
  <c r="X65" i="3" s="1"/>
  <c r="Y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V64" i="3"/>
  <c r="G64" i="3" s="1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289" i="3"/>
  <c r="G289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173" i="3"/>
  <c r="G173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D8" i="2"/>
  <c r="S8" i="3" s="1"/>
  <c r="D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W248" i="3"/>
  <c r="X248" i="3" s="1"/>
  <c r="Y248" i="3" s="1"/>
  <c r="W132" i="3"/>
  <c r="X132" i="3" s="1"/>
  <c r="Y132" i="3" s="1"/>
  <c r="E306" i="5"/>
  <c r="E290" i="5"/>
  <c r="E191" i="5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K300" i="3"/>
  <c r="K190" i="2"/>
  <c r="E218" i="5"/>
  <c r="E206" i="5"/>
  <c r="E78" i="5"/>
  <c r="E46" i="5"/>
  <c r="K325" i="3"/>
  <c r="K287" i="3"/>
  <c r="K231" i="3"/>
  <c r="K223" i="3"/>
  <c r="K301" i="3"/>
  <c r="K175" i="3"/>
  <c r="W69" i="3"/>
  <c r="X69" i="3" s="1"/>
  <c r="Y69" i="3" s="1"/>
  <c r="E185" i="5"/>
  <c r="E165" i="5"/>
  <c r="E154" i="5"/>
  <c r="E142" i="5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U257" i="3" s="1"/>
  <c r="F257" i="3" s="1"/>
  <c r="B257" i="2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K306" i="3"/>
  <c r="B306" i="3"/>
  <c r="B250" i="3"/>
  <c r="K250" i="3"/>
  <c r="K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K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K76" i="2"/>
  <c r="K240" i="2"/>
  <c r="W86" i="3"/>
  <c r="X86" i="3" s="1"/>
  <c r="Y86" i="3" s="1"/>
  <c r="W145" i="3"/>
  <c r="X145" i="3" s="1"/>
  <c r="Y145" i="3" s="1"/>
  <c r="W324" i="3"/>
  <c r="X324" i="3" s="1"/>
  <c r="Y324" i="3" s="1"/>
  <c r="W312" i="3"/>
  <c r="X312" i="3" s="1"/>
  <c r="Y312" i="3" s="1"/>
  <c r="W192" i="3"/>
  <c r="X192" i="3" s="1"/>
  <c r="Y192" i="3" s="1"/>
  <c r="W259" i="3"/>
  <c r="X259" i="3" s="1"/>
  <c r="Y259" i="3" s="1"/>
  <c r="W181" i="3"/>
  <c r="X181" i="3" s="1"/>
  <c r="Y181" i="3" s="1"/>
  <c r="W149" i="3"/>
  <c r="X149" i="3" s="1"/>
  <c r="Y149" i="3" s="1"/>
  <c r="W117" i="3"/>
  <c r="X117" i="3" s="1"/>
  <c r="Y117" i="3" s="1"/>
  <c r="W311" i="3"/>
  <c r="X311" i="3" s="1"/>
  <c r="Y311" i="3" s="1"/>
  <c r="W67" i="3"/>
  <c r="X67" i="3" s="1"/>
  <c r="Y67" i="3" s="1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K53" i="3"/>
  <c r="K69" i="3"/>
  <c r="K81" i="3"/>
  <c r="K96" i="3"/>
  <c r="K112" i="3"/>
  <c r="K125" i="3"/>
  <c r="K137" i="3"/>
  <c r="K152" i="3"/>
  <c r="K157" i="3"/>
  <c r="K165" i="3"/>
  <c r="K177" i="3"/>
  <c r="K185" i="3"/>
  <c r="K191" i="3"/>
  <c r="K199" i="3"/>
  <c r="K204" i="3"/>
  <c r="K212" i="3"/>
  <c r="K218" i="3"/>
  <c r="K226" i="3"/>
  <c r="K233" i="3"/>
  <c r="K241" i="3"/>
  <c r="K247" i="3"/>
  <c r="K253" i="3"/>
  <c r="K261" i="3"/>
  <c r="K268" i="3"/>
  <c r="K276" i="3"/>
  <c r="K282" i="3"/>
  <c r="K290" i="3"/>
  <c r="K296" i="3"/>
  <c r="K304" i="3"/>
  <c r="K309" i="3"/>
  <c r="K316" i="3"/>
  <c r="K324" i="3"/>
  <c r="K329" i="3"/>
  <c r="K16" i="3"/>
  <c r="K29" i="3"/>
  <c r="K41" i="3"/>
  <c r="K57" i="3"/>
  <c r="K72" i="3"/>
  <c r="K85" i="3"/>
  <c r="K101" i="3"/>
  <c r="K113" i="3"/>
  <c r="K128" i="3"/>
  <c r="K144" i="3"/>
  <c r="K153" i="3"/>
  <c r="K159" i="3"/>
  <c r="K167" i="3"/>
  <c r="K172" i="3"/>
  <c r="K180" i="3"/>
  <c r="K186" i="3"/>
  <c r="K193" i="3"/>
  <c r="K200" i="3"/>
  <c r="K207" i="3"/>
  <c r="K213" i="3"/>
  <c r="K221" i="3"/>
  <c r="K228" i="3"/>
  <c r="K236" i="3"/>
  <c r="K242" i="3"/>
  <c r="K248" i="3"/>
  <c r="K256" i="3"/>
  <c r="K263" i="3"/>
  <c r="K271" i="3"/>
  <c r="K277" i="3"/>
  <c r="K285" i="3"/>
  <c r="K292" i="3"/>
  <c r="K297" i="3"/>
  <c r="K305" i="3"/>
  <c r="K311" i="3"/>
  <c r="K319" i="3"/>
  <c r="K330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T84" i="5" s="1"/>
  <c r="C235" i="5"/>
  <c r="T235" i="5" s="1"/>
  <c r="C322" i="5"/>
  <c r="T322" i="5" s="1"/>
  <c r="C168" i="5"/>
  <c r="T168" i="5" s="1"/>
  <c r="C7" i="5"/>
  <c r="J7" i="5" s="1"/>
  <c r="C148" i="5"/>
  <c r="T148" i="5" s="1"/>
  <c r="C289" i="5"/>
  <c r="T289" i="5" s="1"/>
  <c r="C246" i="5"/>
  <c r="T246" i="5" s="1"/>
  <c r="C280" i="5"/>
  <c r="T280" i="5" s="1"/>
  <c r="K119" i="2"/>
  <c r="K127" i="2"/>
  <c r="K180" i="2"/>
  <c r="K151" i="2"/>
  <c r="K159" i="2"/>
  <c r="K24" i="2"/>
  <c r="W164" i="3"/>
  <c r="X164" i="3" s="1"/>
  <c r="Y164" i="3" s="1"/>
  <c r="K304" i="2"/>
  <c r="W37" i="3"/>
  <c r="X37" i="3" s="1"/>
  <c r="Y37" i="3" s="1"/>
  <c r="K293" i="2"/>
  <c r="W198" i="3"/>
  <c r="X198" i="3" s="1"/>
  <c r="Y198" i="3" s="1"/>
  <c r="F211" i="5"/>
  <c r="F122" i="5"/>
  <c r="F328" i="5"/>
  <c r="K321" i="3"/>
  <c r="K308" i="3"/>
  <c r="K295" i="3"/>
  <c r="K281" i="3"/>
  <c r="K266" i="3"/>
  <c r="K252" i="3"/>
  <c r="K239" i="3"/>
  <c r="K224" i="3"/>
  <c r="K209" i="3"/>
  <c r="K197" i="3"/>
  <c r="K184" i="3"/>
  <c r="K170" i="3"/>
  <c r="K156" i="3"/>
  <c r="K136" i="3"/>
  <c r="K105" i="3"/>
  <c r="K80" i="3"/>
  <c r="K49" i="3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299" i="3"/>
  <c r="X299" i="3" s="1"/>
  <c r="Y299" i="3" s="1"/>
  <c r="W247" i="3"/>
  <c r="X247" i="3" s="1"/>
  <c r="Y247" i="3" s="1"/>
  <c r="W74" i="3"/>
  <c r="X74" i="3" s="1"/>
  <c r="Y74" i="3" s="1"/>
  <c r="W196" i="3"/>
  <c r="X196" i="3" s="1"/>
  <c r="Y196" i="3" s="1"/>
  <c r="W128" i="3"/>
  <c r="X128" i="3" s="1"/>
  <c r="Y128" i="3" s="1"/>
  <c r="W179" i="3"/>
  <c r="X179" i="3" s="1"/>
  <c r="Y179" i="3" s="1"/>
  <c r="W147" i="3"/>
  <c r="X147" i="3" s="1"/>
  <c r="Y147" i="3" s="1"/>
  <c r="W107" i="3"/>
  <c r="X107" i="3" s="1"/>
  <c r="Y107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T56" i="5" s="1"/>
  <c r="C59" i="5"/>
  <c r="T59" i="5" s="1"/>
  <c r="C65" i="5"/>
  <c r="T65" i="5" s="1"/>
  <c r="C69" i="5"/>
  <c r="T69" i="5" s="1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T120" i="5" s="1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T197" i="5" s="1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T60" i="5" s="1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T102" i="5" s="1"/>
  <c r="C108" i="5"/>
  <c r="T108" i="5" s="1"/>
  <c r="C111" i="5"/>
  <c r="T111" i="5" s="1"/>
  <c r="C114" i="5"/>
  <c r="T114" i="5" s="1"/>
  <c r="C118" i="5"/>
  <c r="T118" i="5" s="1"/>
  <c r="C124" i="5"/>
  <c r="T124" i="5" s="1"/>
  <c r="C127" i="5"/>
  <c r="T127" i="5" s="1"/>
  <c r="C130" i="5"/>
  <c r="T130" i="5" s="1"/>
  <c r="C135" i="5"/>
  <c r="T135" i="5" s="1"/>
  <c r="C138" i="5"/>
  <c r="T138" i="5" s="1"/>
  <c r="C143" i="5"/>
  <c r="T143" i="5" s="1"/>
  <c r="C146" i="5"/>
  <c r="T146" i="5" s="1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T51" i="5" s="1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T115" i="5" s="1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T167" i="5" s="1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T231" i="5" s="1"/>
  <c r="C239" i="5"/>
  <c r="T239" i="5" s="1"/>
  <c r="C243" i="5"/>
  <c r="T243" i="5" s="1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T307" i="5" s="1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T103" i="5" s="1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T184" i="5" s="1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T325" i="5" s="1"/>
  <c r="C330" i="5"/>
  <c r="T330" i="5" s="1"/>
  <c r="C9" i="5"/>
  <c r="T9" i="5" s="1"/>
  <c r="C14" i="5"/>
  <c r="T14" i="5" s="1"/>
  <c r="C20" i="5"/>
  <c r="T20" i="5" s="1"/>
  <c r="C39" i="5"/>
  <c r="T39" i="5" s="1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T179" i="5" s="1"/>
  <c r="C200" i="5"/>
  <c r="T200" i="5" s="1"/>
  <c r="C220" i="5"/>
  <c r="T220" i="5" s="1"/>
  <c r="C241" i="5"/>
  <c r="T241" i="5" s="1"/>
  <c r="C252" i="5"/>
  <c r="T252" i="5" s="1"/>
  <c r="C262" i="5"/>
  <c r="T262" i="5" s="1"/>
  <c r="C273" i="5"/>
  <c r="T273" i="5" s="1"/>
  <c r="C284" i="5"/>
  <c r="T284" i="5" s="1"/>
  <c r="C294" i="5"/>
  <c r="T294" i="5" s="1"/>
  <c r="C305" i="5"/>
  <c r="T305" i="5" s="1"/>
  <c r="C316" i="5"/>
  <c r="T316" i="5" s="1"/>
  <c r="C326" i="5"/>
  <c r="T326" i="5" s="1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T306" i="5" s="1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T134" i="5" s="1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T257" i="5" s="1"/>
  <c r="C278" i="5"/>
  <c r="T278" i="5" s="1"/>
  <c r="C300" i="5"/>
  <c r="T300" i="5" s="1"/>
  <c r="C321" i="5"/>
  <c r="T321" i="5" s="1"/>
  <c r="C10" i="5"/>
  <c r="T10" i="5" s="1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W280" i="3"/>
  <c r="X280" i="3" s="1"/>
  <c r="Y280" i="3" s="1"/>
  <c r="K300" i="2"/>
  <c r="K328" i="2"/>
  <c r="K269" i="2"/>
  <c r="K285" i="2"/>
  <c r="K301" i="2"/>
  <c r="K317" i="2"/>
  <c r="W10" i="3"/>
  <c r="X10" i="3" s="1"/>
  <c r="Y10" i="3" s="1"/>
  <c r="K58" i="2"/>
  <c r="K94" i="2"/>
  <c r="K122" i="2"/>
  <c r="K158" i="2"/>
  <c r="W166" i="3"/>
  <c r="X166" i="3" s="1"/>
  <c r="Y166" i="3" s="1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W23" i="3"/>
  <c r="X23" i="3" s="1"/>
  <c r="Y23" i="3" s="1"/>
  <c r="K51" i="2"/>
  <c r="W55" i="3"/>
  <c r="X55" i="3" s="1"/>
  <c r="Y55" i="3" s="1"/>
  <c r="K83" i="2"/>
  <c r="W87" i="3"/>
  <c r="X87" i="3" s="1"/>
  <c r="Y87" i="3" s="1"/>
  <c r="K115" i="2"/>
  <c r="K147" i="2"/>
  <c r="W151" i="3"/>
  <c r="X151" i="3" s="1"/>
  <c r="Y151" i="3" s="1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W9" i="3"/>
  <c r="X9" i="3" s="1"/>
  <c r="Y9" i="3" s="1"/>
  <c r="W41" i="3"/>
  <c r="X41" i="3" s="1"/>
  <c r="Y41" i="3" s="1"/>
  <c r="W57" i="3"/>
  <c r="X57" i="3" s="1"/>
  <c r="Y57" i="3" s="1"/>
  <c r="W137" i="3"/>
  <c r="X137" i="3" s="1"/>
  <c r="Y137" i="3" s="1"/>
  <c r="W249" i="3"/>
  <c r="X249" i="3" s="1"/>
  <c r="Y249" i="3" s="1"/>
  <c r="K265" i="2"/>
  <c r="K281" i="2"/>
  <c r="K297" i="2"/>
  <c r="K313" i="2"/>
  <c r="K329" i="2"/>
  <c r="K38" i="2"/>
  <c r="K46" i="2"/>
  <c r="K74" i="2"/>
  <c r="K102" i="2"/>
  <c r="K110" i="2"/>
  <c r="W118" i="3"/>
  <c r="X118" i="3" s="1"/>
  <c r="Y118" i="3" s="1"/>
  <c r="K138" i="2"/>
  <c r="W154" i="3"/>
  <c r="X154" i="3" s="1"/>
  <c r="Y154" i="3" s="1"/>
  <c r="K166" i="2"/>
  <c r="K174" i="2"/>
  <c r="K202" i="2"/>
  <c r="W210" i="3"/>
  <c r="X210" i="3" s="1"/>
  <c r="Y210" i="3" s="1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K11" i="3"/>
  <c r="K12" i="3"/>
  <c r="K20" i="3"/>
  <c r="K28" i="3"/>
  <c r="K36" i="3"/>
  <c r="K44" i="3"/>
  <c r="K52" i="3"/>
  <c r="K60" i="3"/>
  <c r="K68" i="3"/>
  <c r="K76" i="3"/>
  <c r="K84" i="3"/>
  <c r="K92" i="3"/>
  <c r="K100" i="3"/>
  <c r="K108" i="3"/>
  <c r="K116" i="3"/>
  <c r="K124" i="3"/>
  <c r="K132" i="3"/>
  <c r="K140" i="3"/>
  <c r="K148" i="3"/>
  <c r="H275" i="1"/>
  <c r="K327" i="3"/>
  <c r="K322" i="3"/>
  <c r="K317" i="3"/>
  <c r="K312" i="3"/>
  <c r="K303" i="3"/>
  <c r="K298" i="3"/>
  <c r="K293" i="3"/>
  <c r="K289" i="3"/>
  <c r="K284" i="3"/>
  <c r="K279" i="3"/>
  <c r="K274" i="3"/>
  <c r="K269" i="3"/>
  <c r="K264" i="3"/>
  <c r="K260" i="3"/>
  <c r="K255" i="3"/>
  <c r="K249" i="3"/>
  <c r="K244" i="3"/>
  <c r="K240" i="3"/>
  <c r="K234" i="3"/>
  <c r="K229" i="3"/>
  <c r="K225" i="3"/>
  <c r="K220" i="3"/>
  <c r="K215" i="3"/>
  <c r="K210" i="3"/>
  <c r="K205" i="3"/>
  <c r="K201" i="3"/>
  <c r="K196" i="3"/>
  <c r="K192" i="3"/>
  <c r="K183" i="3"/>
  <c r="K178" i="3"/>
  <c r="K173" i="3"/>
  <c r="K169" i="3"/>
  <c r="K164" i="3"/>
  <c r="K160" i="3"/>
  <c r="K151" i="3"/>
  <c r="K141" i="3"/>
  <c r="K129" i="3"/>
  <c r="K120" i="3"/>
  <c r="K109" i="3"/>
  <c r="K97" i="3"/>
  <c r="K88" i="3"/>
  <c r="K77" i="3"/>
  <c r="K65" i="3"/>
  <c r="K56" i="3"/>
  <c r="K45" i="3"/>
  <c r="K33" i="3"/>
  <c r="K24" i="3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W266" i="3"/>
  <c r="X266" i="3" s="1"/>
  <c r="Y266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287" i="3"/>
  <c r="X287" i="3" s="1"/>
  <c r="Y287" i="3" s="1"/>
  <c r="W215" i="3"/>
  <c r="X215" i="3" s="1"/>
  <c r="Y215" i="3" s="1"/>
  <c r="W270" i="3"/>
  <c r="X270" i="3" s="1"/>
  <c r="Y270" i="3" s="1"/>
  <c r="W238" i="3"/>
  <c r="X238" i="3" s="1"/>
  <c r="Y238" i="3" s="1"/>
  <c r="W46" i="3"/>
  <c r="X46" i="3" s="1"/>
  <c r="Y46" i="3" s="1"/>
  <c r="W320" i="3"/>
  <c r="X320" i="3" s="1"/>
  <c r="Y320" i="3" s="1"/>
  <c r="W216" i="3"/>
  <c r="X216" i="3" s="1"/>
  <c r="Y216" i="3" s="1"/>
  <c r="W184" i="3"/>
  <c r="X184" i="3" s="1"/>
  <c r="Y184" i="3" s="1"/>
  <c r="W152" i="3"/>
  <c r="X152" i="3" s="1"/>
  <c r="Y152" i="3" s="1"/>
  <c r="W100" i="3"/>
  <c r="X100" i="3" s="1"/>
  <c r="Y100" i="3" s="1"/>
  <c r="W60" i="3"/>
  <c r="X60" i="3" s="1"/>
  <c r="Y60" i="3" s="1"/>
  <c r="W56" i="3"/>
  <c r="X56" i="3" s="1"/>
  <c r="Y56" i="3" s="1"/>
  <c r="W52" i="3"/>
  <c r="X52" i="3" s="1"/>
  <c r="Y52" i="3" s="1"/>
  <c r="W24" i="3"/>
  <c r="X24" i="3" s="1"/>
  <c r="Y24" i="3" s="1"/>
  <c r="W159" i="3"/>
  <c r="X159" i="3" s="1"/>
  <c r="Y159" i="3" s="1"/>
  <c r="W95" i="3"/>
  <c r="X95" i="3" s="1"/>
  <c r="Y95" i="3" s="1"/>
  <c r="W31" i="3"/>
  <c r="X31" i="3" s="1"/>
  <c r="Y31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K143" i="3"/>
  <c r="K138" i="3"/>
  <c r="K135" i="3"/>
  <c r="K130" i="3"/>
  <c r="K127" i="3"/>
  <c r="K122" i="3"/>
  <c r="K119" i="3"/>
  <c r="K114" i="3"/>
  <c r="K111" i="3"/>
  <c r="K106" i="3"/>
  <c r="K103" i="3"/>
  <c r="K98" i="3"/>
  <c r="K95" i="3"/>
  <c r="K90" i="3"/>
  <c r="K87" i="3"/>
  <c r="K82" i="3"/>
  <c r="K79" i="3"/>
  <c r="K74" i="3"/>
  <c r="K71" i="3"/>
  <c r="K66" i="3"/>
  <c r="K63" i="3"/>
  <c r="K58" i="3"/>
  <c r="K55" i="3"/>
  <c r="K50" i="3"/>
  <c r="K47" i="3"/>
  <c r="K42" i="3"/>
  <c r="K39" i="3"/>
  <c r="K34" i="3"/>
  <c r="K31" i="3"/>
  <c r="K26" i="3"/>
  <c r="K23" i="3"/>
  <c r="K18" i="3"/>
  <c r="K15" i="3"/>
  <c r="K10" i="3"/>
  <c r="K7" i="3"/>
  <c r="K6" i="3"/>
  <c r="K326" i="3"/>
  <c r="K323" i="3"/>
  <c r="K318" i="3"/>
  <c r="K315" i="3"/>
  <c r="K310" i="3"/>
  <c r="K307" i="3"/>
  <c r="K302" i="3"/>
  <c r="K299" i="3"/>
  <c r="K294" i="3"/>
  <c r="K291" i="3"/>
  <c r="K286" i="3"/>
  <c r="K283" i="3"/>
  <c r="K278" i="3"/>
  <c r="K275" i="3"/>
  <c r="K270" i="3"/>
  <c r="K267" i="3"/>
  <c r="K262" i="3"/>
  <c r="K259" i="3"/>
  <c r="K254" i="3"/>
  <c r="K251" i="3"/>
  <c r="K246" i="3"/>
  <c r="K243" i="3"/>
  <c r="K238" i="3"/>
  <c r="K235" i="3"/>
  <c r="K230" i="3"/>
  <c r="K227" i="3"/>
  <c r="K222" i="3"/>
  <c r="K219" i="3"/>
  <c r="K214" i="3"/>
  <c r="K211" i="3"/>
  <c r="K206" i="3"/>
  <c r="K203" i="3"/>
  <c r="K198" i="3"/>
  <c r="K195" i="3"/>
  <c r="K190" i="3"/>
  <c r="K187" i="3"/>
  <c r="K182" i="3"/>
  <c r="K179" i="3"/>
  <c r="K174" i="3"/>
  <c r="K171" i="3"/>
  <c r="K166" i="3"/>
  <c r="K163" i="3"/>
  <c r="K158" i="3"/>
  <c r="K155" i="3"/>
  <c r="K150" i="3"/>
  <c r="K147" i="3"/>
  <c r="K142" i="3"/>
  <c r="K139" i="3"/>
  <c r="K134" i="3"/>
  <c r="K131" i="3"/>
  <c r="K126" i="3"/>
  <c r="K123" i="3"/>
  <c r="K118" i="3"/>
  <c r="K115" i="3"/>
  <c r="K110" i="3"/>
  <c r="K107" i="3"/>
  <c r="K102" i="3"/>
  <c r="K99" i="3"/>
  <c r="K94" i="3"/>
  <c r="K91" i="3"/>
  <c r="K86" i="3"/>
  <c r="K83" i="3"/>
  <c r="K78" i="3"/>
  <c r="K75" i="3"/>
  <c r="K70" i="3"/>
  <c r="K67" i="3"/>
  <c r="K62" i="3"/>
  <c r="K59" i="3"/>
  <c r="K54" i="3"/>
  <c r="K51" i="3"/>
  <c r="K46" i="3"/>
  <c r="K43" i="3"/>
  <c r="K38" i="3"/>
  <c r="K35" i="3"/>
  <c r="K30" i="3"/>
  <c r="K27" i="3"/>
  <c r="K22" i="3"/>
  <c r="K19" i="3"/>
  <c r="K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H331" i="2" l="1"/>
  <c r="I331" i="2"/>
  <c r="T7" i="5"/>
  <c r="J331" i="2"/>
  <c r="I331" i="3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M110" i="3"/>
  <c r="M279" i="3"/>
  <c r="M209" i="3"/>
  <c r="M231" i="3"/>
  <c r="M211" i="3"/>
  <c r="M10" i="3"/>
  <c r="M138" i="3"/>
  <c r="M164" i="3"/>
  <c r="M244" i="3"/>
  <c r="M100" i="3"/>
  <c r="M80" i="3"/>
  <c r="M224" i="3"/>
  <c r="M311" i="3"/>
  <c r="M256" i="3"/>
  <c r="M200" i="3"/>
  <c r="M144" i="3"/>
  <c r="M29" i="3"/>
  <c r="M290" i="3"/>
  <c r="M233" i="3"/>
  <c r="M177" i="3"/>
  <c r="M81" i="3"/>
  <c r="M104" i="3"/>
  <c r="M37" i="3"/>
  <c r="M257" i="3"/>
  <c r="M320" i="3"/>
  <c r="M287" i="3"/>
  <c r="M217" i="3"/>
  <c r="M314" i="3"/>
  <c r="M78" i="3"/>
  <c r="M142" i="3"/>
  <c r="M135" i="3"/>
  <c r="M201" i="3"/>
  <c r="M44" i="3"/>
  <c r="M321" i="3"/>
  <c r="M207" i="3"/>
  <c r="M41" i="3"/>
  <c r="M96" i="3"/>
  <c r="M115" i="3"/>
  <c r="M147" i="3"/>
  <c r="M42" i="3"/>
  <c r="M106" i="3"/>
  <c r="M88" i="3"/>
  <c r="M284" i="3"/>
  <c r="M22" i="3"/>
  <c r="M118" i="3"/>
  <c r="M150" i="3"/>
  <c r="M214" i="3"/>
  <c r="M278" i="3"/>
  <c r="M15" i="3"/>
  <c r="M47" i="3"/>
  <c r="M143" i="3"/>
  <c r="M13" i="3"/>
  <c r="M97" i="3"/>
  <c r="M169" i="3"/>
  <c r="M210" i="3"/>
  <c r="M249" i="3"/>
  <c r="M289" i="3"/>
  <c r="M92" i="3"/>
  <c r="M28" i="3"/>
  <c r="M105" i="3"/>
  <c r="M239" i="3"/>
  <c r="M305" i="3"/>
  <c r="M248" i="3"/>
  <c r="M193" i="3"/>
  <c r="M128" i="3"/>
  <c r="M16" i="3"/>
  <c r="M282" i="3"/>
  <c r="M226" i="3"/>
  <c r="M165" i="3"/>
  <c r="M69" i="3"/>
  <c r="M93" i="3"/>
  <c r="M162" i="3"/>
  <c r="M168" i="3"/>
  <c r="M73" i="3"/>
  <c r="M265" i="3"/>
  <c r="M328" i="3"/>
  <c r="M325" i="3"/>
  <c r="M133" i="3"/>
  <c r="M238" i="3"/>
  <c r="M71" i="3"/>
  <c r="M319" i="3"/>
  <c r="M241" i="3"/>
  <c r="M313" i="3"/>
  <c r="M307" i="3"/>
  <c r="M74" i="3"/>
  <c r="M205" i="3"/>
  <c r="M327" i="3"/>
  <c r="M36" i="3"/>
  <c r="M54" i="3"/>
  <c r="M86" i="3"/>
  <c r="M182" i="3"/>
  <c r="M246" i="3"/>
  <c r="M310" i="3"/>
  <c r="M79" i="3"/>
  <c r="M111" i="3"/>
  <c r="M27" i="3"/>
  <c r="M59" i="3"/>
  <c r="M91" i="3"/>
  <c r="M123" i="3"/>
  <c r="M155" i="3"/>
  <c r="M187" i="3"/>
  <c r="M219" i="3"/>
  <c r="M251" i="3"/>
  <c r="M283" i="3"/>
  <c r="M315" i="3"/>
  <c r="M18" i="3"/>
  <c r="M50" i="3"/>
  <c r="M82" i="3"/>
  <c r="M114" i="3"/>
  <c r="M146" i="3"/>
  <c r="M24" i="3"/>
  <c r="M109" i="3"/>
  <c r="M173" i="3"/>
  <c r="M215" i="3"/>
  <c r="M255" i="3"/>
  <c r="M293" i="3"/>
  <c r="M148" i="3"/>
  <c r="M84" i="3"/>
  <c r="M20" i="3"/>
  <c r="M136" i="3"/>
  <c r="M252" i="3"/>
  <c r="M297" i="3"/>
  <c r="M242" i="3"/>
  <c r="M186" i="3"/>
  <c r="M113" i="3"/>
  <c r="M329" i="3"/>
  <c r="M276" i="3"/>
  <c r="M218" i="3"/>
  <c r="M157" i="3"/>
  <c r="M53" i="3"/>
  <c r="M194" i="3"/>
  <c r="M250" i="3"/>
  <c r="M188" i="3"/>
  <c r="M117" i="3"/>
  <c r="M273" i="3"/>
  <c r="M48" i="3"/>
  <c r="M232" i="3"/>
  <c r="M270" i="3"/>
  <c r="M7" i="3"/>
  <c r="M77" i="3"/>
  <c r="M108" i="3"/>
  <c r="M153" i="3"/>
  <c r="M64" i="3"/>
  <c r="M17" i="3"/>
  <c r="M83" i="3"/>
  <c r="M243" i="3"/>
  <c r="M126" i="3"/>
  <c r="M158" i="3"/>
  <c r="M254" i="3"/>
  <c r="M23" i="3"/>
  <c r="M119" i="3"/>
  <c r="M33" i="3"/>
  <c r="M220" i="3"/>
  <c r="M260" i="3"/>
  <c r="M298" i="3"/>
  <c r="M140" i="3"/>
  <c r="M76" i="3"/>
  <c r="M12" i="3"/>
  <c r="M156" i="3"/>
  <c r="M266" i="3"/>
  <c r="M292" i="3"/>
  <c r="M236" i="3"/>
  <c r="M180" i="3"/>
  <c r="M101" i="3"/>
  <c r="M324" i="3"/>
  <c r="M268" i="3"/>
  <c r="M212" i="3"/>
  <c r="M152" i="3"/>
  <c r="M40" i="3"/>
  <c r="M189" i="3"/>
  <c r="M237" i="3"/>
  <c r="M208" i="3"/>
  <c r="M145" i="3"/>
  <c r="M89" i="3"/>
  <c r="M280" i="3"/>
  <c r="M61" i="3"/>
  <c r="M46" i="3"/>
  <c r="M206" i="3"/>
  <c r="M39" i="3"/>
  <c r="M322" i="3"/>
  <c r="M49" i="3"/>
  <c r="M185" i="3"/>
  <c r="M245" i="3"/>
  <c r="M19" i="3"/>
  <c r="M275" i="3"/>
  <c r="M94" i="3"/>
  <c r="M222" i="3"/>
  <c r="M318" i="3"/>
  <c r="M87" i="3"/>
  <c r="M120" i="3"/>
  <c r="M35" i="3"/>
  <c r="M99" i="3"/>
  <c r="M163" i="3"/>
  <c r="M227" i="3"/>
  <c r="M291" i="3"/>
  <c r="M26" i="3"/>
  <c r="M90" i="3"/>
  <c r="M129" i="3"/>
  <c r="M225" i="3"/>
  <c r="M303" i="3"/>
  <c r="M68" i="3"/>
  <c r="M170" i="3"/>
  <c r="M281" i="3"/>
  <c r="M285" i="3"/>
  <c r="M228" i="3"/>
  <c r="M172" i="3"/>
  <c r="M85" i="3"/>
  <c r="M316" i="3"/>
  <c r="M261" i="3"/>
  <c r="M204" i="3"/>
  <c r="M137" i="3"/>
  <c r="M25" i="3"/>
  <c r="M272" i="3"/>
  <c r="M149" i="3"/>
  <c r="M258" i="3"/>
  <c r="M175" i="3"/>
  <c r="M216" i="3"/>
  <c r="M14" i="3"/>
  <c r="M174" i="3"/>
  <c r="M103" i="3"/>
  <c r="M240" i="3"/>
  <c r="M296" i="3"/>
  <c r="M176" i="3"/>
  <c r="M51" i="3"/>
  <c r="M179" i="3"/>
  <c r="M30" i="3"/>
  <c r="M62" i="3"/>
  <c r="M190" i="3"/>
  <c r="M286" i="3"/>
  <c r="M55" i="3"/>
  <c r="M178" i="3"/>
  <c r="M67" i="3"/>
  <c r="M131" i="3"/>
  <c r="M195" i="3"/>
  <c r="M259" i="3"/>
  <c r="M323" i="3"/>
  <c r="M58" i="3"/>
  <c r="M122" i="3"/>
  <c r="M45" i="3"/>
  <c r="M183" i="3"/>
  <c r="M264" i="3"/>
  <c r="M132" i="3"/>
  <c r="M11" i="3"/>
  <c r="M38" i="3"/>
  <c r="M70" i="3"/>
  <c r="M102" i="3"/>
  <c r="M134" i="3"/>
  <c r="M166" i="3"/>
  <c r="M198" i="3"/>
  <c r="M230" i="3"/>
  <c r="M262" i="3"/>
  <c r="M294" i="3"/>
  <c r="M326" i="3"/>
  <c r="M31" i="3"/>
  <c r="M63" i="3"/>
  <c r="M95" i="3"/>
  <c r="M127" i="3"/>
  <c r="M56" i="3"/>
  <c r="M141" i="3"/>
  <c r="M192" i="3"/>
  <c r="M229" i="3"/>
  <c r="M269" i="3"/>
  <c r="M312" i="3"/>
  <c r="M124" i="3"/>
  <c r="M60" i="3"/>
  <c r="M184" i="3"/>
  <c r="M295" i="3"/>
  <c r="M277" i="3"/>
  <c r="M221" i="3"/>
  <c r="M167" i="3"/>
  <c r="M72" i="3"/>
  <c r="M309" i="3"/>
  <c r="M253" i="3"/>
  <c r="M199" i="3"/>
  <c r="M125" i="3"/>
  <c r="M9" i="3"/>
  <c r="M306" i="3"/>
  <c r="M288" i="3"/>
  <c r="M161" i="3"/>
  <c r="M154" i="3"/>
  <c r="M301" i="3"/>
  <c r="M121" i="3"/>
  <c r="M302" i="3"/>
  <c r="M160" i="3"/>
  <c r="M263" i="3"/>
  <c r="M300" i="3"/>
  <c r="M43" i="3"/>
  <c r="M75" i="3"/>
  <c r="M107" i="3"/>
  <c r="M139" i="3"/>
  <c r="M171" i="3"/>
  <c r="M203" i="3"/>
  <c r="M235" i="3"/>
  <c r="M267" i="3"/>
  <c r="M299" i="3"/>
  <c r="M6" i="3"/>
  <c r="M34" i="3"/>
  <c r="M66" i="3"/>
  <c r="M98" i="3"/>
  <c r="M130" i="3"/>
  <c r="M65" i="3"/>
  <c r="M151" i="3"/>
  <c r="M196" i="3"/>
  <c r="M234" i="3"/>
  <c r="M274" i="3"/>
  <c r="M317" i="3"/>
  <c r="M116" i="3"/>
  <c r="M52" i="3"/>
  <c r="M21" i="3"/>
  <c r="M197" i="3"/>
  <c r="M308" i="3"/>
  <c r="M330" i="3"/>
  <c r="M271" i="3"/>
  <c r="M213" i="3"/>
  <c r="M159" i="3"/>
  <c r="M57" i="3"/>
  <c r="M304" i="3"/>
  <c r="M247" i="3"/>
  <c r="M191" i="3"/>
  <c r="M112" i="3"/>
  <c r="M32" i="3"/>
  <c r="M181" i="3"/>
  <c r="M202" i="3"/>
  <c r="M223" i="3"/>
  <c r="M8" i="3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B19" i="10" s="1"/>
  <c r="H280" i="5"/>
  <c r="H99" i="5"/>
  <c r="K331" i="2"/>
  <c r="L8" i="5"/>
  <c r="E332" i="5"/>
  <c r="F332" i="5"/>
  <c r="K331" i="3"/>
  <c r="B18" i="10" l="1"/>
  <c r="J330" i="3"/>
  <c r="J331" i="3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<sst xmlns="http://schemas.openxmlformats.org/spreadsheetml/2006/main" count="9105" uniqueCount="1764">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</sst>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centages of Levies"/>
      <sheetName val="Data_AidAndLevy"/>
      <sheetName val="PerPupilAmountsCDC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 Additional SAVE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2026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zoomScale="140" zoomScaleNormal="140" workbookViewId="0">
      <pane xSplit="2" ySplit="5" topLeftCell="C317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4601003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2309014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17722059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4232445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1268860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9254148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4093892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1841694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9852698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8558834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4042802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6017945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28785111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9642318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1784862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95147132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6657863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2045057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1629526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12674696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3401901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5009091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14876813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3174016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2967633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3701755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4068868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4461344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5473394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1190626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10358537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29257302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5280800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21859113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17525538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4710511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4055045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3922609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2651771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37111689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2207290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2214392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2845825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6654675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5443896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17541308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11197626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43001009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134327536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9324305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11812604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6439098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3795622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12132361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3557370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6035792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5575552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11507667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12132826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2086923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8794091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8065062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6772543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13687568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2593241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1207196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23640194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5452558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34862932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5578088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36673531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3450658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2993511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6838603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3610599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2467765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82011135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11019743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26473979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3530056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118272660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8778555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10139784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1532720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19066913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7409303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292902754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1028355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7159303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85137185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2871199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2658128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3398387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7199457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8510254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4754235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4038619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4447874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3976395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2488492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2697332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3269016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4324760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4221737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3424183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1414082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9817164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3156425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10725823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8277135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30386166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17054171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3549763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3209059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5114587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2942836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11264616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1159820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4632019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14327640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2393151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2425722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5335018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2108159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12082944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3227666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5609917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3273818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4414753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2375695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1125283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9220727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10403180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1609059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3915168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3971294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4344199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8630984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2470922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7025673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9511056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11351756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29218351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6830525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106490705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7751887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4187823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4558701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3765756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8714935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7273537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51808497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17841004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2529026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3691173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14974255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4012477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2904921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2445628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4618659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3693547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16285882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3773217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16500282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5562631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60303212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6229044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4772259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2269993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5352101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3234149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5435520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3830028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4324219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3437054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11363140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4453295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2504873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15858011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52065007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3773968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27393232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11370755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6607374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2804852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3717087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8860743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5866076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6750599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2198059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7853907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2634487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2045967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1767420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1768997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4405816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14708939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8697049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2168072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37608631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4434611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11216879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3172268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7292126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5000199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25024813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5718594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4042390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9090582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3446962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4080809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960071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17811837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21204790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3414327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3589726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28972636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5468721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6351152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11803045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3440906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789875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1678065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566735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6685747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18816278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51153936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3817044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1255537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2231003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3616764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16190926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17480009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41228460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6286824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2969320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7215044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7926374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7708421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2075057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2389192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6584450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7934971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3189401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1457422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4036371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1968215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2377693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1434576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9011015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1901502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5236256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9801176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8494037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5210602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2783575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4626575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14093348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144199256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2997499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5708196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10391860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4077003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4229987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7531152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1398433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12737907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4615943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61163967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16794998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2003325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3489683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1851318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4347294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26877668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1085766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6575592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6015634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6017024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4172956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5442041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1888900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3533540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2609679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2653164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936246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5655532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1902265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27330882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7070092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7368372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2092761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13167738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4629886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5605785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4304139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5026991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14394310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107441365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102359262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17012031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4249355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13909019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2190705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5686205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3303746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2150831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9686076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56796490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23803080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2152294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11584970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6416052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5385182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4252566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6809897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2976928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1215608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8515105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6791238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2632682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13121261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4205699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4318584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0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8968022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0</v>
      </c>
      <c r="G331" s="23">
        <f t="shared" si="0"/>
        <v>0</v>
      </c>
      <c r="H331" s="23">
        <f t="shared" si="0"/>
        <v>3921797726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08" t="str">
        <f>CONCATENATE("FY ",Notes!$B$1," Summary of State Aid Payments to School Districts")</f>
        <v>FY 2026 Summary of State Aid Payments to School Districts</v>
      </c>
      <c r="B1" s="309"/>
      <c r="C1" s="309"/>
      <c r="D1" s="309"/>
      <c r="E1" s="310"/>
      <c r="F1" s="60"/>
    </row>
    <row r="2" spans="1:25" ht="19.5" customHeight="1" x14ac:dyDescent="0.3">
      <c r="A2" s="62"/>
      <c r="B2" s="63" t="s">
        <v>775</v>
      </c>
      <c r="C2" s="311"/>
      <c r="D2" s="311"/>
      <c r="E2" s="3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315" t="str">
        <f>CONCATENATE("FY ",Notes!$B$1," Budget for State Payments to School Districts by Month by Source")</f>
        <v>FY 2026 Budget for State Payments to School Districts by Month by Source</v>
      </c>
      <c r="J11" s="315"/>
      <c r="K11" s="315"/>
      <c r="L11" s="315"/>
      <c r="M11" s="315"/>
      <c r="N11" s="315"/>
      <c r="O11" s="315"/>
      <c r="P11" s="315"/>
      <c r="Q11" s="316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-4134634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17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3923780340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3" t="s">
        <v>696</v>
      </c>
      <c r="J14" s="313" t="str">
        <f>Data!$M$1</f>
        <v>Preschool State Aid (Code 3117)</v>
      </c>
      <c r="K14" s="313" t="str">
        <f>Data!N1</f>
        <v>Teacher Salary (Code 3204)</v>
      </c>
      <c r="L14" s="313" t="str">
        <f>Data!O1</f>
        <v>Early Intervention (Code 3216)</v>
      </c>
      <c r="M14" s="313" t="str">
        <f>Data!P1</f>
        <v>Professional Development (Code 3376)</v>
      </c>
      <c r="N14" s="313" t="str">
        <f>Data!Q1</f>
        <v>Teacher Leadership (Code 3116)</v>
      </c>
      <c r="O14" s="313" t="s">
        <v>744</v>
      </c>
      <c r="P14" s="313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3"/>
      <c r="J15" s="313"/>
      <c r="K15" s="313"/>
      <c r="L15" s="313"/>
      <c r="M15" s="313"/>
      <c r="N15" s="313"/>
      <c r="O15" s="313"/>
      <c r="P15" s="313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4"/>
      <c r="J16" s="314"/>
      <c r="K16" s="314"/>
      <c r="L16" s="314"/>
      <c r="M16" s="314"/>
      <c r="N16" s="314"/>
      <c r="O16" s="314"/>
      <c r="P16" s="314"/>
      <c r="Q16" s="128"/>
    </row>
    <row r="17" spans="1:17" ht="15.75" customHeight="1" x14ac:dyDescent="0.25">
      <c r="A17" s="79"/>
      <c r="B17" s="176" t="str">
        <f>Notes!A37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Notes!A38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Notes!A39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Notes!A40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Notes!A41</f>
        <v>1/17/2026</v>
      </c>
      <c r="C21" s="87"/>
      <c r="D21" s="81">
        <f>INDEX(Data[],MATCH($B$3,Data[Dist],0),MATCH($G21,Data[#Headers],0))</f>
        <v>390375212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309357018</v>
      </c>
      <c r="P21" s="81">
        <f t="shared" si="1"/>
        <v>390375212</v>
      </c>
      <c r="Q21" s="128"/>
    </row>
    <row r="22" spans="1:17" ht="15.75" customHeight="1" x14ac:dyDescent="0.25">
      <c r="A22" s="79"/>
      <c r="B22" s="176" t="str">
        <f>Notes!A42</f>
        <v>2/20/2026</v>
      </c>
      <c r="C22" s="87"/>
      <c r="D22" s="81">
        <f>INDEX(Data[],MATCH($B$3,Data[Dist],0),MATCH($G22,Data[#Headers],0))</f>
        <v>390375212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309357018</v>
      </c>
      <c r="P22" s="81">
        <f t="shared" si="1"/>
        <v>390375212</v>
      </c>
      <c r="Q22" s="128"/>
    </row>
    <row r="23" spans="1:17" ht="15.75" customHeight="1" x14ac:dyDescent="0.25">
      <c r="A23" s="79"/>
      <c r="B23" s="176" t="str">
        <f>Notes!A43</f>
        <v>3/19/2026</v>
      </c>
      <c r="C23" s="87"/>
      <c r="D23" s="81">
        <f>INDEX(Data[],MATCH($B$3,Data[Dist],0),MATCH($G23,Data[#Headers],0))</f>
        <v>390375216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309357022</v>
      </c>
      <c r="P23" s="81">
        <f t="shared" si="1"/>
        <v>390375216</v>
      </c>
      <c r="Q23" s="128"/>
    </row>
    <row r="24" spans="1:17" ht="15.75" customHeight="1" x14ac:dyDescent="0.25">
      <c r="A24" s="79"/>
      <c r="B24" s="176" t="str">
        <f>Notes!A44</f>
        <v>4/17/2026</v>
      </c>
      <c r="C24" s="87"/>
      <c r="D24" s="81">
        <f>INDEX(Data[],MATCH($B$3,Data[Dist],0),MATCH($G24,Data[#Headers],0))</f>
        <v>390375216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309357022</v>
      </c>
      <c r="P24" s="81">
        <f t="shared" si="1"/>
        <v>390375216</v>
      </c>
      <c r="Q24" s="128"/>
    </row>
    <row r="25" spans="1:17" ht="15.75" customHeight="1" x14ac:dyDescent="0.25">
      <c r="A25" s="79"/>
      <c r="B25" s="176" t="str">
        <f>Notes!A45</f>
        <v>5/19/2026</v>
      </c>
      <c r="C25" s="87"/>
      <c r="D25" s="81">
        <f>INDEX(Data[],MATCH($B$3,Data[Dist],0),MATCH($G25,Data[#Headers],0))</f>
        <v>390375216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309357022</v>
      </c>
      <c r="P25" s="81">
        <f t="shared" si="1"/>
        <v>390375216</v>
      </c>
      <c r="Q25" s="128"/>
    </row>
    <row r="26" spans="1:17" ht="15.75" customHeight="1" x14ac:dyDescent="0.25">
      <c r="A26" s="79"/>
      <c r="B26" s="176" t="str">
        <f>Notes!A46</f>
        <v>6/18/2026</v>
      </c>
      <c r="C26" s="87"/>
      <c r="D26" s="81">
        <f>INDEX(Data[],MATCH($B$3,Data[Dist],0),MATCH($G26,Data[#Headers],0))</f>
        <v>390375072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299237652</v>
      </c>
      <c r="P26" s="81">
        <f t="shared" si="1"/>
        <v>390375072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3090669150</v>
      </c>
      <c r="P27" s="85">
        <f>SUM(P17:P26)</f>
        <v>3910970316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3912952930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18" t="s">
        <v>782</v>
      </c>
      <c r="K34" s="31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19"/>
      <c r="K35" s="31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20"/>
      <c r="K36" s="32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1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1 State Foundation Aid (Code 3111)</v>
      </c>
      <c r="K4" s="17" t="str">
        <f>Notes!B3</f>
        <v>Pay 1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3191091</v>
      </c>
      <c r="K6" s="221">
        <f>INDEX(Data[],MATCH($A6,Data[Dist],0),MATCH(K$4,Data[#Headers],0))</f>
        <v>4601003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1583974</v>
      </c>
      <c r="K7" s="221">
        <f>INDEX(Data[],MATCH($A7,Data[Dist],0),MATCH(K$4,Data[#Headers],0))</f>
        <v>2309014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13975677</v>
      </c>
      <c r="K8" s="221">
        <f>INDEX(Data[],MATCH($A8,Data[Dist],0),MATCH(K$4,Data[#Headers],0))</f>
        <v>17722059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3153608</v>
      </c>
      <c r="K9" s="221">
        <f>INDEX(Data[],MATCH($A9,Data[Dist],0),MATCH(K$4,Data[#Headers],0))</f>
        <v>4232445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808015</v>
      </c>
      <c r="K10" s="221">
        <f>INDEX(Data[],MATCH($A10,Data[Dist],0),MATCH(K$4,Data[#Headers],0))</f>
        <v>1268860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7253823</v>
      </c>
      <c r="K11" s="221">
        <f>INDEX(Data[],MATCH($A11,Data[Dist],0),MATCH(K$4,Data[#Headers],0))</f>
        <v>9254148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2875761</v>
      </c>
      <c r="K12" s="221">
        <f>INDEX(Data[],MATCH($A12,Data[Dist],0),MATCH(K$4,Data[#Headers],0))</f>
        <v>4093892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1221518</v>
      </c>
      <c r="K13" s="221">
        <f>INDEX(Data[],MATCH($A13,Data[Dist],0),MATCH(K$4,Data[#Headers],0))</f>
        <v>1841694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6784162</v>
      </c>
      <c r="K14" s="221">
        <f>INDEX(Data[],MATCH($A14,Data[Dist],0),MATCH(K$4,Data[#Headers],0))</f>
        <v>9852698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6172470</v>
      </c>
      <c r="K15" s="221">
        <f>INDEX(Data[],MATCH($A15,Data[Dist],0),MATCH(K$4,Data[#Headers],0))</f>
        <v>8558834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2924971</v>
      </c>
      <c r="K16" s="221">
        <f>INDEX(Data[],MATCH($A16,Data[Dist],0),MATCH(K$4,Data[#Headers],0))</f>
        <v>4042802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4195946</v>
      </c>
      <c r="K17" s="221">
        <f>INDEX(Data[],MATCH($A17,Data[Dist],0),MATCH(K$4,Data[#Headers],0))</f>
        <v>6017945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20712185</v>
      </c>
      <c r="K18" s="221">
        <f>INDEX(Data[],MATCH($A18,Data[Dist],0),MATCH(K$4,Data[#Headers],0))</f>
        <v>28785111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7132389</v>
      </c>
      <c r="K19" s="221">
        <f>INDEX(Data[],MATCH($A19,Data[Dist],0),MATCH(K$4,Data[#Headers],0))</f>
        <v>9642318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1249030</v>
      </c>
      <c r="K20" s="221">
        <f>INDEX(Data[],MATCH($A20,Data[Dist],0),MATCH(K$4,Data[#Headers],0))</f>
        <v>1784862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74198290</v>
      </c>
      <c r="K21" s="221">
        <f>INDEX(Data[],MATCH($A21,Data[Dist],0),MATCH(K$4,Data[#Headers],0))</f>
        <v>95147132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4983121</v>
      </c>
      <c r="K22" s="221">
        <f>INDEX(Data[],MATCH($A22,Data[Dist],0),MATCH(K$4,Data[#Headers],0))</f>
        <v>6657863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1136299</v>
      </c>
      <c r="K23" s="221">
        <f>INDEX(Data[],MATCH($A23,Data[Dist],0),MATCH(K$4,Data[#Headers],0))</f>
        <v>2045057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882616</v>
      </c>
      <c r="K24" s="221">
        <f>INDEX(Data[],MATCH($A24,Data[Dist],0),MATCH(K$4,Data[#Headers],0))</f>
        <v>1629526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9921954</v>
      </c>
      <c r="K25" s="221">
        <f>INDEX(Data[],MATCH($A25,Data[Dist],0),MATCH(K$4,Data[#Headers],0))</f>
        <v>12674696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2284444</v>
      </c>
      <c r="K26" s="221">
        <f>INDEX(Data[],MATCH($A26,Data[Dist],0),MATCH(K$4,Data[#Headers],0))</f>
        <v>3401901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3438773</v>
      </c>
      <c r="K27" s="221">
        <f>INDEX(Data[],MATCH($A27,Data[Dist],0),MATCH(K$4,Data[#Headers],0))</f>
        <v>5009091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11587360</v>
      </c>
      <c r="K28" s="221">
        <f>INDEX(Data[],MATCH($A28,Data[Dist],0),MATCH(K$4,Data[#Headers],0))</f>
        <v>14876813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2248465</v>
      </c>
      <c r="K29" s="221">
        <f>INDEX(Data[],MATCH($A29,Data[Dist],0),MATCH(K$4,Data[#Headers],0))</f>
        <v>3174016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1943214</v>
      </c>
      <c r="K30" s="221">
        <f>INDEX(Data[],MATCH($A30,Data[Dist],0),MATCH(K$4,Data[#Headers],0))</f>
        <v>2967633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2702670</v>
      </c>
      <c r="K31" s="221">
        <f>INDEX(Data[],MATCH($A31,Data[Dist],0),MATCH(K$4,Data[#Headers],0))</f>
        <v>3701755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3014480</v>
      </c>
      <c r="K32" s="221">
        <f>INDEX(Data[],MATCH($A32,Data[Dist],0),MATCH(K$4,Data[#Headers],0))</f>
        <v>4068868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2984250</v>
      </c>
      <c r="K33" s="221">
        <f>INDEX(Data[],MATCH($A33,Data[Dist],0),MATCH(K$4,Data[#Headers],0))</f>
        <v>4461344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4030363</v>
      </c>
      <c r="K34" s="221">
        <f>INDEX(Data[],MATCH($A34,Data[Dist],0),MATCH(K$4,Data[#Headers],0))</f>
        <v>5473394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811056</v>
      </c>
      <c r="K35" s="221">
        <f>INDEX(Data[],MATCH($A35,Data[Dist],0),MATCH(K$4,Data[#Headers],0))</f>
        <v>1190626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7516263</v>
      </c>
      <c r="K36" s="221">
        <f>INDEX(Data[],MATCH($A36,Data[Dist],0),MATCH(K$4,Data[#Headers],0))</f>
        <v>10358537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22254627</v>
      </c>
      <c r="K37" s="221">
        <f>INDEX(Data[],MATCH($A37,Data[Dist],0),MATCH(K$4,Data[#Headers],0))</f>
        <v>29257302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3326778</v>
      </c>
      <c r="K38" s="221">
        <f>INDEX(Data[],MATCH($A38,Data[Dist],0),MATCH(K$4,Data[#Headers],0))</f>
        <v>5280800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17349968</v>
      </c>
      <c r="K39" s="221">
        <f>INDEX(Data[],MATCH($A39,Data[Dist],0),MATCH(K$4,Data[#Headers],0))</f>
        <v>21859113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13848877</v>
      </c>
      <c r="K40" s="221">
        <f>INDEX(Data[],MATCH($A40,Data[Dist],0),MATCH(K$4,Data[#Headers],0))</f>
        <v>17525538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3082183</v>
      </c>
      <c r="K41" s="221">
        <f>INDEX(Data[],MATCH($A41,Data[Dist],0),MATCH(K$4,Data[#Headers],0))</f>
        <v>4710511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2806731</v>
      </c>
      <c r="K42" s="221">
        <f>INDEX(Data[],MATCH($A42,Data[Dist],0),MATCH(K$4,Data[#Headers],0))</f>
        <v>4055045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2827106</v>
      </c>
      <c r="K43" s="221">
        <f>INDEX(Data[],MATCH($A43,Data[Dist],0),MATCH(K$4,Data[#Headers],0))</f>
        <v>3922609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1589772</v>
      </c>
      <c r="K44" s="221">
        <f>INDEX(Data[],MATCH($A44,Data[Dist],0),MATCH(K$4,Data[#Headers],0))</f>
        <v>2651771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30069768</v>
      </c>
      <c r="K45" s="221">
        <f>INDEX(Data[],MATCH($A45,Data[Dist],0),MATCH(K$4,Data[#Headers],0))</f>
        <v>37111689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1063180</v>
      </c>
      <c r="K46" s="221">
        <f>INDEX(Data[],MATCH($A46,Data[Dist],0),MATCH(K$4,Data[#Headers],0))</f>
        <v>2207290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1541526</v>
      </c>
      <c r="K47" s="221">
        <f>INDEX(Data[],MATCH($A47,Data[Dist],0),MATCH(K$4,Data[#Headers],0))</f>
        <v>2214392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1919939</v>
      </c>
      <c r="K48" s="221">
        <f>INDEX(Data[],MATCH($A48,Data[Dist],0),MATCH(K$4,Data[#Headers],0))</f>
        <v>2845825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4745346</v>
      </c>
      <c r="K49" s="221">
        <f>INDEX(Data[],MATCH($A49,Data[Dist],0),MATCH(K$4,Data[#Headers],0))</f>
        <v>6654675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3801821</v>
      </c>
      <c r="K50" s="221">
        <f>INDEX(Data[],MATCH($A50,Data[Dist],0),MATCH(K$4,Data[#Headers],0))</f>
        <v>5443896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14073817</v>
      </c>
      <c r="K51" s="221">
        <f>INDEX(Data[],MATCH($A51,Data[Dist],0),MATCH(K$4,Data[#Headers],0))</f>
        <v>17541308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7143726</v>
      </c>
      <c r="K52" s="221">
        <f>INDEX(Data[],MATCH($A52,Data[Dist],0),MATCH(K$4,Data[#Headers],0))</f>
        <v>11197626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33604620</v>
      </c>
      <c r="K53" s="221">
        <f>INDEX(Data[],MATCH($A53,Data[Dist],0),MATCH(K$4,Data[#Headers],0))</f>
        <v>43001009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105259252</v>
      </c>
      <c r="K54" s="221">
        <f>INDEX(Data[],MATCH($A54,Data[Dist],0),MATCH(K$4,Data[#Headers],0))</f>
        <v>134327536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7127421</v>
      </c>
      <c r="K55" s="221">
        <f>INDEX(Data[],MATCH($A55,Data[Dist],0),MATCH(K$4,Data[#Headers],0))</f>
        <v>9324305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9391357</v>
      </c>
      <c r="K56" s="221">
        <f>INDEX(Data[],MATCH($A56,Data[Dist],0),MATCH(K$4,Data[#Headers],0))</f>
        <v>11812604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4704475</v>
      </c>
      <c r="K57" s="221">
        <f>INDEX(Data[],MATCH($A57,Data[Dist],0),MATCH(K$4,Data[#Headers],0))</f>
        <v>6439098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2799575</v>
      </c>
      <c r="K58" s="221">
        <f>INDEX(Data[],MATCH($A58,Data[Dist],0),MATCH(K$4,Data[#Headers],0))</f>
        <v>3795622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8818652</v>
      </c>
      <c r="K59" s="221">
        <f>INDEX(Data[],MATCH($A59,Data[Dist],0),MATCH(K$4,Data[#Headers],0))</f>
        <v>12132361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2524417</v>
      </c>
      <c r="K60" s="221">
        <f>INDEX(Data[],MATCH($A60,Data[Dist],0),MATCH(K$4,Data[#Headers],0))</f>
        <v>3557370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4644929</v>
      </c>
      <c r="K61" s="221">
        <f>INDEX(Data[],MATCH($A61,Data[Dist],0),MATCH(K$4,Data[#Headers],0))</f>
        <v>6035792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3766173</v>
      </c>
      <c r="K62" s="221">
        <f>INDEX(Data[],MATCH($A62,Data[Dist],0),MATCH(K$4,Data[#Headers],0))</f>
        <v>5575552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9145067</v>
      </c>
      <c r="K63" s="221">
        <f>INDEX(Data[],MATCH($A63,Data[Dist],0),MATCH(K$4,Data[#Headers],0))</f>
        <v>11507667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9343193</v>
      </c>
      <c r="K64" s="221">
        <f>INDEX(Data[],MATCH($A64,Data[Dist],0),MATCH(K$4,Data[#Headers],0))</f>
        <v>12132826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1448328</v>
      </c>
      <c r="K65" s="221">
        <f>INDEX(Data[],MATCH($A65,Data[Dist],0),MATCH(K$4,Data[#Headers],0))</f>
        <v>2086923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6950749</v>
      </c>
      <c r="K66" s="221">
        <f>INDEX(Data[],MATCH($A66,Data[Dist],0),MATCH(K$4,Data[#Headers],0))</f>
        <v>8794091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6230861</v>
      </c>
      <c r="K67" s="221">
        <f>INDEX(Data[],MATCH($A67,Data[Dist],0),MATCH(K$4,Data[#Headers],0))</f>
        <v>8065062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4963710</v>
      </c>
      <c r="K68" s="221">
        <f>INDEX(Data[],MATCH($A68,Data[Dist],0),MATCH(K$4,Data[#Headers],0))</f>
        <v>6772543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11019045</v>
      </c>
      <c r="K69" s="221">
        <f>INDEX(Data[],MATCH($A69,Data[Dist],0),MATCH(K$4,Data[#Headers],0))</f>
        <v>13687568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1890693</v>
      </c>
      <c r="K70" s="221">
        <f>INDEX(Data[],MATCH($A70,Data[Dist],0),MATCH(K$4,Data[#Headers],0))</f>
        <v>2593241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585685</v>
      </c>
      <c r="K71" s="221">
        <f>INDEX(Data[],MATCH($A71,Data[Dist],0),MATCH(K$4,Data[#Headers],0))</f>
        <v>1207196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17995792</v>
      </c>
      <c r="K72" s="221">
        <f>INDEX(Data[],MATCH($A72,Data[Dist],0),MATCH(K$4,Data[#Headers],0))</f>
        <v>23640194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3382358</v>
      </c>
      <c r="K73" s="221">
        <f>INDEX(Data[],MATCH($A73,Data[Dist],0),MATCH(K$4,Data[#Headers],0))</f>
        <v>5452558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28159397</v>
      </c>
      <c r="K74" s="221">
        <f>INDEX(Data[],MATCH($A74,Data[Dist],0),MATCH(K$4,Data[#Headers],0))</f>
        <v>34862932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4180523</v>
      </c>
      <c r="K75" s="221">
        <f>INDEX(Data[],MATCH($A75,Data[Dist],0),MATCH(K$4,Data[#Headers],0))</f>
        <v>5578088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27535272</v>
      </c>
      <c r="K76" s="221">
        <f>INDEX(Data[],MATCH($A76,Data[Dist],0),MATCH(K$4,Data[#Headers],0))</f>
        <v>36673531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2488952</v>
      </c>
      <c r="K77" s="221">
        <f>INDEX(Data[],MATCH($A77,Data[Dist],0),MATCH(K$4,Data[#Headers],0))</f>
        <v>3450658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2001722</v>
      </c>
      <c r="K78" s="221">
        <f>INDEX(Data[],MATCH($A78,Data[Dist],0),MATCH(K$4,Data[#Headers],0))</f>
        <v>2993511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5213168</v>
      </c>
      <c r="K79" s="221">
        <f>INDEX(Data[],MATCH($A79,Data[Dist],0),MATCH(K$4,Data[#Headers],0))</f>
        <v>6838603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2546691</v>
      </c>
      <c r="K80" s="221">
        <f>INDEX(Data[],MATCH($A80,Data[Dist],0),MATCH(K$4,Data[#Headers],0))</f>
        <v>3610599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1601458</v>
      </c>
      <c r="K81" s="221">
        <f>INDEX(Data[],MATCH($A81,Data[Dist],0),MATCH(K$4,Data[#Headers],0))</f>
        <v>2467765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66865364</v>
      </c>
      <c r="K82" s="221">
        <f>INDEX(Data[],MATCH($A82,Data[Dist],0),MATCH(K$4,Data[#Headers],0))</f>
        <v>82011135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8316930</v>
      </c>
      <c r="K83" s="221">
        <f>INDEX(Data[],MATCH($A83,Data[Dist],0),MATCH(K$4,Data[#Headers],0))</f>
        <v>11019743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20639433</v>
      </c>
      <c r="K84" s="221">
        <f>INDEX(Data[],MATCH($A84,Data[Dist],0),MATCH(K$4,Data[#Headers],0))</f>
        <v>26473979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2541329</v>
      </c>
      <c r="K85" s="221">
        <f>INDEX(Data[],MATCH($A85,Data[Dist],0),MATCH(K$4,Data[#Headers],0))</f>
        <v>3530056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92306837</v>
      </c>
      <c r="K86" s="221">
        <f>INDEX(Data[],MATCH($A86,Data[Dist],0),MATCH(K$4,Data[#Headers],0))</f>
        <v>118272660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6837401</v>
      </c>
      <c r="K87" s="221">
        <f>INDEX(Data[],MATCH($A87,Data[Dist],0),MATCH(K$4,Data[#Headers],0))</f>
        <v>8778555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7134733</v>
      </c>
      <c r="K88" s="221">
        <f>INDEX(Data[],MATCH($A88,Data[Dist],0),MATCH(K$4,Data[#Headers],0))</f>
        <v>10139784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1069890</v>
      </c>
      <c r="K89" s="221">
        <f>INDEX(Data[],MATCH($A89,Data[Dist],0),MATCH(K$4,Data[#Headers],0))</f>
        <v>1532720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15411438</v>
      </c>
      <c r="K90" s="221">
        <f>INDEX(Data[],MATCH($A90,Data[Dist],0),MATCH(K$4,Data[#Headers],0))</f>
        <v>19066913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5716613</v>
      </c>
      <c r="K91" s="221">
        <f>INDEX(Data[],MATCH($A91,Data[Dist],0),MATCH(K$4,Data[#Headers],0))</f>
        <v>7409303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236897148</v>
      </c>
      <c r="K92" s="221">
        <f>INDEX(Data[],MATCH($A92,Data[Dist],0),MATCH(K$4,Data[#Headers],0))</f>
        <v>292902754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621044</v>
      </c>
      <c r="K93" s="221">
        <f>INDEX(Data[],MATCH($A93,Data[Dist],0),MATCH(K$4,Data[#Headers],0))</f>
        <v>1028355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5448404</v>
      </c>
      <c r="K94" s="221">
        <f>INDEX(Data[],MATCH($A94,Data[Dist],0),MATCH(K$4,Data[#Headers],0))</f>
        <v>7159303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63855830</v>
      </c>
      <c r="K95" s="221">
        <f>INDEX(Data[],MATCH($A95,Data[Dist],0),MATCH(K$4,Data[#Headers],0))</f>
        <v>85137185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2005201</v>
      </c>
      <c r="K96" s="221">
        <f>INDEX(Data[],MATCH($A96,Data[Dist],0),MATCH(K$4,Data[#Headers],0))</f>
        <v>2871199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1788205</v>
      </c>
      <c r="K97" s="221">
        <f>INDEX(Data[],MATCH($A97,Data[Dist],0),MATCH(K$4,Data[#Headers],0))</f>
        <v>2658128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2411916</v>
      </c>
      <c r="K98" s="221">
        <f>INDEX(Data[],MATCH($A98,Data[Dist],0),MATCH(K$4,Data[#Headers],0))</f>
        <v>3398387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5321886</v>
      </c>
      <c r="K99" s="221">
        <f>INDEX(Data[],MATCH($A99,Data[Dist],0),MATCH(K$4,Data[#Headers],0))</f>
        <v>7199457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6425551</v>
      </c>
      <c r="K100" s="221">
        <f>INDEX(Data[],MATCH($A100,Data[Dist],0),MATCH(K$4,Data[#Headers],0))</f>
        <v>8510254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3308769</v>
      </c>
      <c r="K101" s="221">
        <f>INDEX(Data[],MATCH($A101,Data[Dist],0),MATCH(K$4,Data[#Headers],0))</f>
        <v>4754235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2970581</v>
      </c>
      <c r="K102" s="221">
        <f>INDEX(Data[],MATCH($A102,Data[Dist],0),MATCH(K$4,Data[#Headers],0))</f>
        <v>4038619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3047599</v>
      </c>
      <c r="K103" s="221">
        <f>INDEX(Data[],MATCH($A103,Data[Dist],0),MATCH(K$4,Data[#Headers],0))</f>
        <v>4447874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2851394</v>
      </c>
      <c r="K104" s="221">
        <f>INDEX(Data[],MATCH($A104,Data[Dist],0),MATCH(K$4,Data[#Headers],0))</f>
        <v>3976395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1557712</v>
      </c>
      <c r="K105" s="221">
        <f>INDEX(Data[],MATCH($A105,Data[Dist],0),MATCH(K$4,Data[#Headers],0))</f>
        <v>2488492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1863566</v>
      </c>
      <c r="K106" s="221">
        <f>INDEX(Data[],MATCH($A106,Data[Dist],0),MATCH(K$4,Data[#Headers],0))</f>
        <v>2697332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2145533</v>
      </c>
      <c r="K107" s="221">
        <f>INDEX(Data[],MATCH($A107,Data[Dist],0),MATCH(K$4,Data[#Headers],0))</f>
        <v>3269016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3272374</v>
      </c>
      <c r="K108" s="221">
        <f>INDEX(Data[],MATCH($A108,Data[Dist],0),MATCH(K$4,Data[#Headers],0))</f>
        <v>4324760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2799611</v>
      </c>
      <c r="K109" s="221">
        <f>INDEX(Data[],MATCH($A109,Data[Dist],0),MATCH(K$4,Data[#Headers],0))</f>
        <v>4221737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2439448</v>
      </c>
      <c r="K110" s="221">
        <f>INDEX(Data[],MATCH($A110,Data[Dist],0),MATCH(K$4,Data[#Headers],0))</f>
        <v>3424183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912659</v>
      </c>
      <c r="K111" s="221">
        <f>INDEX(Data[],MATCH($A111,Data[Dist],0),MATCH(K$4,Data[#Headers],0))</f>
        <v>1414082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7478482</v>
      </c>
      <c r="K112" s="221">
        <f>INDEX(Data[],MATCH($A112,Data[Dist],0),MATCH(K$4,Data[#Headers],0))</f>
        <v>9817164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2096330</v>
      </c>
      <c r="K113" s="221">
        <f>INDEX(Data[],MATCH($A113,Data[Dist],0),MATCH(K$4,Data[#Headers],0))</f>
        <v>3156425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7453482</v>
      </c>
      <c r="K114" s="221">
        <f>INDEX(Data[],MATCH($A114,Data[Dist],0),MATCH(K$4,Data[#Headers],0))</f>
        <v>10725823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6106108</v>
      </c>
      <c r="K115" s="221">
        <f>INDEX(Data[],MATCH($A115,Data[Dist],0),MATCH(K$4,Data[#Headers],0))</f>
        <v>8277135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23061649</v>
      </c>
      <c r="K116" s="221">
        <f>INDEX(Data[],MATCH($A116,Data[Dist],0),MATCH(K$4,Data[#Headers],0))</f>
        <v>30386166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13314466</v>
      </c>
      <c r="K117" s="221">
        <f>INDEX(Data[],MATCH($A117,Data[Dist],0),MATCH(K$4,Data[#Headers],0))</f>
        <v>17054171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2569267</v>
      </c>
      <c r="K118" s="221">
        <f>INDEX(Data[],MATCH($A118,Data[Dist],0),MATCH(K$4,Data[#Headers],0))</f>
        <v>3549763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2207639</v>
      </c>
      <c r="K119" s="221">
        <f>INDEX(Data[],MATCH($A119,Data[Dist],0),MATCH(K$4,Data[#Headers],0))</f>
        <v>3209059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3159583</v>
      </c>
      <c r="K120" s="221">
        <f>INDEX(Data[],MATCH($A120,Data[Dist],0),MATCH(K$4,Data[#Headers],0))</f>
        <v>5114587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1903094</v>
      </c>
      <c r="K121" s="221">
        <f>INDEX(Data[],MATCH($A121,Data[Dist],0),MATCH(K$4,Data[#Headers],0))</f>
        <v>2942836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8556358</v>
      </c>
      <c r="K122" s="221">
        <f>INDEX(Data[],MATCH($A122,Data[Dist],0),MATCH(K$4,Data[#Headers],0))</f>
        <v>11264616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768451</v>
      </c>
      <c r="K123" s="221">
        <f>INDEX(Data[],MATCH($A123,Data[Dist],0),MATCH(K$4,Data[#Headers],0))</f>
        <v>1159820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3265462</v>
      </c>
      <c r="K124" s="221">
        <f>INDEX(Data[],MATCH($A124,Data[Dist],0),MATCH(K$4,Data[#Headers],0))</f>
        <v>4632019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11003438</v>
      </c>
      <c r="K125" s="221">
        <f>INDEX(Data[],MATCH($A125,Data[Dist],0),MATCH(K$4,Data[#Headers],0))</f>
        <v>14327640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1589378</v>
      </c>
      <c r="K126" s="221">
        <f>INDEX(Data[],MATCH($A126,Data[Dist],0),MATCH(K$4,Data[#Headers],0))</f>
        <v>2393151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1595556</v>
      </c>
      <c r="K127" s="221">
        <f>INDEX(Data[],MATCH($A127,Data[Dist],0),MATCH(K$4,Data[#Headers],0))</f>
        <v>2425722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3790762</v>
      </c>
      <c r="K128" s="221">
        <f>INDEX(Data[],MATCH($A128,Data[Dist],0),MATCH(K$4,Data[#Headers],0))</f>
        <v>5335018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1139122</v>
      </c>
      <c r="K129" s="221">
        <f>INDEX(Data[],MATCH($A129,Data[Dist],0),MATCH(K$4,Data[#Headers],0))</f>
        <v>2108159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9195802</v>
      </c>
      <c r="K130" s="221">
        <f>INDEX(Data[],MATCH($A130,Data[Dist],0),MATCH(K$4,Data[#Headers],0))</f>
        <v>12082944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2201168</v>
      </c>
      <c r="K131" s="221">
        <f>INDEX(Data[],MATCH($A131,Data[Dist],0),MATCH(K$4,Data[#Headers],0))</f>
        <v>3227666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4127643</v>
      </c>
      <c r="K132" s="221">
        <f>INDEX(Data[],MATCH($A132,Data[Dist],0),MATCH(K$4,Data[#Headers],0))</f>
        <v>5609917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2259261</v>
      </c>
      <c r="K133" s="221">
        <f>INDEX(Data[],MATCH($A133,Data[Dist],0),MATCH(K$4,Data[#Headers],0))</f>
        <v>3273818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3130161</v>
      </c>
      <c r="K134" s="221">
        <f>INDEX(Data[],MATCH($A134,Data[Dist],0),MATCH(K$4,Data[#Headers],0))</f>
        <v>4414753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1633796</v>
      </c>
      <c r="K135" s="221">
        <f>INDEX(Data[],MATCH($A135,Data[Dist],0),MATCH(K$4,Data[#Headers],0))</f>
        <v>2375695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614501</v>
      </c>
      <c r="K136" s="221">
        <f>INDEX(Data[],MATCH($A136,Data[Dist],0),MATCH(K$4,Data[#Headers],0))</f>
        <v>1125283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7145634</v>
      </c>
      <c r="K137" s="221">
        <f>INDEX(Data[],MATCH($A137,Data[Dist],0),MATCH(K$4,Data[#Headers],0))</f>
        <v>9220727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7783527</v>
      </c>
      <c r="K138" s="221">
        <f>INDEX(Data[],MATCH($A138,Data[Dist],0),MATCH(K$4,Data[#Headers],0))</f>
        <v>10403180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821504</v>
      </c>
      <c r="K139" s="221">
        <f>INDEX(Data[],MATCH($A139,Data[Dist],0),MATCH(K$4,Data[#Headers],0))</f>
        <v>1609059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2426721</v>
      </c>
      <c r="K140" s="221">
        <f>INDEX(Data[],MATCH($A140,Data[Dist],0),MATCH(K$4,Data[#Headers],0))</f>
        <v>3915168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2673899</v>
      </c>
      <c r="K141" s="221">
        <f>INDEX(Data[],MATCH($A141,Data[Dist],0),MATCH(K$4,Data[#Headers],0))</f>
        <v>3971294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3178509</v>
      </c>
      <c r="K142" s="221">
        <f>INDEX(Data[],MATCH($A142,Data[Dist],0),MATCH(K$4,Data[#Headers],0))</f>
        <v>4344199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6303931</v>
      </c>
      <c r="K143" s="221">
        <f>INDEX(Data[],MATCH($A143,Data[Dist],0),MATCH(K$4,Data[#Headers],0))</f>
        <v>8630984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1639825</v>
      </c>
      <c r="K144" s="221">
        <f>INDEX(Data[],MATCH($A144,Data[Dist],0),MATCH(K$4,Data[#Headers],0))</f>
        <v>2470922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5459460</v>
      </c>
      <c r="K145" s="221">
        <f>INDEX(Data[],MATCH($A145,Data[Dist],0),MATCH(K$4,Data[#Headers],0))</f>
        <v>7025673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6919728</v>
      </c>
      <c r="K146" s="221">
        <f>INDEX(Data[],MATCH($A146,Data[Dist],0),MATCH(K$4,Data[#Headers],0))</f>
        <v>9511056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8587632</v>
      </c>
      <c r="K147" s="221">
        <f>INDEX(Data[],MATCH($A147,Data[Dist],0),MATCH(K$4,Data[#Headers],0))</f>
        <v>11351756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23442326</v>
      </c>
      <c r="K148" s="221">
        <f>INDEX(Data[],MATCH($A148,Data[Dist],0),MATCH(K$4,Data[#Headers],0))</f>
        <v>29218351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5047630</v>
      </c>
      <c r="K149" s="221">
        <f>INDEX(Data[],MATCH($A149,Data[Dist],0),MATCH(K$4,Data[#Headers],0))</f>
        <v>6830525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81410466</v>
      </c>
      <c r="K150" s="221">
        <f>INDEX(Data[],MATCH($A150,Data[Dist],0),MATCH(K$4,Data[#Headers],0))</f>
        <v>106490705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5724741</v>
      </c>
      <c r="K151" s="221">
        <f>INDEX(Data[],MATCH($A151,Data[Dist],0),MATCH(K$4,Data[#Headers],0))</f>
        <v>7751887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3192787</v>
      </c>
      <c r="K152" s="221">
        <f>INDEX(Data[],MATCH($A152,Data[Dist],0),MATCH(K$4,Data[#Headers],0))</f>
        <v>4187823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3124190</v>
      </c>
      <c r="K153" s="221">
        <f>INDEX(Data[],MATCH($A153,Data[Dist],0),MATCH(K$4,Data[#Headers],0))</f>
        <v>4558701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2688907</v>
      </c>
      <c r="K154" s="221">
        <f>INDEX(Data[],MATCH($A154,Data[Dist],0),MATCH(K$4,Data[#Headers],0))</f>
        <v>3765756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6413942</v>
      </c>
      <c r="K155" s="221">
        <f>INDEX(Data[],MATCH($A155,Data[Dist],0),MATCH(K$4,Data[#Headers],0))</f>
        <v>8714935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5438357</v>
      </c>
      <c r="K156" s="221">
        <f>INDEX(Data[],MATCH($A156,Data[Dist],0),MATCH(K$4,Data[#Headers],0))</f>
        <v>7273537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40661072</v>
      </c>
      <c r="K157" s="221">
        <f>INDEX(Data[],MATCH($A157,Data[Dist],0),MATCH(K$4,Data[#Headers],0))</f>
        <v>51808497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14515609</v>
      </c>
      <c r="K158" s="221">
        <f>INDEX(Data[],MATCH($A158,Data[Dist],0),MATCH(K$4,Data[#Headers],0))</f>
        <v>17841004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1609451</v>
      </c>
      <c r="K159" s="221">
        <f>INDEX(Data[],MATCH($A159,Data[Dist],0),MATCH(K$4,Data[#Headers],0))</f>
        <v>2529026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2779585</v>
      </c>
      <c r="K160" s="221">
        <f>INDEX(Data[],MATCH($A160,Data[Dist],0),MATCH(K$4,Data[#Headers],0))</f>
        <v>3691173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11849302</v>
      </c>
      <c r="K161" s="221">
        <f>INDEX(Data[],MATCH($A161,Data[Dist],0),MATCH(K$4,Data[#Headers],0))</f>
        <v>14974255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2895642</v>
      </c>
      <c r="K162" s="221">
        <f>INDEX(Data[],MATCH($A162,Data[Dist],0),MATCH(K$4,Data[#Headers],0))</f>
        <v>4012477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2188222</v>
      </c>
      <c r="K163" s="221">
        <f>INDEX(Data[],MATCH($A163,Data[Dist],0),MATCH(K$4,Data[#Headers],0))</f>
        <v>2904921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1733669</v>
      </c>
      <c r="K164" s="221">
        <f>INDEX(Data[],MATCH($A164,Data[Dist],0),MATCH(K$4,Data[#Headers],0))</f>
        <v>2445628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3397651</v>
      </c>
      <c r="K165" s="221">
        <f>INDEX(Data[],MATCH($A165,Data[Dist],0),MATCH(K$4,Data[#Headers],0))</f>
        <v>4618659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2494869</v>
      </c>
      <c r="K166" s="221">
        <f>INDEX(Data[],MATCH($A166,Data[Dist],0),MATCH(K$4,Data[#Headers],0))</f>
        <v>3693547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12065814</v>
      </c>
      <c r="K167" s="221">
        <f>INDEX(Data[],MATCH($A167,Data[Dist],0),MATCH(K$4,Data[#Headers],0))</f>
        <v>16285882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2741110</v>
      </c>
      <c r="K168" s="221">
        <f>INDEX(Data[],MATCH($A168,Data[Dist],0),MATCH(K$4,Data[#Headers],0))</f>
        <v>3773217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11881131</v>
      </c>
      <c r="K169" s="221">
        <f>INDEX(Data[],MATCH($A169,Data[Dist],0),MATCH(K$4,Data[#Headers],0))</f>
        <v>16500282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3856846</v>
      </c>
      <c r="K170" s="221">
        <f>INDEX(Data[],MATCH($A170,Data[Dist],0),MATCH(K$4,Data[#Headers],0))</f>
        <v>5562631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47615721</v>
      </c>
      <c r="K171" s="221">
        <f>INDEX(Data[],MATCH($A171,Data[Dist],0),MATCH(K$4,Data[#Headers],0))</f>
        <v>60303212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4660204</v>
      </c>
      <c r="K172" s="221">
        <f>INDEX(Data[],MATCH($A172,Data[Dist],0),MATCH(K$4,Data[#Headers],0))</f>
        <v>6229044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3490141</v>
      </c>
      <c r="K173" s="221">
        <f>INDEX(Data[],MATCH($A173,Data[Dist],0),MATCH(K$4,Data[#Headers],0))</f>
        <v>4772259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1355382</v>
      </c>
      <c r="K174" s="221">
        <f>INDEX(Data[],MATCH($A174,Data[Dist],0),MATCH(K$4,Data[#Headers],0))</f>
        <v>2269993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3913354</v>
      </c>
      <c r="K175" s="221">
        <f>INDEX(Data[],MATCH($A175,Data[Dist],0),MATCH(K$4,Data[#Headers],0))</f>
        <v>5352101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2135271</v>
      </c>
      <c r="K176" s="221">
        <f>INDEX(Data[],MATCH($A176,Data[Dist],0),MATCH(K$4,Data[#Headers],0))</f>
        <v>3234149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4176156</v>
      </c>
      <c r="K177" s="221">
        <f>INDEX(Data[],MATCH($A177,Data[Dist],0),MATCH(K$4,Data[#Headers],0))</f>
        <v>5435520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2634661</v>
      </c>
      <c r="K178" s="221">
        <f>INDEX(Data[],MATCH($A178,Data[Dist],0),MATCH(K$4,Data[#Headers],0))</f>
        <v>3830028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2874350</v>
      </c>
      <c r="K179" s="221">
        <f>INDEX(Data[],MATCH($A179,Data[Dist],0),MATCH(K$4,Data[#Headers],0))</f>
        <v>4324219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2207377</v>
      </c>
      <c r="K180" s="221">
        <f>INDEX(Data[],MATCH($A180,Data[Dist],0),MATCH(K$4,Data[#Headers],0))</f>
        <v>3437054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8608402</v>
      </c>
      <c r="K181" s="221">
        <f>INDEX(Data[],MATCH($A181,Data[Dist],0),MATCH(K$4,Data[#Headers],0))</f>
        <v>11363140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3013253</v>
      </c>
      <c r="K182" s="221">
        <f>INDEX(Data[],MATCH($A182,Data[Dist],0),MATCH(K$4,Data[#Headers],0))</f>
        <v>4453295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1371914</v>
      </c>
      <c r="K183" s="221">
        <f>INDEX(Data[],MATCH($A183,Data[Dist],0),MATCH(K$4,Data[#Headers],0))</f>
        <v>2504873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12390021</v>
      </c>
      <c r="K184" s="221">
        <f>INDEX(Data[],MATCH($A184,Data[Dist],0),MATCH(K$4,Data[#Headers],0))</f>
        <v>15858011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42444827</v>
      </c>
      <c r="K185" s="221">
        <f>INDEX(Data[],MATCH($A185,Data[Dist],0),MATCH(K$4,Data[#Headers],0))</f>
        <v>52065007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2705252</v>
      </c>
      <c r="K186" s="221">
        <f>INDEX(Data[],MATCH($A186,Data[Dist],0),MATCH(K$4,Data[#Headers],0))</f>
        <v>3773968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21018101</v>
      </c>
      <c r="K187" s="221">
        <f>INDEX(Data[],MATCH($A187,Data[Dist],0),MATCH(K$4,Data[#Headers],0))</f>
        <v>27393232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8186043</v>
      </c>
      <c r="K188" s="221">
        <f>INDEX(Data[],MATCH($A188,Data[Dist],0),MATCH(K$4,Data[#Headers],0))</f>
        <v>11370755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5013103</v>
      </c>
      <c r="K189" s="221">
        <f>INDEX(Data[],MATCH($A189,Data[Dist],0),MATCH(K$4,Data[#Headers],0))</f>
        <v>6607374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2046705</v>
      </c>
      <c r="K190" s="221">
        <f>INDEX(Data[],MATCH($A190,Data[Dist],0),MATCH(K$4,Data[#Headers],0))</f>
        <v>2804852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2714532</v>
      </c>
      <c r="K191" s="221">
        <f>INDEX(Data[],MATCH($A191,Data[Dist],0),MATCH(K$4,Data[#Headers],0))</f>
        <v>3717087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6255583</v>
      </c>
      <c r="K192" s="221">
        <f>INDEX(Data[],MATCH($A192,Data[Dist],0),MATCH(K$4,Data[#Headers],0))</f>
        <v>8860743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4358326</v>
      </c>
      <c r="K193" s="221">
        <f>INDEX(Data[],MATCH($A193,Data[Dist],0),MATCH(K$4,Data[#Headers],0))</f>
        <v>5866076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5067723</v>
      </c>
      <c r="K194" s="221">
        <f>INDEX(Data[],MATCH($A194,Data[Dist],0),MATCH(K$4,Data[#Headers],0))</f>
        <v>6750599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1179167</v>
      </c>
      <c r="K195" s="221">
        <f>INDEX(Data[],MATCH($A195,Data[Dist],0),MATCH(K$4,Data[#Headers],0))</f>
        <v>2198059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5816117</v>
      </c>
      <c r="K196" s="221">
        <f>INDEX(Data[],MATCH($A196,Data[Dist],0),MATCH(K$4,Data[#Headers],0))</f>
        <v>7853907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1838346</v>
      </c>
      <c r="K197" s="221">
        <f>INDEX(Data[],MATCH($A197,Data[Dist],0),MATCH(K$4,Data[#Headers],0))</f>
        <v>2634487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1357309</v>
      </c>
      <c r="K198" s="221">
        <f>INDEX(Data[],MATCH($A198,Data[Dist],0),MATCH(K$4,Data[#Headers],0))</f>
        <v>2045967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1326572</v>
      </c>
      <c r="K199" s="221">
        <f>INDEX(Data[],MATCH($A199,Data[Dist],0),MATCH(K$4,Data[#Headers],0))</f>
        <v>1767420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1253580</v>
      </c>
      <c r="K200" s="221">
        <f>INDEX(Data[],MATCH($A200,Data[Dist],0),MATCH(K$4,Data[#Headers],0))</f>
        <v>1768997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3155587</v>
      </c>
      <c r="K201" s="221">
        <f>INDEX(Data[],MATCH($A201,Data[Dist],0),MATCH(K$4,Data[#Headers],0))</f>
        <v>4405816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11558448</v>
      </c>
      <c r="K202" s="221">
        <f>INDEX(Data[],MATCH($A202,Data[Dist],0),MATCH(K$4,Data[#Headers],0))</f>
        <v>14708939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6683721</v>
      </c>
      <c r="K203" s="221">
        <f>INDEX(Data[],MATCH($A203,Data[Dist],0),MATCH(K$4,Data[#Headers],0))</f>
        <v>8697049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1592752</v>
      </c>
      <c r="K204" s="221">
        <f>INDEX(Data[],MATCH($A204,Data[Dist],0),MATCH(K$4,Data[#Headers],0))</f>
        <v>2168072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29466111</v>
      </c>
      <c r="K205" s="221">
        <f>INDEX(Data[],MATCH($A205,Data[Dist],0),MATCH(K$4,Data[#Headers],0))</f>
        <v>37608631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3246133</v>
      </c>
      <c r="K206" s="221">
        <f>INDEX(Data[],MATCH($A206,Data[Dist],0),MATCH(K$4,Data[#Headers],0))</f>
        <v>4434611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8535125</v>
      </c>
      <c r="K207" s="221">
        <f>INDEX(Data[],MATCH($A207,Data[Dist],0),MATCH(K$4,Data[#Headers],0))</f>
        <v>11216879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2077098</v>
      </c>
      <c r="K208" s="221">
        <f>INDEX(Data[],MATCH($A208,Data[Dist],0),MATCH(K$4,Data[#Headers],0))</f>
        <v>3172268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5194640</v>
      </c>
      <c r="K209" s="221">
        <f>INDEX(Data[],MATCH($A209,Data[Dist],0),MATCH(K$4,Data[#Headers],0))</f>
        <v>7292126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3949108</v>
      </c>
      <c r="K210" s="221">
        <f>INDEX(Data[],MATCH($A210,Data[Dist],0),MATCH(K$4,Data[#Headers],0))</f>
        <v>5000199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20137770</v>
      </c>
      <c r="K211" s="221">
        <f>INDEX(Data[],MATCH($A211,Data[Dist],0),MATCH(K$4,Data[#Headers],0))</f>
        <v>25024813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4117121</v>
      </c>
      <c r="K212" s="221">
        <f>INDEX(Data[],MATCH($A212,Data[Dist],0),MATCH(K$4,Data[#Headers],0))</f>
        <v>5718594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2768770</v>
      </c>
      <c r="K213" s="221">
        <f>INDEX(Data[],MATCH($A213,Data[Dist],0),MATCH(K$4,Data[#Headers],0))</f>
        <v>4042390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7008982</v>
      </c>
      <c r="K214" s="221">
        <f>INDEX(Data[],MATCH($A214,Data[Dist],0),MATCH(K$4,Data[#Headers],0))</f>
        <v>9090582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2286711</v>
      </c>
      <c r="K215" s="221">
        <f>INDEX(Data[],MATCH($A215,Data[Dist],0),MATCH(K$4,Data[#Headers],0))</f>
        <v>3446962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3008508</v>
      </c>
      <c r="K216" s="221">
        <f>INDEX(Data[],MATCH($A216,Data[Dist],0),MATCH(K$4,Data[#Headers],0))</f>
        <v>4080809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315852</v>
      </c>
      <c r="K217" s="221">
        <f>INDEX(Data[],MATCH($A217,Data[Dist],0),MATCH(K$4,Data[#Headers],0))</f>
        <v>960071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13952828</v>
      </c>
      <c r="K218" s="221">
        <f>INDEX(Data[],MATCH($A218,Data[Dist],0),MATCH(K$4,Data[#Headers],0))</f>
        <v>17811837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15943818</v>
      </c>
      <c r="K219" s="221">
        <f>INDEX(Data[],MATCH($A219,Data[Dist],0),MATCH(K$4,Data[#Headers],0))</f>
        <v>21204790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2402488</v>
      </c>
      <c r="K220" s="221">
        <f>INDEX(Data[],MATCH($A220,Data[Dist],0),MATCH(K$4,Data[#Headers],0))</f>
        <v>3414327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2514642</v>
      </c>
      <c r="K221" s="221">
        <f>INDEX(Data[],MATCH($A221,Data[Dist],0),MATCH(K$4,Data[#Headers],0))</f>
        <v>3589726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23072035</v>
      </c>
      <c r="K222" s="221">
        <f>INDEX(Data[],MATCH($A222,Data[Dist],0),MATCH(K$4,Data[#Headers],0))</f>
        <v>28972636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4038813</v>
      </c>
      <c r="K223" s="221">
        <f>INDEX(Data[],MATCH($A223,Data[Dist],0),MATCH(K$4,Data[#Headers],0))</f>
        <v>5468721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4553022</v>
      </c>
      <c r="K224" s="221">
        <f>INDEX(Data[],MATCH($A224,Data[Dist],0),MATCH(K$4,Data[#Headers],0))</f>
        <v>6351152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9537172</v>
      </c>
      <c r="K225" s="221">
        <f>INDEX(Data[],MATCH($A225,Data[Dist],0),MATCH(K$4,Data[#Headers],0))</f>
        <v>11803045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2215749</v>
      </c>
      <c r="K226" s="221">
        <f>INDEX(Data[],MATCH($A226,Data[Dist],0),MATCH(K$4,Data[#Headers],0))</f>
        <v>3440906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-1317082</v>
      </c>
      <c r="K227" s="221">
        <f>INDEX(Data[],MATCH($A227,Data[Dist],0),MATCH(K$4,Data[#Headers],0))</f>
        <v>789875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1166191</v>
      </c>
      <c r="K228" s="221">
        <f>INDEX(Data[],MATCH($A228,Data[Dist],0),MATCH(K$4,Data[#Headers],0))</f>
        <v>1678065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110913</v>
      </c>
      <c r="K229" s="221">
        <f>INDEX(Data[],MATCH($A229,Data[Dist],0),MATCH(K$4,Data[#Headers],0))</f>
        <v>566735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4886263</v>
      </c>
      <c r="K230" s="221">
        <f>INDEX(Data[],MATCH($A230,Data[Dist],0),MATCH(K$4,Data[#Headers],0))</f>
        <v>6685747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14334816</v>
      </c>
      <c r="K231" s="221">
        <f>INDEX(Data[],MATCH($A231,Data[Dist],0),MATCH(K$4,Data[#Headers],0))</f>
        <v>18816278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42098076</v>
      </c>
      <c r="K232" s="221">
        <f>INDEX(Data[],MATCH($A232,Data[Dist],0),MATCH(K$4,Data[#Headers],0))</f>
        <v>51153936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2544525</v>
      </c>
      <c r="K233" s="221">
        <f>INDEX(Data[],MATCH($A233,Data[Dist],0),MATCH(K$4,Data[#Headers],0))</f>
        <v>3817044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827744</v>
      </c>
      <c r="K234" s="221">
        <f>INDEX(Data[],MATCH($A234,Data[Dist],0),MATCH(K$4,Data[#Headers],0))</f>
        <v>1255537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923584</v>
      </c>
      <c r="K235" s="221">
        <f>INDEX(Data[],MATCH($A235,Data[Dist],0),MATCH(K$4,Data[#Headers],0))</f>
        <v>2231003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2491985</v>
      </c>
      <c r="K236" s="221">
        <f>INDEX(Data[],MATCH($A236,Data[Dist],0),MATCH(K$4,Data[#Headers],0))</f>
        <v>3616764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11663821</v>
      </c>
      <c r="K237" s="221">
        <f>INDEX(Data[],MATCH($A237,Data[Dist],0),MATCH(K$4,Data[#Headers],0))</f>
        <v>16190926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14090026</v>
      </c>
      <c r="K238" s="221">
        <f>INDEX(Data[],MATCH($A238,Data[Dist],0),MATCH(K$4,Data[#Headers],0))</f>
        <v>17480009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32124368</v>
      </c>
      <c r="K239" s="221">
        <f>INDEX(Data[],MATCH($A239,Data[Dist],0),MATCH(K$4,Data[#Headers],0))</f>
        <v>41228460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4849779</v>
      </c>
      <c r="K240" s="221">
        <f>INDEX(Data[],MATCH($A240,Data[Dist],0),MATCH(K$4,Data[#Headers],0))</f>
        <v>6286824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1593671</v>
      </c>
      <c r="K241" s="221">
        <f>INDEX(Data[],MATCH($A241,Data[Dist],0),MATCH(K$4,Data[#Headers],0))</f>
        <v>2969320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5750086</v>
      </c>
      <c r="K242" s="221">
        <f>INDEX(Data[],MATCH($A242,Data[Dist],0),MATCH(K$4,Data[#Headers],0))</f>
        <v>7215044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5958208</v>
      </c>
      <c r="K243" s="221">
        <f>INDEX(Data[],MATCH($A243,Data[Dist],0),MATCH(K$4,Data[#Headers],0))</f>
        <v>7926374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5690032</v>
      </c>
      <c r="K244" s="221">
        <f>INDEX(Data[],MATCH($A244,Data[Dist],0),MATCH(K$4,Data[#Headers],0))</f>
        <v>7708421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1075100</v>
      </c>
      <c r="K245" s="221">
        <f>INDEX(Data[],MATCH($A245,Data[Dist],0),MATCH(K$4,Data[#Headers],0))</f>
        <v>2075057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1364966</v>
      </c>
      <c r="K246" s="221">
        <f>INDEX(Data[],MATCH($A246,Data[Dist],0),MATCH(K$4,Data[#Headers],0))</f>
        <v>2389192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4465485</v>
      </c>
      <c r="K247" s="221">
        <f>INDEX(Data[],MATCH($A247,Data[Dist],0),MATCH(K$4,Data[#Headers],0))</f>
        <v>6584450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6095349</v>
      </c>
      <c r="K248" s="221">
        <f>INDEX(Data[],MATCH($A248,Data[Dist],0),MATCH(K$4,Data[#Headers],0))</f>
        <v>7934971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2207300</v>
      </c>
      <c r="K249" s="221">
        <f>INDEX(Data[],MATCH($A249,Data[Dist],0),MATCH(K$4,Data[#Headers],0))</f>
        <v>3189401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972668</v>
      </c>
      <c r="K250" s="221">
        <f>INDEX(Data[],MATCH($A250,Data[Dist],0),MATCH(K$4,Data[#Headers],0))</f>
        <v>1457422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2865244</v>
      </c>
      <c r="K251" s="221">
        <f>INDEX(Data[],MATCH($A251,Data[Dist],0),MATCH(K$4,Data[#Headers],0))</f>
        <v>4036371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-36469</v>
      </c>
      <c r="K252" s="221">
        <f>INDEX(Data[],MATCH($A252,Data[Dist],0),MATCH(K$4,Data[#Headers],0))</f>
        <v>1968215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1607035</v>
      </c>
      <c r="K253" s="221">
        <f>INDEX(Data[],MATCH($A253,Data[Dist],0),MATCH(K$4,Data[#Headers],0))</f>
        <v>2377693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907748</v>
      </c>
      <c r="K254" s="221">
        <f>INDEX(Data[],MATCH($A254,Data[Dist],0),MATCH(K$4,Data[#Headers],0))</f>
        <v>1434576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6480240</v>
      </c>
      <c r="K255" s="221">
        <f>INDEX(Data[],MATCH($A255,Data[Dist],0),MATCH(K$4,Data[#Headers],0))</f>
        <v>9011015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1187389</v>
      </c>
      <c r="K256" s="221">
        <f>INDEX(Data[],MATCH($A256,Data[Dist],0),MATCH(K$4,Data[#Headers],0))</f>
        <v>1901502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3680448</v>
      </c>
      <c r="K257" s="221">
        <f>INDEX(Data[],MATCH($A257,Data[Dist],0),MATCH(K$4,Data[#Headers],0))</f>
        <v>5236256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7376113</v>
      </c>
      <c r="K258" s="221">
        <f>INDEX(Data[],MATCH($A258,Data[Dist],0),MATCH(K$4,Data[#Headers],0))</f>
        <v>9801176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6400851</v>
      </c>
      <c r="K259" s="221">
        <f>INDEX(Data[],MATCH($A259,Data[Dist],0),MATCH(K$4,Data[#Headers],0))</f>
        <v>8494037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3706428</v>
      </c>
      <c r="K260" s="221">
        <f>INDEX(Data[],MATCH($A260,Data[Dist],0),MATCH(K$4,Data[#Headers],0))</f>
        <v>5210602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1933186</v>
      </c>
      <c r="K261" s="221">
        <f>INDEX(Data[],MATCH($A261,Data[Dist],0),MATCH(K$4,Data[#Headers],0))</f>
        <v>2783575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3502179</v>
      </c>
      <c r="K262" s="221">
        <f>INDEX(Data[],MATCH($A262,Data[Dist],0),MATCH(K$4,Data[#Headers],0))</f>
        <v>4626575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10335220</v>
      </c>
      <c r="K263" s="221">
        <f>INDEX(Data[],MATCH($A263,Data[Dist],0),MATCH(K$4,Data[#Headers],0))</f>
        <v>14093348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117585357</v>
      </c>
      <c r="K264" s="221">
        <f>INDEX(Data[],MATCH($A264,Data[Dist],0),MATCH(K$4,Data[#Headers],0))</f>
        <v>144199256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2016748</v>
      </c>
      <c r="K265" s="221">
        <f>INDEX(Data[],MATCH($A265,Data[Dist],0),MATCH(K$4,Data[#Headers],0))</f>
        <v>2997499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3897122</v>
      </c>
      <c r="K266" s="221">
        <f>INDEX(Data[],MATCH($A266,Data[Dist],0),MATCH(K$4,Data[#Headers],0))</f>
        <v>5708196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7866074</v>
      </c>
      <c r="K267" s="221">
        <f>INDEX(Data[],MATCH($A267,Data[Dist],0),MATCH(K$4,Data[#Headers],0))</f>
        <v>10391860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3069459</v>
      </c>
      <c r="K268" s="221">
        <f>INDEX(Data[],MATCH($A268,Data[Dist],0),MATCH(K$4,Data[#Headers],0))</f>
        <v>4077003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2964322</v>
      </c>
      <c r="K269" s="221">
        <f>INDEX(Data[],MATCH($A269,Data[Dist],0),MATCH(K$4,Data[#Headers],0))</f>
        <v>4229987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5026356</v>
      </c>
      <c r="K270" s="221">
        <f>INDEX(Data[],MATCH($A270,Data[Dist],0),MATCH(K$4,Data[#Headers],0))</f>
        <v>7531152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961125</v>
      </c>
      <c r="K271" s="221">
        <f>INDEX(Data[],MATCH($A271,Data[Dist],0),MATCH(K$4,Data[#Headers],0))</f>
        <v>1398433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10164579</v>
      </c>
      <c r="K272" s="221">
        <f>INDEX(Data[],MATCH($A272,Data[Dist],0),MATCH(K$4,Data[#Headers],0))</f>
        <v>12737907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3319353</v>
      </c>
      <c r="K273" s="221">
        <f>INDEX(Data[],MATCH($A273,Data[Dist],0),MATCH(K$4,Data[#Headers],0))</f>
        <v>4615943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48859595</v>
      </c>
      <c r="K274" s="221">
        <f>INDEX(Data[],MATCH($A274,Data[Dist],0),MATCH(K$4,Data[#Headers],0))</f>
        <v>61163967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12904755</v>
      </c>
      <c r="K275" s="221">
        <f>INDEX(Data[],MATCH($A275,Data[Dist],0),MATCH(K$4,Data[#Headers],0))</f>
        <v>16794998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-142201</v>
      </c>
      <c r="K276" s="221">
        <f>INDEX(Data[],MATCH($A276,Data[Dist],0),MATCH(K$4,Data[#Headers],0))</f>
        <v>2003325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2422022</v>
      </c>
      <c r="K277" s="221">
        <f>INDEX(Data[],MATCH($A277,Data[Dist],0),MATCH(K$4,Data[#Headers],0))</f>
        <v>3489683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1312303</v>
      </c>
      <c r="K278" s="221">
        <f>INDEX(Data[],MATCH($A278,Data[Dist],0),MATCH(K$4,Data[#Headers],0))</f>
        <v>1851318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3208597</v>
      </c>
      <c r="K279" s="221">
        <f>INDEX(Data[],MATCH($A279,Data[Dist],0),MATCH(K$4,Data[#Headers],0))</f>
        <v>4347294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21739278</v>
      </c>
      <c r="K280" s="221">
        <f>INDEX(Data[],MATCH($A280,Data[Dist],0),MATCH(K$4,Data[#Headers],0))</f>
        <v>26877668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751936</v>
      </c>
      <c r="K281" s="221">
        <f>INDEX(Data[],MATCH($A281,Data[Dist],0),MATCH(K$4,Data[#Headers],0))</f>
        <v>1085766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4786500</v>
      </c>
      <c r="K282" s="221">
        <f>INDEX(Data[],MATCH($A282,Data[Dist],0),MATCH(K$4,Data[#Headers],0))</f>
        <v>6575592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4484701</v>
      </c>
      <c r="K283" s="221">
        <f>INDEX(Data[],MATCH($A283,Data[Dist],0),MATCH(K$4,Data[#Headers],0))</f>
        <v>6015634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4359886</v>
      </c>
      <c r="K284" s="221">
        <f>INDEX(Data[],MATCH($A284,Data[Dist],0),MATCH(K$4,Data[#Headers],0))</f>
        <v>6017024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2999711</v>
      </c>
      <c r="K285" s="221">
        <f>INDEX(Data[],MATCH($A285,Data[Dist],0),MATCH(K$4,Data[#Headers],0))</f>
        <v>4172956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4040847</v>
      </c>
      <c r="K286" s="221">
        <f>INDEX(Data[],MATCH($A286,Data[Dist],0),MATCH(K$4,Data[#Headers],0))</f>
        <v>5442041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1318401</v>
      </c>
      <c r="K287" s="221">
        <f>INDEX(Data[],MATCH($A287,Data[Dist],0),MATCH(K$4,Data[#Headers],0))</f>
        <v>1888900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2606173</v>
      </c>
      <c r="K288" s="221">
        <f>INDEX(Data[],MATCH($A288,Data[Dist],0),MATCH(K$4,Data[#Headers],0))</f>
        <v>3533540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1757568</v>
      </c>
      <c r="K289" s="221">
        <f>INDEX(Data[],MATCH($A289,Data[Dist],0),MATCH(K$4,Data[#Headers],0))</f>
        <v>2609679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1898788</v>
      </c>
      <c r="K290" s="221">
        <f>INDEX(Data[],MATCH($A290,Data[Dist],0),MATCH(K$4,Data[#Headers],0))</f>
        <v>2653164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560954</v>
      </c>
      <c r="K291" s="221">
        <f>INDEX(Data[],MATCH($A291,Data[Dist],0),MATCH(K$4,Data[#Headers],0))</f>
        <v>936246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4158025</v>
      </c>
      <c r="K292" s="221">
        <f>INDEX(Data[],MATCH($A292,Data[Dist],0),MATCH(K$4,Data[#Headers],0))</f>
        <v>5655532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927343</v>
      </c>
      <c r="K293" s="221">
        <f>INDEX(Data[],MATCH($A293,Data[Dist],0),MATCH(K$4,Data[#Headers],0))</f>
        <v>1902265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20919049</v>
      </c>
      <c r="K294" s="221">
        <f>INDEX(Data[],MATCH($A294,Data[Dist],0),MATCH(K$4,Data[#Headers],0))</f>
        <v>27330882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5141412</v>
      </c>
      <c r="K295" s="221">
        <f>INDEX(Data[],MATCH($A295,Data[Dist],0),MATCH(K$4,Data[#Headers],0))</f>
        <v>7070092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5643923</v>
      </c>
      <c r="K296" s="221">
        <f>INDEX(Data[],MATCH($A296,Data[Dist],0),MATCH(K$4,Data[#Headers],0))</f>
        <v>7368372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1460221</v>
      </c>
      <c r="K297" s="221">
        <f>INDEX(Data[],MATCH($A297,Data[Dist],0),MATCH(K$4,Data[#Headers],0))</f>
        <v>2092761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10228470</v>
      </c>
      <c r="K298" s="221">
        <f>INDEX(Data[],MATCH($A298,Data[Dist],0),MATCH(K$4,Data[#Headers],0))</f>
        <v>13167738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3279717</v>
      </c>
      <c r="K299" s="221">
        <f>INDEX(Data[],MATCH($A299,Data[Dist],0),MATCH(K$4,Data[#Headers],0))</f>
        <v>4629886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3884297</v>
      </c>
      <c r="K300" s="221">
        <f>INDEX(Data[],MATCH($A300,Data[Dist],0),MATCH(K$4,Data[#Headers],0))</f>
        <v>5605785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3190860</v>
      </c>
      <c r="K301" s="221">
        <f>INDEX(Data[],MATCH($A301,Data[Dist],0),MATCH(K$4,Data[#Headers],0))</f>
        <v>4304139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3723043</v>
      </c>
      <c r="K302" s="221">
        <f>INDEX(Data[],MATCH($A302,Data[Dist],0),MATCH(K$4,Data[#Headers],0))</f>
        <v>5026991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10845487</v>
      </c>
      <c r="K303" s="221">
        <f>INDEX(Data[],MATCH($A303,Data[Dist],0),MATCH(K$4,Data[#Headers],0))</f>
        <v>14394310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87654783</v>
      </c>
      <c r="K304" s="221">
        <f>INDEX(Data[],MATCH($A304,Data[Dist],0),MATCH(K$4,Data[#Headers],0))</f>
        <v>107441365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79742902</v>
      </c>
      <c r="K305" s="221">
        <f>INDEX(Data[],MATCH($A305,Data[Dist],0),MATCH(K$4,Data[#Headers],0))</f>
        <v>102359262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13121707</v>
      </c>
      <c r="K306" s="221">
        <f>INDEX(Data[],MATCH($A306,Data[Dist],0),MATCH(K$4,Data[#Headers],0))</f>
        <v>17012031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2939169</v>
      </c>
      <c r="K307" s="221">
        <f>INDEX(Data[],MATCH($A307,Data[Dist],0),MATCH(K$4,Data[#Headers],0))</f>
        <v>4249355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10450820</v>
      </c>
      <c r="K308" s="221">
        <f>INDEX(Data[],MATCH($A308,Data[Dist],0),MATCH(K$4,Data[#Headers],0))</f>
        <v>13909019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1284573</v>
      </c>
      <c r="K309" s="221">
        <f>INDEX(Data[],MATCH($A309,Data[Dist],0),MATCH(K$4,Data[#Headers],0))</f>
        <v>2190705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4097018</v>
      </c>
      <c r="K310" s="221">
        <f>INDEX(Data[],MATCH($A310,Data[Dist],0),MATCH(K$4,Data[#Headers],0))</f>
        <v>5686205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2263089</v>
      </c>
      <c r="K311" s="221">
        <f>INDEX(Data[],MATCH($A311,Data[Dist],0),MATCH(K$4,Data[#Headers],0))</f>
        <v>3303746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1420506</v>
      </c>
      <c r="K312" s="221">
        <f>INDEX(Data[],MATCH($A312,Data[Dist],0),MATCH(K$4,Data[#Headers],0))</f>
        <v>2150831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7050040</v>
      </c>
      <c r="K313" s="221">
        <f>INDEX(Data[],MATCH($A313,Data[Dist],0),MATCH(K$4,Data[#Headers],0))</f>
        <v>9686076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41940001</v>
      </c>
      <c r="K314" s="221">
        <f>INDEX(Data[],MATCH($A314,Data[Dist],0),MATCH(K$4,Data[#Headers],0))</f>
        <v>56796490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16782297</v>
      </c>
      <c r="K315" s="221">
        <f>INDEX(Data[],MATCH($A315,Data[Dist],0),MATCH(K$4,Data[#Headers],0))</f>
        <v>23803080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1430946</v>
      </c>
      <c r="K316" s="221">
        <f>INDEX(Data[],MATCH($A316,Data[Dist],0),MATCH(K$4,Data[#Headers],0))</f>
        <v>2152294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9049638</v>
      </c>
      <c r="K317" s="221">
        <f>INDEX(Data[],MATCH($A317,Data[Dist],0),MATCH(K$4,Data[#Headers],0))</f>
        <v>11584970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4481072</v>
      </c>
      <c r="K318" s="221">
        <f>INDEX(Data[],MATCH($A318,Data[Dist],0),MATCH(K$4,Data[#Headers],0))</f>
        <v>6416052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3935263</v>
      </c>
      <c r="K319" s="221">
        <f>INDEX(Data[],MATCH($A319,Data[Dist],0),MATCH(K$4,Data[#Headers],0))</f>
        <v>5385182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2918381</v>
      </c>
      <c r="K320" s="221">
        <f>INDEX(Data[],MATCH($A320,Data[Dist],0),MATCH(K$4,Data[#Headers],0))</f>
        <v>4252566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5183093</v>
      </c>
      <c r="K321" s="221">
        <f>INDEX(Data[],MATCH($A321,Data[Dist],0),MATCH(K$4,Data[#Headers],0))</f>
        <v>6809897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1901046</v>
      </c>
      <c r="K322" s="221">
        <f>INDEX(Data[],MATCH($A322,Data[Dist],0),MATCH(K$4,Data[#Headers],0))</f>
        <v>2976928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705203</v>
      </c>
      <c r="K323" s="221">
        <f>INDEX(Data[],MATCH($A323,Data[Dist],0),MATCH(K$4,Data[#Headers],0))</f>
        <v>1215608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6395869</v>
      </c>
      <c r="K324" s="221">
        <f>INDEX(Data[],MATCH($A324,Data[Dist],0),MATCH(K$4,Data[#Headers],0))</f>
        <v>8515105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5208411</v>
      </c>
      <c r="K325" s="221">
        <f>INDEX(Data[],MATCH($A325,Data[Dist],0),MATCH(K$4,Data[#Headers],0))</f>
        <v>6791238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1868719</v>
      </c>
      <c r="K326" s="221">
        <f>INDEX(Data[],MATCH($A326,Data[Dist],0),MATCH(K$4,Data[#Headers],0))</f>
        <v>2632682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10196574</v>
      </c>
      <c r="K327" s="221">
        <f>INDEX(Data[],MATCH($A327,Data[Dist],0),MATCH(K$4,Data[#Headers],0))</f>
        <v>13121261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3074237</v>
      </c>
      <c r="K328" s="221">
        <f>INDEX(Data[],MATCH($A328,Data[Dist],0),MATCH(K$4,Data[#Headers],0))</f>
        <v>4205699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3228739</v>
      </c>
      <c r="K329" s="221">
        <f>INDEX(Data[],MATCH($A329,Data[Dist],0),MATCH(K$4,Data[#Headers],0))</f>
        <v>4318584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6850928</v>
      </c>
      <c r="K330" s="221">
        <f>INDEX(Data[],MATCH($A330,Data[Dist],0),MATCH(K$4,Data[#Headers],0))</f>
        <v>8968022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2992377148</v>
      </c>
      <c r="K331" s="214">
        <f t="shared" si="0"/>
        <v>3921797726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1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(December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December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December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December</v>
      </c>
      <c r="H6" s="40" t="str">
        <f>Notes!$B$3</f>
        <v>Pay 1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457456</v>
      </c>
      <c r="E7" s="21">
        <f>INDEX(Data[],MATCH($A7,Data[Dist],0),MATCH(E$6,Data[#Headers],0))</f>
        <v>457457</v>
      </c>
      <c r="F7" s="21">
        <f>INDEX(Data[],MATCH($A7,Data[Dist],0),MATCH(F$6,Data[#Headers],0))</f>
        <v>457455</v>
      </c>
      <c r="G7" s="21">
        <f>INDEX(Data[],MATCH($A7,Data[Dist],0),MATCH(G$6,Data[#Headers],0))</f>
        <v>1840400</v>
      </c>
      <c r="H7" s="21">
        <f>INDEX(Data[],MATCH($A7,Data[Dist],0),MATCH(H$6,Data[#Headers],0))-G7</f>
        <v>2760603</v>
      </c>
      <c r="I7" s="22"/>
      <c r="J7" s="21">
        <f>INDEX(Notes!$I$2:$N$11,MATCH(Notes!$B$2,Notes!$I$2:$I$11,0),4)*$C7</f>
        <v>1840400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460100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229798</v>
      </c>
      <c r="E8" s="21">
        <f>INDEX(Data[],MATCH($A8,Data[Dist],0),MATCH(E$6,Data[#Headers],0))</f>
        <v>229797</v>
      </c>
      <c r="F8" s="21">
        <f>INDEX(Data[],MATCH($A8,Data[Dist],0),MATCH(F$6,Data[#Headers],0))</f>
        <v>229798</v>
      </c>
      <c r="G8" s="21">
        <f>INDEX(Data[],MATCH($A8,Data[Dist],0),MATCH(G$6,Data[#Headers],0))</f>
        <v>923604</v>
      </c>
      <c r="H8" s="21">
        <f>INDEX(Data[],MATCH($A8,Data[Dist],0),MATCH(H$6,Data[#Headers],0))-G8</f>
        <v>1385410</v>
      </c>
      <c r="I8" s="22"/>
      <c r="J8" s="21">
        <f>INDEX(Notes!$I$2:$N$11,MATCH(Notes!$B$2,Notes!$I$2:$I$11,0),4)*$C8</f>
        <v>923604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230901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1764055</v>
      </c>
      <c r="E9" s="21">
        <f>INDEX(Data[],MATCH($A9,Data[Dist],0),MATCH(E$6,Data[#Headers],0))</f>
        <v>1764055</v>
      </c>
      <c r="F9" s="21">
        <f>INDEX(Data[],MATCH($A9,Data[Dist],0),MATCH(F$6,Data[#Headers],0))</f>
        <v>1764056</v>
      </c>
      <c r="G9" s="21">
        <f>INDEX(Data[],MATCH($A9,Data[Dist],0),MATCH(G$6,Data[#Headers],0))</f>
        <v>7088824</v>
      </c>
      <c r="H9" s="21">
        <f>INDEX(Data[],MATCH($A9,Data[Dist],0),MATCH(H$6,Data[#Headers],0))-G9</f>
        <v>10633235</v>
      </c>
      <c r="I9" s="22"/>
      <c r="J9" s="21">
        <f>INDEX(Notes!$I$2:$N$11,MATCH(Notes!$B$2,Notes!$I$2:$I$11,0),4)*$C9</f>
        <v>7088824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1">
        <v>1772206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421264</v>
      </c>
      <c r="E10" s="21">
        <f>INDEX(Data[],MATCH($A10,Data[Dist],0),MATCH(E$6,Data[#Headers],0))</f>
        <v>421264</v>
      </c>
      <c r="F10" s="21">
        <f>INDEX(Data[],MATCH($A10,Data[Dist],0),MATCH(F$6,Data[#Headers],0))</f>
        <v>421265</v>
      </c>
      <c r="G10" s="21">
        <f>INDEX(Data[],MATCH($A10,Data[Dist],0),MATCH(G$6,Data[#Headers],0))</f>
        <v>1692980</v>
      </c>
      <c r="H10" s="21">
        <f>INDEX(Data[],MATCH($A10,Data[Dist],0),MATCH(H$6,Data[#Headers],0))-G10</f>
        <v>2539465</v>
      </c>
      <c r="I10" s="22"/>
      <c r="J10" s="21">
        <f>INDEX(Notes!$I$2:$N$11,MATCH(Notes!$B$2,Notes!$I$2:$I$11,0),4)*$C10</f>
        <v>1692980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423245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126112</v>
      </c>
      <c r="E11" s="21">
        <f>INDEX(Data[],MATCH($A11,Data[Dist],0),MATCH(E$6,Data[#Headers],0))</f>
        <v>126111</v>
      </c>
      <c r="F11" s="21">
        <f>INDEX(Data[],MATCH($A11,Data[Dist],0),MATCH(F$6,Data[#Headers],0))</f>
        <v>126112</v>
      </c>
      <c r="G11" s="21">
        <f>INDEX(Data[],MATCH($A11,Data[Dist],0),MATCH(G$6,Data[#Headers],0))</f>
        <v>507544</v>
      </c>
      <c r="H11" s="21">
        <f>INDEX(Data[],MATCH($A11,Data[Dist],0),MATCH(H$6,Data[#Headers],0))-G11</f>
        <v>761316</v>
      </c>
      <c r="I11" s="22"/>
      <c r="J11" s="21">
        <f>INDEX(Notes!$I$2:$N$11,MATCH(Notes!$B$2,Notes!$I$2:$I$11,0),4)*$C11</f>
        <v>507544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126886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921357</v>
      </c>
      <c r="E12" s="21">
        <f>INDEX(Data[],MATCH($A12,Data[Dist],0),MATCH(E$6,Data[#Headers],0))</f>
        <v>921357</v>
      </c>
      <c r="F12" s="21">
        <f>INDEX(Data[],MATCH($A12,Data[Dist],0),MATCH(F$6,Data[#Headers],0))</f>
        <v>921357</v>
      </c>
      <c r="G12" s="21">
        <f>INDEX(Data[],MATCH($A12,Data[Dist],0),MATCH(G$6,Data[#Headers],0))</f>
        <v>3701660</v>
      </c>
      <c r="H12" s="21">
        <f>INDEX(Data[],MATCH($A12,Data[Dist],0),MATCH(H$6,Data[#Headers],0))-G12</f>
        <v>5552488</v>
      </c>
      <c r="I12" s="22"/>
      <c r="J12" s="21">
        <f>INDEX(Notes!$I$2:$N$11,MATCH(Notes!$B$2,Notes!$I$2:$I$11,0),4)*$C12</f>
        <v>3701660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925415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407356</v>
      </c>
      <c r="E13" s="21">
        <f>INDEX(Data[],MATCH($A13,Data[Dist],0),MATCH(E$6,Data[#Headers],0))</f>
        <v>407357</v>
      </c>
      <c r="F13" s="21">
        <f>INDEX(Data[],MATCH($A13,Data[Dist],0),MATCH(F$6,Data[#Headers],0))</f>
        <v>407355</v>
      </c>
      <c r="G13" s="21">
        <f>INDEX(Data[],MATCH($A13,Data[Dist],0),MATCH(G$6,Data[#Headers],0))</f>
        <v>1637556</v>
      </c>
      <c r="H13" s="21">
        <f>INDEX(Data[],MATCH($A13,Data[Dist],0),MATCH(H$6,Data[#Headers],0))-G13</f>
        <v>2456336</v>
      </c>
      <c r="I13" s="22"/>
      <c r="J13" s="21">
        <f>INDEX(Notes!$I$2:$N$11,MATCH(Notes!$B$2,Notes!$I$2:$I$11,0),4)*$C13</f>
        <v>1637556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409389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183218</v>
      </c>
      <c r="E14" s="21">
        <f>INDEX(Data[],MATCH($A14,Data[Dist],0),MATCH(E$6,Data[#Headers],0))</f>
        <v>183219</v>
      </c>
      <c r="F14" s="21">
        <f>INDEX(Data[],MATCH($A14,Data[Dist],0),MATCH(F$6,Data[#Headers],0))</f>
        <v>183217</v>
      </c>
      <c r="G14" s="21">
        <f>INDEX(Data[],MATCH($A14,Data[Dist],0),MATCH(G$6,Data[#Headers],0))</f>
        <v>736676</v>
      </c>
      <c r="H14" s="21">
        <f>INDEX(Data[],MATCH($A14,Data[Dist],0),MATCH(H$6,Data[#Headers],0))-G14</f>
        <v>1105018</v>
      </c>
      <c r="I14" s="22"/>
      <c r="J14" s="21">
        <f>INDEX(Notes!$I$2:$N$11,MATCH(Notes!$B$2,Notes!$I$2:$I$11,0),4)*$C14</f>
        <v>736676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184169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979837</v>
      </c>
      <c r="E15" s="21">
        <f>INDEX(Data[],MATCH($A15,Data[Dist],0),MATCH(E$6,Data[#Headers],0))</f>
        <v>979836</v>
      </c>
      <c r="F15" s="21">
        <f>INDEX(Data[],MATCH($A15,Data[Dist],0),MATCH(F$6,Data[#Headers],0))</f>
        <v>979837</v>
      </c>
      <c r="G15" s="21">
        <f>INDEX(Data[],MATCH($A15,Data[Dist],0),MATCH(G$6,Data[#Headers],0))</f>
        <v>3941080</v>
      </c>
      <c r="H15" s="21">
        <f>INDEX(Data[],MATCH($A15,Data[Dist],0),MATCH(H$6,Data[#Headers],0))-G15</f>
        <v>5911618</v>
      </c>
      <c r="I15" s="22"/>
      <c r="J15" s="21">
        <f>INDEX(Notes!$I$2:$N$11,MATCH(Notes!$B$2,Notes!$I$2:$I$11,0),4)*$C15</f>
        <v>3941080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985270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851736</v>
      </c>
      <c r="E16" s="21">
        <f>INDEX(Data[],MATCH($A16,Data[Dist],0),MATCH(E$6,Data[#Headers],0))</f>
        <v>851737</v>
      </c>
      <c r="F16" s="21">
        <f>INDEX(Data[],MATCH($A16,Data[Dist],0),MATCH(F$6,Data[#Headers],0))</f>
        <v>851735</v>
      </c>
      <c r="G16" s="21">
        <f>INDEX(Data[],MATCH($A16,Data[Dist],0),MATCH(G$6,Data[#Headers],0))</f>
        <v>3423532</v>
      </c>
      <c r="H16" s="21">
        <f>INDEX(Data[],MATCH($A16,Data[Dist],0),MATCH(H$6,Data[#Headers],0))-G16</f>
        <v>5135302</v>
      </c>
      <c r="I16" s="22"/>
      <c r="J16" s="21">
        <f>INDEX(Notes!$I$2:$N$11,MATCH(Notes!$B$2,Notes!$I$2:$I$11,0),4)*$C16</f>
        <v>3423532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855883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402317</v>
      </c>
      <c r="E17" s="21">
        <f>INDEX(Data[],MATCH($A17,Data[Dist],0),MATCH(E$6,Data[#Headers],0))</f>
        <v>402317</v>
      </c>
      <c r="F17" s="21">
        <f>INDEX(Data[],MATCH($A17,Data[Dist],0),MATCH(F$6,Data[#Headers],0))</f>
        <v>402318</v>
      </c>
      <c r="G17" s="21">
        <f>INDEX(Data[],MATCH($A17,Data[Dist],0),MATCH(G$6,Data[#Headers],0))</f>
        <v>1617120</v>
      </c>
      <c r="H17" s="21">
        <f>INDEX(Data[],MATCH($A17,Data[Dist],0),MATCH(H$6,Data[#Headers],0))-G17</f>
        <v>2425682</v>
      </c>
      <c r="I17" s="22"/>
      <c r="J17" s="21">
        <f>INDEX(Notes!$I$2:$N$11,MATCH(Notes!$B$2,Notes!$I$2:$I$11,0),4)*$C17</f>
        <v>1617120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404280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598582</v>
      </c>
      <c r="E18" s="21">
        <f>INDEX(Data[],MATCH($A18,Data[Dist],0),MATCH(E$6,Data[#Headers],0))</f>
        <v>598582</v>
      </c>
      <c r="F18" s="21">
        <f>INDEX(Data[],MATCH($A18,Data[Dist],0),MATCH(F$6,Data[#Headers],0))</f>
        <v>598582</v>
      </c>
      <c r="G18" s="21">
        <f>INDEX(Data[],MATCH($A18,Data[Dist],0),MATCH(G$6,Data[#Headers],0))</f>
        <v>2407180</v>
      </c>
      <c r="H18" s="21">
        <f>INDEX(Data[],MATCH($A18,Data[Dist],0),MATCH(H$6,Data[#Headers],0))-G18</f>
        <v>3610765</v>
      </c>
      <c r="I18" s="22"/>
      <c r="J18" s="21">
        <f>INDEX(Notes!$I$2:$N$11,MATCH(Notes!$B$2,Notes!$I$2:$I$11,0),4)*$C18</f>
        <v>2407180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601795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2861489</v>
      </c>
      <c r="E19" s="21">
        <f>INDEX(Data[],MATCH($A19,Data[Dist],0),MATCH(E$6,Data[#Headers],0))</f>
        <v>2861489</v>
      </c>
      <c r="F19" s="21">
        <f>INDEX(Data[],MATCH($A19,Data[Dist],0),MATCH(F$6,Data[#Headers],0))</f>
        <v>2861490</v>
      </c>
      <c r="G19" s="21">
        <f>INDEX(Data[],MATCH($A19,Data[Dist],0),MATCH(G$6,Data[#Headers],0))</f>
        <v>11514044</v>
      </c>
      <c r="H19" s="21">
        <f>INDEX(Data[],MATCH($A19,Data[Dist],0),MATCH(H$6,Data[#Headers],0))-G19</f>
        <v>17271067</v>
      </c>
      <c r="I19" s="22"/>
      <c r="J19" s="21">
        <f>INDEX(Notes!$I$2:$N$11,MATCH(Notes!$B$2,Notes!$I$2:$I$11,0),4)*$C19</f>
        <v>11514044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2878511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959718</v>
      </c>
      <c r="E20" s="21">
        <f>INDEX(Data[],MATCH($A20,Data[Dist],0),MATCH(E$6,Data[#Headers],0))</f>
        <v>959718</v>
      </c>
      <c r="F20" s="21">
        <f>INDEX(Data[],MATCH($A20,Data[Dist],0),MATCH(F$6,Data[#Headers],0))</f>
        <v>959719</v>
      </c>
      <c r="G20" s="21">
        <f>INDEX(Data[],MATCH($A20,Data[Dist],0),MATCH(G$6,Data[#Headers],0))</f>
        <v>3856928</v>
      </c>
      <c r="H20" s="21">
        <f>INDEX(Data[],MATCH($A20,Data[Dist],0),MATCH(H$6,Data[#Headers],0))-G20</f>
        <v>5785390</v>
      </c>
      <c r="I20" s="22"/>
      <c r="J20" s="21">
        <f>INDEX(Notes!$I$2:$N$11,MATCH(Notes!$B$2,Notes!$I$2:$I$11,0),4)*$C20</f>
        <v>3856928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964232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177671</v>
      </c>
      <c r="E21" s="21">
        <f>INDEX(Data[],MATCH($A21,Data[Dist],0),MATCH(E$6,Data[#Headers],0))</f>
        <v>177670</v>
      </c>
      <c r="F21" s="21">
        <f>INDEX(Data[],MATCH($A21,Data[Dist],0),MATCH(F$6,Data[#Headers],0))</f>
        <v>177671</v>
      </c>
      <c r="G21" s="21">
        <f>INDEX(Data[],MATCH($A21,Data[Dist],0),MATCH(G$6,Data[#Headers],0))</f>
        <v>713944</v>
      </c>
      <c r="H21" s="21">
        <f>INDEX(Data[],MATCH($A21,Data[Dist],0),MATCH(H$6,Data[#Headers],0))-G21</f>
        <v>1070918</v>
      </c>
      <c r="I21" s="22"/>
      <c r="J21" s="21">
        <f>INDEX(Notes!$I$2:$N$11,MATCH(Notes!$B$2,Notes!$I$2:$I$11,0),4)*$C21</f>
        <v>713944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178486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9466832</v>
      </c>
      <c r="E22" s="21">
        <f>INDEX(Data[],MATCH($A22,Data[Dist],0),MATCH(E$6,Data[#Headers],0))</f>
        <v>9466832</v>
      </c>
      <c r="F22" s="21">
        <f>INDEX(Data[],MATCH($A22,Data[Dist],0),MATCH(F$6,Data[#Headers],0))</f>
        <v>9466830</v>
      </c>
      <c r="G22" s="21">
        <f>INDEX(Data[],MATCH($A22,Data[Dist],0),MATCH(G$6,Data[#Headers],0))</f>
        <v>38058852</v>
      </c>
      <c r="H22" s="21">
        <f>INDEX(Data[],MATCH($A22,Data[Dist],0),MATCH(H$6,Data[#Headers],0))-G22</f>
        <v>57088280</v>
      </c>
      <c r="I22" s="24"/>
      <c r="J22" s="21">
        <f>INDEX(Notes!$I$2:$N$11,MATCH(Notes!$B$2,Notes!$I$2:$I$11,0),4)*$C22</f>
        <v>38058852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9514713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662805</v>
      </c>
      <c r="E23" s="21">
        <f>INDEX(Data[],MATCH($A23,Data[Dist],0),MATCH(E$6,Data[#Headers],0))</f>
        <v>662805</v>
      </c>
      <c r="F23" s="21">
        <f>INDEX(Data[],MATCH($A23,Data[Dist],0),MATCH(F$6,Data[#Headers],0))</f>
        <v>662804</v>
      </c>
      <c r="G23" s="21">
        <f>INDEX(Data[],MATCH($A23,Data[Dist],0),MATCH(G$6,Data[#Headers],0))</f>
        <v>2663144</v>
      </c>
      <c r="H23" s="21">
        <f>INDEX(Data[],MATCH($A23,Data[Dist],0),MATCH(H$6,Data[#Headers],0))-G23</f>
        <v>3994719</v>
      </c>
      <c r="I23" s="24"/>
      <c r="J23" s="21">
        <f>INDEX(Notes!$I$2:$N$11,MATCH(Notes!$B$2,Notes!$I$2:$I$11,0),4)*$C23</f>
        <v>2663144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665786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203038</v>
      </c>
      <c r="E24" s="21">
        <f>INDEX(Data[],MATCH($A24,Data[Dist],0),MATCH(E$6,Data[#Headers],0))</f>
        <v>203037</v>
      </c>
      <c r="F24" s="21">
        <f>INDEX(Data[],MATCH($A24,Data[Dist],0),MATCH(F$6,Data[#Headers],0))</f>
        <v>203038</v>
      </c>
      <c r="G24" s="21">
        <f>INDEX(Data[],MATCH($A24,Data[Dist],0),MATCH(G$6,Data[#Headers],0))</f>
        <v>818024</v>
      </c>
      <c r="H24" s="21">
        <f>INDEX(Data[],MATCH($A24,Data[Dist],0),MATCH(H$6,Data[#Headers],0))-G24</f>
        <v>1227033</v>
      </c>
      <c r="I24" s="24"/>
      <c r="J24" s="21">
        <f>INDEX(Notes!$I$2:$N$11,MATCH(Notes!$B$2,Notes!$I$2:$I$11,0),4)*$C24</f>
        <v>818024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204506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161895</v>
      </c>
      <c r="E25" s="21">
        <f>INDEX(Data[],MATCH($A25,Data[Dist],0),MATCH(E$6,Data[#Headers],0))</f>
        <v>161895</v>
      </c>
      <c r="F25" s="21">
        <f>INDEX(Data[],MATCH($A25,Data[Dist],0),MATCH(F$6,Data[#Headers],0))</f>
        <v>161893</v>
      </c>
      <c r="G25" s="21">
        <f>INDEX(Data[],MATCH($A25,Data[Dist],0),MATCH(G$6,Data[#Headers],0))</f>
        <v>651812</v>
      </c>
      <c r="H25" s="21">
        <f>INDEX(Data[],MATCH($A25,Data[Dist],0),MATCH(H$6,Data[#Headers],0))-G25</f>
        <v>977714</v>
      </c>
      <c r="I25" s="24"/>
      <c r="J25" s="21">
        <f>INDEX(Notes!$I$2:$N$11,MATCH(Notes!$B$2,Notes!$I$2:$I$11,0),4)*$C25</f>
        <v>651812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162953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1262017</v>
      </c>
      <c r="E26" s="21">
        <f>INDEX(Data[],MATCH($A26,Data[Dist],0),MATCH(E$6,Data[#Headers],0))</f>
        <v>1262017</v>
      </c>
      <c r="F26" s="21">
        <f>INDEX(Data[],MATCH($A26,Data[Dist],0),MATCH(F$6,Data[#Headers],0))</f>
        <v>1262017</v>
      </c>
      <c r="G26" s="21">
        <f>INDEX(Data[],MATCH($A26,Data[Dist],0),MATCH(G$6,Data[#Headers],0))</f>
        <v>5069880</v>
      </c>
      <c r="H26" s="21">
        <f>INDEX(Data[],MATCH($A26,Data[Dist],0),MATCH(H$6,Data[#Headers],0))-G26</f>
        <v>7604816</v>
      </c>
      <c r="I26" s="24"/>
      <c r="J26" s="21">
        <f>INDEX(Notes!$I$2:$N$11,MATCH(Notes!$B$2,Notes!$I$2:$I$11,0),4)*$C26</f>
        <v>5069880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1267470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338334</v>
      </c>
      <c r="E27" s="21">
        <f>INDEX(Data[],MATCH($A27,Data[Dist],0),MATCH(E$6,Data[#Headers],0))</f>
        <v>338334</v>
      </c>
      <c r="F27" s="21">
        <f>INDEX(Data[],MATCH($A27,Data[Dist],0),MATCH(F$6,Data[#Headers],0))</f>
        <v>338332</v>
      </c>
      <c r="G27" s="21">
        <f>INDEX(Data[],MATCH($A27,Data[Dist],0),MATCH(G$6,Data[#Headers],0))</f>
        <v>1360760</v>
      </c>
      <c r="H27" s="21">
        <f>INDEX(Data[],MATCH($A27,Data[Dist],0),MATCH(H$6,Data[#Headers],0))-G27</f>
        <v>2041141</v>
      </c>
      <c r="I27" s="24"/>
      <c r="J27" s="21">
        <f>INDEX(Notes!$I$2:$N$11,MATCH(Notes!$B$2,Notes!$I$2:$I$11,0),4)*$C27</f>
        <v>1360760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340190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497950</v>
      </c>
      <c r="E28" s="21">
        <f>INDEX(Data[],MATCH($A28,Data[Dist],0),MATCH(E$6,Data[#Headers],0))</f>
        <v>497950</v>
      </c>
      <c r="F28" s="21">
        <f>INDEX(Data[],MATCH($A28,Data[Dist],0),MATCH(F$6,Data[#Headers],0))</f>
        <v>497950</v>
      </c>
      <c r="G28" s="21">
        <f>INDEX(Data[],MATCH($A28,Data[Dist],0),MATCH(G$6,Data[#Headers],0))</f>
        <v>2003636</v>
      </c>
      <c r="H28" s="21">
        <f>INDEX(Data[],MATCH($A28,Data[Dist],0),MATCH(H$6,Data[#Headers],0))-G28</f>
        <v>3005455</v>
      </c>
      <c r="I28" s="24"/>
      <c r="J28" s="21">
        <f>INDEX(Notes!$I$2:$N$11,MATCH(Notes!$B$2,Notes!$I$2:$I$11,0),4)*$C28</f>
        <v>2003636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500909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1481046</v>
      </c>
      <c r="E29" s="21">
        <f>INDEX(Data[],MATCH($A29,Data[Dist],0),MATCH(E$6,Data[#Headers],0))</f>
        <v>1481046</v>
      </c>
      <c r="F29" s="21">
        <f>INDEX(Data[],MATCH($A29,Data[Dist],0),MATCH(F$6,Data[#Headers],0))</f>
        <v>1481047</v>
      </c>
      <c r="G29" s="21">
        <f>INDEX(Data[],MATCH($A29,Data[Dist],0),MATCH(G$6,Data[#Headers],0))</f>
        <v>5950724</v>
      </c>
      <c r="H29" s="21">
        <f>INDEX(Data[],MATCH($A29,Data[Dist],0),MATCH(H$6,Data[#Headers],0))-G29</f>
        <v>8926089</v>
      </c>
      <c r="I29" s="24"/>
      <c r="J29" s="21">
        <f>INDEX(Notes!$I$2:$N$11,MATCH(Notes!$B$2,Notes!$I$2:$I$11,0),4)*$C29</f>
        <v>5950724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1487681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316121</v>
      </c>
      <c r="E30" s="21">
        <f>INDEX(Data[],MATCH($A30,Data[Dist],0),MATCH(E$6,Data[#Headers],0))</f>
        <v>316121</v>
      </c>
      <c r="F30" s="21">
        <f>INDEX(Data[],MATCH($A30,Data[Dist],0),MATCH(F$6,Data[#Headers],0))</f>
        <v>316119</v>
      </c>
      <c r="G30" s="21">
        <f>INDEX(Data[],MATCH($A30,Data[Dist],0),MATCH(G$6,Data[#Headers],0))</f>
        <v>1269608</v>
      </c>
      <c r="H30" s="21">
        <f>INDEX(Data[],MATCH($A30,Data[Dist],0),MATCH(H$6,Data[#Headers],0))-G30</f>
        <v>1904408</v>
      </c>
      <c r="I30" s="24"/>
      <c r="J30" s="21">
        <f>INDEX(Notes!$I$2:$N$11,MATCH(Notes!$B$2,Notes!$I$2:$I$11,0),4)*$C30</f>
        <v>1269608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317402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295100</v>
      </c>
      <c r="E31" s="21">
        <f>INDEX(Data[],MATCH($A31,Data[Dist],0),MATCH(E$6,Data[#Headers],0))</f>
        <v>295101</v>
      </c>
      <c r="F31" s="21">
        <f>INDEX(Data[],MATCH($A31,Data[Dist],0),MATCH(F$6,Data[#Headers],0))</f>
        <v>295099</v>
      </c>
      <c r="G31" s="21">
        <f>INDEX(Data[],MATCH($A31,Data[Dist],0),MATCH(G$6,Data[#Headers],0))</f>
        <v>1187052</v>
      </c>
      <c r="H31" s="21">
        <f>INDEX(Data[],MATCH($A31,Data[Dist],0),MATCH(H$6,Data[#Headers],0))-G31</f>
        <v>1780581</v>
      </c>
      <c r="I31" s="24"/>
      <c r="J31" s="21">
        <f>INDEX(Notes!$I$2:$N$11,MATCH(Notes!$B$2,Notes!$I$2:$I$11,0),4)*$C31</f>
        <v>1187052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296763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368304</v>
      </c>
      <c r="E32" s="21">
        <f>INDEX(Data[],MATCH($A32,Data[Dist],0),MATCH(E$6,Data[#Headers],0))</f>
        <v>368304</v>
      </c>
      <c r="F32" s="21">
        <f>INDEX(Data[],MATCH($A32,Data[Dist],0),MATCH(F$6,Data[#Headers],0))</f>
        <v>368302</v>
      </c>
      <c r="G32" s="21">
        <f>INDEX(Data[],MATCH($A32,Data[Dist],0),MATCH(G$6,Data[#Headers],0))</f>
        <v>1480704</v>
      </c>
      <c r="H32" s="21">
        <f>INDEX(Data[],MATCH($A32,Data[Dist],0),MATCH(H$6,Data[#Headers],0))-G32</f>
        <v>2221051</v>
      </c>
      <c r="I32" s="24"/>
      <c r="J32" s="21">
        <f>INDEX(Notes!$I$2:$N$11,MATCH(Notes!$B$2,Notes!$I$2:$I$11,0),4)*$C32</f>
        <v>1480704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370176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405135</v>
      </c>
      <c r="E33" s="21">
        <f>INDEX(Data[],MATCH($A33,Data[Dist],0),MATCH(E$6,Data[#Headers],0))</f>
        <v>405135</v>
      </c>
      <c r="F33" s="21">
        <f>INDEX(Data[],MATCH($A33,Data[Dist],0),MATCH(F$6,Data[#Headers],0))</f>
        <v>405134</v>
      </c>
      <c r="G33" s="21">
        <f>INDEX(Data[],MATCH($A33,Data[Dist],0),MATCH(G$6,Data[#Headers],0))</f>
        <v>1627548</v>
      </c>
      <c r="H33" s="21">
        <f>INDEX(Data[],MATCH($A33,Data[Dist],0),MATCH(H$6,Data[#Headers],0))-G33</f>
        <v>2441320</v>
      </c>
      <c r="I33" s="24"/>
      <c r="J33" s="21">
        <f>INDEX(Notes!$I$2:$N$11,MATCH(Notes!$B$2,Notes!$I$2:$I$11,0),4)*$C33</f>
        <v>1627548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406887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443868</v>
      </c>
      <c r="E34" s="21">
        <f>INDEX(Data[],MATCH($A34,Data[Dist],0),MATCH(E$6,Data[#Headers],0))</f>
        <v>443868</v>
      </c>
      <c r="F34" s="21">
        <f>INDEX(Data[],MATCH($A34,Data[Dist],0),MATCH(F$6,Data[#Headers],0))</f>
        <v>443869</v>
      </c>
      <c r="G34" s="21">
        <f>INDEX(Data[],MATCH($A34,Data[Dist],0),MATCH(G$6,Data[#Headers],0))</f>
        <v>1784536</v>
      </c>
      <c r="H34" s="21">
        <f>INDEX(Data[],MATCH($A34,Data[Dist],0),MATCH(H$6,Data[#Headers],0))-G34</f>
        <v>2676808</v>
      </c>
      <c r="I34" s="24"/>
      <c r="J34" s="21">
        <f>INDEX(Notes!$I$2:$N$11,MATCH(Notes!$B$2,Notes!$I$2:$I$11,0),4)*$C34</f>
        <v>1784536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446134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544691</v>
      </c>
      <c r="E35" s="21">
        <f>INDEX(Data[],MATCH($A35,Data[Dist],0),MATCH(E$6,Data[#Headers],0))</f>
        <v>544692</v>
      </c>
      <c r="F35" s="21">
        <f>INDEX(Data[],MATCH($A35,Data[Dist],0),MATCH(F$6,Data[#Headers],0))</f>
        <v>544690</v>
      </c>
      <c r="G35" s="21">
        <f>INDEX(Data[],MATCH($A35,Data[Dist],0),MATCH(G$6,Data[#Headers],0))</f>
        <v>2189356</v>
      </c>
      <c r="H35" s="21">
        <f>INDEX(Data[],MATCH($A35,Data[Dist],0),MATCH(H$6,Data[#Headers],0))-G35</f>
        <v>3284038</v>
      </c>
      <c r="I35" s="24"/>
      <c r="J35" s="21">
        <f>INDEX(Notes!$I$2:$N$11,MATCH(Notes!$B$2,Notes!$I$2:$I$11,0),4)*$C35</f>
        <v>2189356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547339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118443</v>
      </c>
      <c r="E36" s="21">
        <f>INDEX(Data[],MATCH($A36,Data[Dist],0),MATCH(E$6,Data[#Headers],0))</f>
        <v>118442</v>
      </c>
      <c r="F36" s="21">
        <f>INDEX(Data[],MATCH($A36,Data[Dist],0),MATCH(F$6,Data[#Headers],0))</f>
        <v>118443</v>
      </c>
      <c r="G36" s="21">
        <f>INDEX(Data[],MATCH($A36,Data[Dist],0),MATCH(G$6,Data[#Headers],0))</f>
        <v>476252</v>
      </c>
      <c r="H36" s="21">
        <f>INDEX(Data[],MATCH($A36,Data[Dist],0),MATCH(H$6,Data[#Headers],0))-G36</f>
        <v>714374</v>
      </c>
      <c r="I36" s="24"/>
      <c r="J36" s="21">
        <f>INDEX(Notes!$I$2:$N$11,MATCH(Notes!$B$2,Notes!$I$2:$I$11,0),4)*$C36</f>
        <v>476252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119063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1030314</v>
      </c>
      <c r="E37" s="21">
        <f>INDEX(Data[],MATCH($A37,Data[Dist],0),MATCH(E$6,Data[#Headers],0))</f>
        <v>1030314</v>
      </c>
      <c r="F37" s="21">
        <f>INDEX(Data[],MATCH($A37,Data[Dist],0),MATCH(F$6,Data[#Headers],0))</f>
        <v>1030312</v>
      </c>
      <c r="G37" s="21">
        <f>INDEX(Data[],MATCH($A37,Data[Dist],0),MATCH(G$6,Data[#Headers],0))</f>
        <v>4143416</v>
      </c>
      <c r="H37" s="21">
        <f>INDEX(Data[],MATCH($A37,Data[Dist],0),MATCH(H$6,Data[#Headers],0))-G37</f>
        <v>6215121</v>
      </c>
      <c r="I37" s="24"/>
      <c r="J37" s="21">
        <f>INDEX(Notes!$I$2:$N$11,MATCH(Notes!$B$2,Notes!$I$2:$I$11,0),4)*$C37</f>
        <v>4143416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1035854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2911368</v>
      </c>
      <c r="E38" s="21">
        <f>INDEX(Data[],MATCH($A38,Data[Dist],0),MATCH(E$6,Data[#Headers],0))</f>
        <v>2911368</v>
      </c>
      <c r="F38" s="21">
        <f>INDEX(Data[],MATCH($A38,Data[Dist],0),MATCH(F$6,Data[#Headers],0))</f>
        <v>2911367</v>
      </c>
      <c r="G38" s="21">
        <f>INDEX(Data[],MATCH($A38,Data[Dist],0),MATCH(G$6,Data[#Headers],0))</f>
        <v>11702920</v>
      </c>
      <c r="H38" s="21">
        <f>INDEX(Data[],MATCH($A38,Data[Dist],0),MATCH(H$6,Data[#Headers],0))-G38</f>
        <v>17554382</v>
      </c>
      <c r="I38" s="24"/>
      <c r="J38" s="21">
        <f>INDEX(Notes!$I$2:$N$11,MATCH(Notes!$B$2,Notes!$I$2:$I$11,0),4)*$C38</f>
        <v>11702920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2925730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525118</v>
      </c>
      <c r="E39" s="21">
        <f>INDEX(Data[],MATCH($A39,Data[Dist],0),MATCH(E$6,Data[#Headers],0))</f>
        <v>525117</v>
      </c>
      <c r="F39" s="21">
        <f>INDEX(Data[],MATCH($A39,Data[Dist],0),MATCH(F$6,Data[#Headers],0))</f>
        <v>525118</v>
      </c>
      <c r="G39" s="21">
        <f>INDEX(Data[],MATCH($A39,Data[Dist],0),MATCH(G$6,Data[#Headers],0))</f>
        <v>2112320</v>
      </c>
      <c r="H39" s="21">
        <f>INDEX(Data[],MATCH($A39,Data[Dist],0),MATCH(H$6,Data[#Headers],0))-G39</f>
        <v>3168480</v>
      </c>
      <c r="I39" s="24"/>
      <c r="J39" s="21">
        <f>INDEX(Notes!$I$2:$N$11,MATCH(Notes!$B$2,Notes!$I$2:$I$11,0),4)*$C39</f>
        <v>2112320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528080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2175916</v>
      </c>
      <c r="E40" s="21">
        <f>INDEX(Data[],MATCH($A40,Data[Dist],0),MATCH(E$6,Data[#Headers],0))</f>
        <v>2175916</v>
      </c>
      <c r="F40" s="21">
        <f>INDEX(Data[],MATCH($A40,Data[Dist],0),MATCH(F$6,Data[#Headers],0))</f>
        <v>2175916</v>
      </c>
      <c r="G40" s="21">
        <f>INDEX(Data[],MATCH($A40,Data[Dist],0),MATCH(G$6,Data[#Headers],0))</f>
        <v>8743644</v>
      </c>
      <c r="H40" s="21">
        <f>INDEX(Data[],MATCH($A40,Data[Dist],0),MATCH(H$6,Data[#Headers],0))-G40</f>
        <v>13115469</v>
      </c>
      <c r="I40" s="24"/>
      <c r="J40" s="21">
        <f>INDEX(Notes!$I$2:$N$11,MATCH(Notes!$B$2,Notes!$I$2:$I$11,0),4)*$C40</f>
        <v>8743644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2185911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1745105</v>
      </c>
      <c r="E41" s="21">
        <f>INDEX(Data[],MATCH($A41,Data[Dist],0),MATCH(E$6,Data[#Headers],0))</f>
        <v>1745105</v>
      </c>
      <c r="F41" s="21">
        <f>INDEX(Data[],MATCH($A41,Data[Dist],0),MATCH(F$6,Data[#Headers],0))</f>
        <v>1745106</v>
      </c>
      <c r="G41" s="21">
        <f>INDEX(Data[],MATCH($A41,Data[Dist],0),MATCH(G$6,Data[#Headers],0))</f>
        <v>7010216</v>
      </c>
      <c r="H41" s="21">
        <f>INDEX(Data[],MATCH($A41,Data[Dist],0),MATCH(H$6,Data[#Headers],0))-G41</f>
        <v>10515322</v>
      </c>
      <c r="I41" s="24"/>
      <c r="J41" s="21">
        <f>INDEX(Notes!$I$2:$N$11,MATCH(Notes!$B$2,Notes!$I$2:$I$11,0),4)*$C41</f>
        <v>7010216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1752554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468999</v>
      </c>
      <c r="E42" s="21">
        <f>INDEX(Data[],MATCH($A42,Data[Dist],0),MATCH(E$6,Data[#Headers],0))</f>
        <v>468999</v>
      </c>
      <c r="F42" s="21">
        <f>INDEX(Data[],MATCH($A42,Data[Dist],0),MATCH(F$6,Data[#Headers],0))</f>
        <v>468997</v>
      </c>
      <c r="G42" s="21">
        <f>INDEX(Data[],MATCH($A42,Data[Dist],0),MATCH(G$6,Data[#Headers],0))</f>
        <v>1884204</v>
      </c>
      <c r="H42" s="21">
        <f>INDEX(Data[],MATCH($A42,Data[Dist],0),MATCH(H$6,Data[#Headers],0))-G42</f>
        <v>2826307</v>
      </c>
      <c r="I42" s="24"/>
      <c r="J42" s="21">
        <f>INDEX(Notes!$I$2:$N$11,MATCH(Notes!$B$2,Notes!$I$2:$I$11,0),4)*$C42</f>
        <v>1884204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471051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403297</v>
      </c>
      <c r="E43" s="21">
        <f>INDEX(Data[],MATCH($A43,Data[Dist],0),MATCH(E$6,Data[#Headers],0))</f>
        <v>403297</v>
      </c>
      <c r="F43" s="21">
        <f>INDEX(Data[],MATCH($A43,Data[Dist],0),MATCH(F$6,Data[#Headers],0))</f>
        <v>403297</v>
      </c>
      <c r="G43" s="21">
        <f>INDEX(Data[],MATCH($A43,Data[Dist],0),MATCH(G$6,Data[#Headers],0))</f>
        <v>1622020</v>
      </c>
      <c r="H43" s="21">
        <f>INDEX(Data[],MATCH($A43,Data[Dist],0),MATCH(H$6,Data[#Headers],0))-G43</f>
        <v>2433025</v>
      </c>
      <c r="I43" s="24"/>
      <c r="J43" s="21">
        <f>INDEX(Notes!$I$2:$N$11,MATCH(Notes!$B$2,Notes!$I$2:$I$11,0),4)*$C43</f>
        <v>1622020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405505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390315</v>
      </c>
      <c r="E44" s="21">
        <f>INDEX(Data[],MATCH($A44,Data[Dist],0),MATCH(E$6,Data[#Headers],0))</f>
        <v>390315</v>
      </c>
      <c r="F44" s="21">
        <f>INDEX(Data[],MATCH($A44,Data[Dist],0),MATCH(F$6,Data[#Headers],0))</f>
        <v>390313</v>
      </c>
      <c r="G44" s="21">
        <f>INDEX(Data[],MATCH($A44,Data[Dist],0),MATCH(G$6,Data[#Headers],0))</f>
        <v>1569044</v>
      </c>
      <c r="H44" s="21">
        <f>INDEX(Data[],MATCH($A44,Data[Dist],0),MATCH(H$6,Data[#Headers],0))-G44</f>
        <v>2353565</v>
      </c>
      <c r="I44" s="24"/>
      <c r="J44" s="21">
        <f>INDEX(Notes!$I$2:$N$11,MATCH(Notes!$B$2,Notes!$I$2:$I$11,0),4)*$C44</f>
        <v>1569044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392261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263466</v>
      </c>
      <c r="E45" s="21">
        <f>INDEX(Data[],MATCH($A45,Data[Dist],0),MATCH(E$6,Data[#Headers],0))</f>
        <v>263466</v>
      </c>
      <c r="F45" s="21">
        <f>INDEX(Data[],MATCH($A45,Data[Dist],0),MATCH(F$6,Data[#Headers],0))</f>
        <v>263466</v>
      </c>
      <c r="G45" s="21">
        <f>INDEX(Data[],MATCH($A45,Data[Dist],0),MATCH(G$6,Data[#Headers],0))</f>
        <v>1060708</v>
      </c>
      <c r="H45" s="21">
        <f>INDEX(Data[],MATCH($A45,Data[Dist],0),MATCH(H$6,Data[#Headers],0))-G45</f>
        <v>1591063</v>
      </c>
      <c r="I45" s="24"/>
      <c r="J45" s="21">
        <f>INDEX(Notes!$I$2:$N$11,MATCH(Notes!$B$2,Notes!$I$2:$I$11,0),4)*$C45</f>
        <v>1060708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265177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3697379</v>
      </c>
      <c r="E46" s="21">
        <f>INDEX(Data[],MATCH($A46,Data[Dist],0),MATCH(E$6,Data[#Headers],0))</f>
        <v>3697379</v>
      </c>
      <c r="F46" s="21">
        <f>INDEX(Data[],MATCH($A46,Data[Dist],0),MATCH(F$6,Data[#Headers],0))</f>
        <v>3697378</v>
      </c>
      <c r="G46" s="21">
        <f>INDEX(Data[],MATCH($A46,Data[Dist],0),MATCH(G$6,Data[#Headers],0))</f>
        <v>14844676</v>
      </c>
      <c r="H46" s="21">
        <f>INDEX(Data[],MATCH($A46,Data[Dist],0),MATCH(H$6,Data[#Headers],0))-G46</f>
        <v>22267013</v>
      </c>
      <c r="I46" s="24"/>
      <c r="J46" s="21">
        <f>INDEX(Notes!$I$2:$N$11,MATCH(Notes!$B$2,Notes!$I$2:$I$11,0),4)*$C46</f>
        <v>14844676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3711169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219155</v>
      </c>
      <c r="E47" s="21">
        <f>INDEX(Data[],MATCH($A47,Data[Dist],0),MATCH(E$6,Data[#Headers],0))</f>
        <v>219154</v>
      </c>
      <c r="F47" s="21">
        <f>INDEX(Data[],MATCH($A47,Data[Dist],0),MATCH(F$6,Data[#Headers],0))</f>
        <v>219155</v>
      </c>
      <c r="G47" s="21">
        <f>INDEX(Data[],MATCH($A47,Data[Dist],0),MATCH(G$6,Data[#Headers],0))</f>
        <v>882916</v>
      </c>
      <c r="H47" s="21">
        <f>INDEX(Data[],MATCH($A47,Data[Dist],0),MATCH(H$6,Data[#Headers],0))-G47</f>
        <v>1324374</v>
      </c>
      <c r="I47" s="24"/>
      <c r="J47" s="21">
        <f>INDEX(Notes!$I$2:$N$11,MATCH(Notes!$B$2,Notes!$I$2:$I$11,0),4)*$C47</f>
        <v>882916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220729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220399</v>
      </c>
      <c r="E48" s="21">
        <f>INDEX(Data[],MATCH($A48,Data[Dist],0),MATCH(E$6,Data[#Headers],0))</f>
        <v>220399</v>
      </c>
      <c r="F48" s="21">
        <f>INDEX(Data[],MATCH($A48,Data[Dist],0),MATCH(F$6,Data[#Headers],0))</f>
        <v>220399</v>
      </c>
      <c r="G48" s="21">
        <f>INDEX(Data[],MATCH($A48,Data[Dist],0),MATCH(G$6,Data[#Headers],0))</f>
        <v>885756</v>
      </c>
      <c r="H48" s="21">
        <f>INDEX(Data[],MATCH($A48,Data[Dist],0),MATCH(H$6,Data[#Headers],0))-G48</f>
        <v>1328636</v>
      </c>
      <c r="I48" s="24"/>
      <c r="J48" s="21">
        <f>INDEX(Notes!$I$2:$N$11,MATCH(Notes!$B$2,Notes!$I$2:$I$11,0),4)*$C48</f>
        <v>885756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221439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283266</v>
      </c>
      <c r="E49" s="21">
        <f>INDEX(Data[],MATCH($A49,Data[Dist],0),MATCH(E$6,Data[#Headers],0))</f>
        <v>283266</v>
      </c>
      <c r="F49" s="21">
        <f>INDEX(Data[],MATCH($A49,Data[Dist],0),MATCH(F$6,Data[#Headers],0))</f>
        <v>283265</v>
      </c>
      <c r="G49" s="21">
        <f>INDEX(Data[],MATCH($A49,Data[Dist],0),MATCH(G$6,Data[#Headers],0))</f>
        <v>1138332</v>
      </c>
      <c r="H49" s="21">
        <f>INDEX(Data[],MATCH($A49,Data[Dist],0),MATCH(H$6,Data[#Headers],0))-G49</f>
        <v>1707493</v>
      </c>
      <c r="I49" s="24"/>
      <c r="J49" s="21">
        <f>INDEX(Notes!$I$2:$N$11,MATCH(Notes!$B$2,Notes!$I$2:$I$11,0),4)*$C49</f>
        <v>1138332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284583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662433</v>
      </c>
      <c r="E50" s="21">
        <f>INDEX(Data[],MATCH($A50,Data[Dist],0),MATCH(E$6,Data[#Headers],0))</f>
        <v>662432</v>
      </c>
      <c r="F50" s="21">
        <f>INDEX(Data[],MATCH($A50,Data[Dist],0),MATCH(F$6,Data[#Headers],0))</f>
        <v>662433</v>
      </c>
      <c r="G50" s="21">
        <f>INDEX(Data[],MATCH($A50,Data[Dist],0),MATCH(G$6,Data[#Headers],0))</f>
        <v>2661872</v>
      </c>
      <c r="H50" s="21">
        <f>INDEX(Data[],MATCH($A50,Data[Dist],0),MATCH(H$6,Data[#Headers],0))-G50</f>
        <v>3992803</v>
      </c>
      <c r="I50" s="24"/>
      <c r="J50" s="21">
        <f>INDEX(Notes!$I$2:$N$11,MATCH(Notes!$B$2,Notes!$I$2:$I$11,0),4)*$C50</f>
        <v>2661872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665468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542337</v>
      </c>
      <c r="E51" s="21">
        <f>INDEX(Data[],MATCH($A51,Data[Dist],0),MATCH(E$6,Data[#Headers],0))</f>
        <v>542337</v>
      </c>
      <c r="F51" s="21">
        <f>INDEX(Data[],MATCH($A51,Data[Dist],0),MATCH(F$6,Data[#Headers],0))</f>
        <v>542336</v>
      </c>
      <c r="G51" s="21">
        <f>INDEX(Data[],MATCH($A51,Data[Dist],0),MATCH(G$6,Data[#Headers],0))</f>
        <v>2177560</v>
      </c>
      <c r="H51" s="21">
        <f>INDEX(Data[],MATCH($A51,Data[Dist],0),MATCH(H$6,Data[#Headers],0))-G51</f>
        <v>3266336</v>
      </c>
      <c r="I51" s="24"/>
      <c r="J51" s="21">
        <f>INDEX(Notes!$I$2:$N$11,MATCH(Notes!$B$2,Notes!$I$2:$I$11,0),4)*$C51</f>
        <v>2177560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544390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1746895</v>
      </c>
      <c r="E52" s="21">
        <f>INDEX(Data[],MATCH($A52,Data[Dist],0),MATCH(E$6,Data[#Headers],0))</f>
        <v>1746896</v>
      </c>
      <c r="F52" s="21">
        <f>INDEX(Data[],MATCH($A52,Data[Dist],0),MATCH(F$6,Data[#Headers],0))</f>
        <v>1746894</v>
      </c>
      <c r="G52" s="21">
        <f>INDEX(Data[],MATCH($A52,Data[Dist],0),MATCH(G$6,Data[#Headers],0))</f>
        <v>7016524</v>
      </c>
      <c r="H52" s="21">
        <f>INDEX(Data[],MATCH($A52,Data[Dist],0),MATCH(H$6,Data[#Headers],0))-G52</f>
        <v>10524784</v>
      </c>
      <c r="I52" s="24"/>
      <c r="J52" s="21">
        <f>INDEX(Notes!$I$2:$N$11,MATCH(Notes!$B$2,Notes!$I$2:$I$11,0),4)*$C52</f>
        <v>7016524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1754131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1113947</v>
      </c>
      <c r="E53" s="21">
        <f>INDEX(Data[],MATCH($A53,Data[Dist],0),MATCH(E$6,Data[#Headers],0))</f>
        <v>1113946</v>
      </c>
      <c r="F53" s="21">
        <f>INDEX(Data[],MATCH($A53,Data[Dist],0),MATCH(F$6,Data[#Headers],0))</f>
        <v>1113947</v>
      </c>
      <c r="G53" s="21">
        <f>INDEX(Data[],MATCH($A53,Data[Dist],0),MATCH(G$6,Data[#Headers],0))</f>
        <v>4479052</v>
      </c>
      <c r="H53" s="21">
        <f>INDEX(Data[],MATCH($A53,Data[Dist],0),MATCH(H$6,Data[#Headers],0))-G53</f>
        <v>6718574</v>
      </c>
      <c r="I53" s="24"/>
      <c r="J53" s="21">
        <f>INDEX(Notes!$I$2:$N$11,MATCH(Notes!$B$2,Notes!$I$2:$I$11,0),4)*$C53</f>
        <v>4479052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1119763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4279584</v>
      </c>
      <c r="E54" s="21">
        <f>INDEX(Data[],MATCH($A54,Data[Dist],0),MATCH(E$6,Data[#Headers],0))</f>
        <v>4279585</v>
      </c>
      <c r="F54" s="21">
        <f>INDEX(Data[],MATCH($A54,Data[Dist],0),MATCH(F$6,Data[#Headers],0))</f>
        <v>4279583</v>
      </c>
      <c r="G54" s="21">
        <f>INDEX(Data[],MATCH($A54,Data[Dist],0),MATCH(G$6,Data[#Headers],0))</f>
        <v>17200404</v>
      </c>
      <c r="H54" s="21">
        <f>INDEX(Data[],MATCH($A54,Data[Dist],0),MATCH(H$6,Data[#Headers],0))-G54</f>
        <v>25800605</v>
      </c>
      <c r="I54" s="24"/>
      <c r="J54" s="21">
        <f>INDEX(Notes!$I$2:$N$11,MATCH(Notes!$B$2,Notes!$I$2:$I$11,0),4)*$C54</f>
        <v>17200404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4300101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13372231</v>
      </c>
      <c r="E55" s="21">
        <f>INDEX(Data[],MATCH($A55,Data[Dist],0),MATCH(E$6,Data[#Headers],0))</f>
        <v>13372231</v>
      </c>
      <c r="F55" s="21">
        <f>INDEX(Data[],MATCH($A55,Data[Dist],0),MATCH(F$6,Data[#Headers],0))</f>
        <v>13372232</v>
      </c>
      <c r="G55" s="21">
        <f>INDEX(Data[],MATCH($A55,Data[Dist],0),MATCH(G$6,Data[#Headers],0))</f>
        <v>53731016</v>
      </c>
      <c r="H55" s="21">
        <f>INDEX(Data[],MATCH($A55,Data[Dist],0),MATCH(H$6,Data[#Headers],0))-G55</f>
        <v>80596520</v>
      </c>
      <c r="I55" s="24"/>
      <c r="J55" s="21">
        <f>INDEX(Notes!$I$2:$N$11,MATCH(Notes!$B$2,Notes!$I$2:$I$11,0),4)*$C55</f>
        <v>53731016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13432754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928183</v>
      </c>
      <c r="E56" s="21">
        <f>INDEX(Data[],MATCH($A56,Data[Dist],0),MATCH(E$6,Data[#Headers],0))</f>
        <v>928184</v>
      </c>
      <c r="F56" s="21">
        <f>INDEX(Data[],MATCH($A56,Data[Dist],0),MATCH(F$6,Data[#Headers],0))</f>
        <v>928182</v>
      </c>
      <c r="G56" s="21">
        <f>INDEX(Data[],MATCH($A56,Data[Dist],0),MATCH(G$6,Data[#Headers],0))</f>
        <v>3729724</v>
      </c>
      <c r="H56" s="21">
        <f>INDEX(Data[],MATCH($A56,Data[Dist],0),MATCH(H$6,Data[#Headers],0))-G56</f>
        <v>5594581</v>
      </c>
      <c r="I56" s="24"/>
      <c r="J56" s="21">
        <f>INDEX(Notes!$I$2:$N$11,MATCH(Notes!$B$2,Notes!$I$2:$I$11,0),4)*$C56</f>
        <v>3729724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932431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1176515</v>
      </c>
      <c r="E57" s="21">
        <f>INDEX(Data[],MATCH($A57,Data[Dist],0),MATCH(E$6,Data[#Headers],0))</f>
        <v>1176515</v>
      </c>
      <c r="F57" s="21">
        <f>INDEX(Data[],MATCH($A57,Data[Dist],0),MATCH(F$6,Data[#Headers],0))</f>
        <v>1176514</v>
      </c>
      <c r="G57" s="21">
        <f>INDEX(Data[],MATCH($A57,Data[Dist],0),MATCH(G$6,Data[#Headers],0))</f>
        <v>4725040</v>
      </c>
      <c r="H57" s="21">
        <f>INDEX(Data[],MATCH($A57,Data[Dist],0),MATCH(H$6,Data[#Headers],0))-G57</f>
        <v>7087564</v>
      </c>
      <c r="I57" s="24"/>
      <c r="J57" s="21">
        <f>INDEX(Notes!$I$2:$N$11,MATCH(Notes!$B$2,Notes!$I$2:$I$11,0),4)*$C57</f>
        <v>4725040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1181260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640738</v>
      </c>
      <c r="E58" s="21">
        <f>INDEX(Data[],MATCH($A58,Data[Dist],0),MATCH(E$6,Data[#Headers],0))</f>
        <v>640738</v>
      </c>
      <c r="F58" s="21">
        <f>INDEX(Data[],MATCH($A58,Data[Dist],0),MATCH(F$6,Data[#Headers],0))</f>
        <v>640738</v>
      </c>
      <c r="G58" s="21">
        <f>INDEX(Data[],MATCH($A58,Data[Dist],0),MATCH(G$6,Data[#Headers],0))</f>
        <v>2575640</v>
      </c>
      <c r="H58" s="21">
        <f>INDEX(Data[],MATCH($A58,Data[Dist],0),MATCH(H$6,Data[#Headers],0))-G58</f>
        <v>3863458</v>
      </c>
      <c r="I58" s="24"/>
      <c r="J58" s="21">
        <f>INDEX(Notes!$I$2:$N$11,MATCH(Notes!$B$2,Notes!$I$2:$I$11,0),4)*$C58</f>
        <v>2575640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643910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377850</v>
      </c>
      <c r="E59" s="21">
        <f>INDEX(Data[],MATCH($A59,Data[Dist],0),MATCH(E$6,Data[#Headers],0))</f>
        <v>377850</v>
      </c>
      <c r="F59" s="21">
        <f>INDEX(Data[],MATCH($A59,Data[Dist],0),MATCH(F$6,Data[#Headers],0))</f>
        <v>377850</v>
      </c>
      <c r="G59" s="21">
        <f>INDEX(Data[],MATCH($A59,Data[Dist],0),MATCH(G$6,Data[#Headers],0))</f>
        <v>1518248</v>
      </c>
      <c r="H59" s="21">
        <f>INDEX(Data[],MATCH($A59,Data[Dist],0),MATCH(H$6,Data[#Headers],0))-G59</f>
        <v>2277374</v>
      </c>
      <c r="I59" s="24"/>
      <c r="J59" s="21">
        <f>INDEX(Notes!$I$2:$N$11,MATCH(Notes!$B$2,Notes!$I$2:$I$11,0),4)*$C59</f>
        <v>1518248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379562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1207753</v>
      </c>
      <c r="E60" s="21">
        <f>INDEX(Data[],MATCH($A60,Data[Dist],0),MATCH(E$6,Data[#Headers],0))</f>
        <v>1207754</v>
      </c>
      <c r="F60" s="21">
        <f>INDEX(Data[],MATCH($A60,Data[Dist],0),MATCH(F$6,Data[#Headers],0))</f>
        <v>1207752</v>
      </c>
      <c r="G60" s="21">
        <f>INDEX(Data[],MATCH($A60,Data[Dist],0),MATCH(G$6,Data[#Headers],0))</f>
        <v>4852944</v>
      </c>
      <c r="H60" s="21">
        <f>INDEX(Data[],MATCH($A60,Data[Dist],0),MATCH(H$6,Data[#Headers],0))-G60</f>
        <v>7279417</v>
      </c>
      <c r="I60" s="24"/>
      <c r="J60" s="21">
        <f>INDEX(Notes!$I$2:$N$11,MATCH(Notes!$B$2,Notes!$I$2:$I$11,0),4)*$C60</f>
        <v>4852944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1213236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354193</v>
      </c>
      <c r="E61" s="21">
        <f>INDEX(Data[],MATCH($A61,Data[Dist],0),MATCH(E$6,Data[#Headers],0))</f>
        <v>354193</v>
      </c>
      <c r="F61" s="21">
        <f>INDEX(Data[],MATCH($A61,Data[Dist],0),MATCH(F$6,Data[#Headers],0))</f>
        <v>354192</v>
      </c>
      <c r="G61" s="21">
        <f>INDEX(Data[],MATCH($A61,Data[Dist],0),MATCH(G$6,Data[#Headers],0))</f>
        <v>1422948</v>
      </c>
      <c r="H61" s="21">
        <f>INDEX(Data[],MATCH($A61,Data[Dist],0),MATCH(H$6,Data[#Headers],0))-G61</f>
        <v>2134422</v>
      </c>
      <c r="I61" s="24"/>
      <c r="J61" s="21">
        <f>INDEX(Notes!$I$2:$N$11,MATCH(Notes!$B$2,Notes!$I$2:$I$11,0),4)*$C61</f>
        <v>1422948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355737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601321</v>
      </c>
      <c r="E62" s="21">
        <f>INDEX(Data[],MATCH($A62,Data[Dist],0),MATCH(E$6,Data[#Headers],0))</f>
        <v>601321</v>
      </c>
      <c r="F62" s="21">
        <f>INDEX(Data[],MATCH($A62,Data[Dist],0),MATCH(F$6,Data[#Headers],0))</f>
        <v>601322</v>
      </c>
      <c r="G62" s="21">
        <f>INDEX(Data[],MATCH($A62,Data[Dist],0),MATCH(G$6,Data[#Headers],0))</f>
        <v>2414316</v>
      </c>
      <c r="H62" s="21">
        <f>INDEX(Data[],MATCH($A62,Data[Dist],0),MATCH(H$6,Data[#Headers],0))-G62</f>
        <v>3621476</v>
      </c>
      <c r="I62" s="24"/>
      <c r="J62" s="21">
        <f>INDEX(Notes!$I$2:$N$11,MATCH(Notes!$B$2,Notes!$I$2:$I$11,0),4)*$C62</f>
        <v>2414316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603579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554804</v>
      </c>
      <c r="E63" s="21">
        <f>INDEX(Data[],MATCH($A63,Data[Dist],0),MATCH(E$6,Data[#Headers],0))</f>
        <v>554804</v>
      </c>
      <c r="F63" s="21">
        <f>INDEX(Data[],MATCH($A63,Data[Dist],0),MATCH(F$6,Data[#Headers],0))</f>
        <v>554805</v>
      </c>
      <c r="G63" s="21">
        <f>INDEX(Data[],MATCH($A63,Data[Dist],0),MATCH(G$6,Data[#Headers],0))</f>
        <v>2230220</v>
      </c>
      <c r="H63" s="21">
        <f>INDEX(Data[],MATCH($A63,Data[Dist],0),MATCH(H$6,Data[#Headers],0))-G63</f>
        <v>3345332</v>
      </c>
      <c r="I63" s="24"/>
      <c r="J63" s="21">
        <f>INDEX(Notes!$I$2:$N$11,MATCH(Notes!$B$2,Notes!$I$2:$I$11,0),4)*$C63</f>
        <v>2230220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557555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1145801</v>
      </c>
      <c r="E64" s="21">
        <f>INDEX(Data[],MATCH($A64,Data[Dist],0),MATCH(E$6,Data[#Headers],0))</f>
        <v>1145801</v>
      </c>
      <c r="F64" s="21">
        <f>INDEX(Data[],MATCH($A64,Data[Dist],0),MATCH(F$6,Data[#Headers],0))</f>
        <v>1145801</v>
      </c>
      <c r="G64" s="21">
        <f>INDEX(Data[],MATCH($A64,Data[Dist],0),MATCH(G$6,Data[#Headers],0))</f>
        <v>4603068</v>
      </c>
      <c r="H64" s="21">
        <f>INDEX(Data[],MATCH($A64,Data[Dist],0),MATCH(H$6,Data[#Headers],0))-G64</f>
        <v>6904599</v>
      </c>
      <c r="I64" s="24"/>
      <c r="J64" s="21">
        <f>INDEX(Notes!$I$2:$N$11,MATCH(Notes!$B$2,Notes!$I$2:$I$11,0),4)*$C64</f>
        <v>4603068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1150767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1207948</v>
      </c>
      <c r="E65" s="21">
        <f>INDEX(Data[],MATCH($A65,Data[Dist],0),MATCH(E$6,Data[#Headers],0))</f>
        <v>1207948</v>
      </c>
      <c r="F65" s="21">
        <f>INDEX(Data[],MATCH($A65,Data[Dist],0),MATCH(F$6,Data[#Headers],0))</f>
        <v>1207949</v>
      </c>
      <c r="G65" s="21">
        <f>INDEX(Data[],MATCH($A65,Data[Dist],0),MATCH(G$6,Data[#Headers],0))</f>
        <v>4853132</v>
      </c>
      <c r="H65" s="21">
        <f>INDEX(Data[],MATCH($A65,Data[Dist],0),MATCH(H$6,Data[#Headers],0))-G65</f>
        <v>7279694</v>
      </c>
      <c r="I65" s="24"/>
      <c r="J65" s="21">
        <f>INDEX(Notes!$I$2:$N$11,MATCH(Notes!$B$2,Notes!$I$2:$I$11,0),4)*$C65</f>
        <v>4853132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1213283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207610</v>
      </c>
      <c r="E66" s="21">
        <f>INDEX(Data[],MATCH($A66,Data[Dist],0),MATCH(E$6,Data[#Headers],0))</f>
        <v>207610</v>
      </c>
      <c r="F66" s="21">
        <f>INDEX(Data[],MATCH($A66,Data[Dist],0),MATCH(F$6,Data[#Headers],0))</f>
        <v>207609</v>
      </c>
      <c r="G66" s="21">
        <f>INDEX(Data[],MATCH($A66,Data[Dist],0),MATCH(G$6,Data[#Headers],0))</f>
        <v>834768</v>
      </c>
      <c r="H66" s="21">
        <f>INDEX(Data[],MATCH($A66,Data[Dist],0),MATCH(H$6,Data[#Headers],0))-G66</f>
        <v>1252155</v>
      </c>
      <c r="I66" s="24"/>
      <c r="J66" s="21">
        <f>INDEX(Notes!$I$2:$N$11,MATCH(Notes!$B$2,Notes!$I$2:$I$11,0),4)*$C66</f>
        <v>834768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208692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875647</v>
      </c>
      <c r="E67" s="21">
        <f>INDEX(Data[],MATCH($A67,Data[Dist],0),MATCH(E$6,Data[#Headers],0))</f>
        <v>875648</v>
      </c>
      <c r="F67" s="21">
        <f>INDEX(Data[],MATCH($A67,Data[Dist],0),MATCH(F$6,Data[#Headers],0))</f>
        <v>875646</v>
      </c>
      <c r="G67" s="21">
        <f>INDEX(Data[],MATCH($A67,Data[Dist],0),MATCH(G$6,Data[#Headers],0))</f>
        <v>3517636</v>
      </c>
      <c r="H67" s="21">
        <f>INDEX(Data[],MATCH($A67,Data[Dist],0),MATCH(H$6,Data[#Headers],0))-G67</f>
        <v>5276455</v>
      </c>
      <c r="I67" s="24"/>
      <c r="J67" s="21">
        <f>INDEX(Notes!$I$2:$N$11,MATCH(Notes!$B$2,Notes!$I$2:$I$11,0),4)*$C67</f>
        <v>3517636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879409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802879</v>
      </c>
      <c r="E68" s="21">
        <f>INDEX(Data[],MATCH($A68,Data[Dist],0),MATCH(E$6,Data[#Headers],0))</f>
        <v>802878</v>
      </c>
      <c r="F68" s="21">
        <f>INDEX(Data[],MATCH($A68,Data[Dist],0),MATCH(F$6,Data[#Headers],0))</f>
        <v>802879</v>
      </c>
      <c r="G68" s="21">
        <f>INDEX(Data[],MATCH($A68,Data[Dist],0),MATCH(G$6,Data[#Headers],0))</f>
        <v>3226024</v>
      </c>
      <c r="H68" s="21">
        <f>INDEX(Data[],MATCH($A68,Data[Dist],0),MATCH(H$6,Data[#Headers],0))-G68</f>
        <v>4839038</v>
      </c>
      <c r="I68" s="24"/>
      <c r="J68" s="21">
        <f>INDEX(Notes!$I$2:$N$11,MATCH(Notes!$B$2,Notes!$I$2:$I$11,0),4)*$C68</f>
        <v>3226024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806506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673605</v>
      </c>
      <c r="E69" s="21">
        <f>INDEX(Data[],MATCH($A69,Data[Dist],0),MATCH(E$6,Data[#Headers],0))</f>
        <v>673606</v>
      </c>
      <c r="F69" s="21">
        <f>INDEX(Data[],MATCH($A69,Data[Dist],0),MATCH(F$6,Data[#Headers],0))</f>
        <v>673604</v>
      </c>
      <c r="G69" s="21">
        <f>INDEX(Data[],MATCH($A69,Data[Dist],0),MATCH(G$6,Data[#Headers],0))</f>
        <v>2709016</v>
      </c>
      <c r="H69" s="21">
        <f>INDEX(Data[],MATCH($A69,Data[Dist],0),MATCH(H$6,Data[#Headers],0))-G69</f>
        <v>4063527</v>
      </c>
      <c r="I69" s="24"/>
      <c r="J69" s="21">
        <f>INDEX(Notes!$I$2:$N$11,MATCH(Notes!$B$2,Notes!$I$2:$I$11,0),4)*$C69</f>
        <v>2709016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677254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1363210</v>
      </c>
      <c r="E70" s="21">
        <f>INDEX(Data[],MATCH($A70,Data[Dist],0),MATCH(E$6,Data[#Headers],0))</f>
        <v>1363210</v>
      </c>
      <c r="F70" s="21">
        <f>INDEX(Data[],MATCH($A70,Data[Dist],0),MATCH(F$6,Data[#Headers],0))</f>
        <v>1363210</v>
      </c>
      <c r="G70" s="21">
        <f>INDEX(Data[],MATCH($A70,Data[Dist],0),MATCH(G$6,Data[#Headers],0))</f>
        <v>5475028</v>
      </c>
      <c r="H70" s="21">
        <f>INDEX(Data[],MATCH($A70,Data[Dist],0),MATCH(H$6,Data[#Headers],0))-G70</f>
        <v>8212540</v>
      </c>
      <c r="I70" s="24"/>
      <c r="J70" s="21">
        <f>INDEX(Notes!$I$2:$N$11,MATCH(Notes!$B$2,Notes!$I$2:$I$11,0),4)*$C70</f>
        <v>5475028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1368757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258301</v>
      </c>
      <c r="E71" s="21">
        <f>INDEX(Data[],MATCH($A71,Data[Dist],0),MATCH(E$6,Data[#Headers],0))</f>
        <v>258301</v>
      </c>
      <c r="F71" s="21">
        <f>INDEX(Data[],MATCH($A71,Data[Dist],0),MATCH(F$6,Data[#Headers],0))</f>
        <v>258299</v>
      </c>
      <c r="G71" s="21">
        <f>INDEX(Data[],MATCH($A71,Data[Dist],0),MATCH(G$6,Data[#Headers],0))</f>
        <v>1037296</v>
      </c>
      <c r="H71" s="21">
        <f>INDEX(Data[],MATCH($A71,Data[Dist],0),MATCH(H$6,Data[#Headers],0))-G71</f>
        <v>1555945</v>
      </c>
      <c r="I71" s="24"/>
      <c r="J71" s="21">
        <f>INDEX(Notes!$I$2:$N$11,MATCH(Notes!$B$2,Notes!$I$2:$I$11,0),4)*$C71</f>
        <v>1037296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259324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119713</v>
      </c>
      <c r="E72" s="21">
        <f>INDEX(Data[],MATCH($A72,Data[Dist],0),MATCH(E$6,Data[#Headers],0))</f>
        <v>119713</v>
      </c>
      <c r="F72" s="21">
        <f>INDEX(Data[],MATCH($A72,Data[Dist],0),MATCH(F$6,Data[#Headers],0))</f>
        <v>119714</v>
      </c>
      <c r="G72" s="21">
        <f>INDEX(Data[],MATCH($A72,Data[Dist],0),MATCH(G$6,Data[#Headers],0))</f>
        <v>482880</v>
      </c>
      <c r="H72" s="21">
        <f>INDEX(Data[],MATCH($A72,Data[Dist],0),MATCH(H$6,Data[#Headers],0))-G72</f>
        <v>724316</v>
      </c>
      <c r="I72" s="24"/>
      <c r="J72" s="21">
        <f>INDEX(Notes!$I$2:$N$11,MATCH(Notes!$B$2,Notes!$I$2:$I$11,0),4)*$C72</f>
        <v>482880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120720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2352297</v>
      </c>
      <c r="E73" s="21">
        <f>INDEX(Data[],MATCH($A73,Data[Dist],0),MATCH(E$6,Data[#Headers],0))</f>
        <v>2352297</v>
      </c>
      <c r="F73" s="21">
        <f>INDEX(Data[],MATCH($A73,Data[Dist],0),MATCH(F$6,Data[#Headers],0))</f>
        <v>2352296</v>
      </c>
      <c r="G73" s="21">
        <f>INDEX(Data[],MATCH($A73,Data[Dist],0),MATCH(G$6,Data[#Headers],0))</f>
        <v>9456076</v>
      </c>
      <c r="H73" s="21">
        <f>INDEX(Data[],MATCH($A73,Data[Dist],0),MATCH(H$6,Data[#Headers],0))-G73</f>
        <v>14184118</v>
      </c>
      <c r="I73" s="24"/>
      <c r="J73" s="21">
        <f>INDEX(Notes!$I$2:$N$11,MATCH(Notes!$B$2,Notes!$I$2:$I$11,0),4)*$C73</f>
        <v>9456076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2364019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540974</v>
      </c>
      <c r="E74" s="21">
        <f>INDEX(Data[],MATCH($A74,Data[Dist],0),MATCH(E$6,Data[#Headers],0))</f>
        <v>540974</v>
      </c>
      <c r="F74" s="21">
        <f>INDEX(Data[],MATCH($A74,Data[Dist],0),MATCH(F$6,Data[#Headers],0))</f>
        <v>540975</v>
      </c>
      <c r="G74" s="21">
        <f>INDEX(Data[],MATCH($A74,Data[Dist],0),MATCH(G$6,Data[#Headers],0))</f>
        <v>2181024</v>
      </c>
      <c r="H74" s="21">
        <f>INDEX(Data[],MATCH($A74,Data[Dist],0),MATCH(H$6,Data[#Headers],0))-G74</f>
        <v>3271534</v>
      </c>
      <c r="I74" s="24"/>
      <c r="J74" s="21">
        <f>INDEX(Notes!$I$2:$N$11,MATCH(Notes!$B$2,Notes!$I$2:$I$11,0),4)*$C74</f>
        <v>2181024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545256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3472837</v>
      </c>
      <c r="E75" s="21">
        <f>INDEX(Data[],MATCH($A75,Data[Dist],0),MATCH(E$6,Data[#Headers],0))</f>
        <v>3472837</v>
      </c>
      <c r="F75" s="21">
        <f>INDEX(Data[],MATCH($A75,Data[Dist],0),MATCH(F$6,Data[#Headers],0))</f>
        <v>3472838</v>
      </c>
      <c r="G75" s="21">
        <f>INDEX(Data[],MATCH($A75,Data[Dist],0),MATCH(G$6,Data[#Headers],0))</f>
        <v>13945172</v>
      </c>
      <c r="H75" s="21">
        <f>INDEX(Data[],MATCH($A75,Data[Dist],0),MATCH(H$6,Data[#Headers],0))-G75</f>
        <v>20917760</v>
      </c>
      <c r="I75" s="24"/>
      <c r="J75" s="21">
        <f>INDEX(Notes!$I$2:$N$11,MATCH(Notes!$B$2,Notes!$I$2:$I$11,0),4)*$C75</f>
        <v>13945172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3486293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555239</v>
      </c>
      <c r="E76" s="21">
        <f>INDEX(Data[],MATCH($A76,Data[Dist],0),MATCH(E$6,Data[#Headers],0))</f>
        <v>555239</v>
      </c>
      <c r="F76" s="21">
        <f>INDEX(Data[],MATCH($A76,Data[Dist],0),MATCH(F$6,Data[#Headers],0))</f>
        <v>555238</v>
      </c>
      <c r="G76" s="21">
        <f>INDEX(Data[],MATCH($A76,Data[Dist],0),MATCH(G$6,Data[#Headers],0))</f>
        <v>2231236</v>
      </c>
      <c r="H76" s="21">
        <f>INDEX(Data[],MATCH($A76,Data[Dist],0),MATCH(H$6,Data[#Headers],0))-G76</f>
        <v>3346852</v>
      </c>
      <c r="I76" s="24"/>
      <c r="J76" s="21">
        <f>INDEX(Notes!$I$2:$N$11,MATCH(Notes!$B$2,Notes!$I$2:$I$11,0),4)*$C76</f>
        <v>2231236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557809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3648154</v>
      </c>
      <c r="E77" s="21">
        <f>INDEX(Data[],MATCH($A77,Data[Dist],0),MATCH(E$6,Data[#Headers],0))</f>
        <v>3648155</v>
      </c>
      <c r="F77" s="21">
        <f>INDEX(Data[],MATCH($A77,Data[Dist],0),MATCH(F$6,Data[#Headers],0))</f>
        <v>3648153</v>
      </c>
      <c r="G77" s="21">
        <f>INDEX(Data[],MATCH($A77,Data[Dist],0),MATCH(G$6,Data[#Headers],0))</f>
        <v>14669412</v>
      </c>
      <c r="H77" s="21">
        <f>INDEX(Data[],MATCH($A77,Data[Dist],0),MATCH(H$6,Data[#Headers],0))-G77</f>
        <v>22004119</v>
      </c>
      <c r="I77" s="24"/>
      <c r="J77" s="21">
        <f>INDEX(Notes!$I$2:$N$11,MATCH(Notes!$B$2,Notes!$I$2:$I$11,0),4)*$C77</f>
        <v>14669412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3667353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343496</v>
      </c>
      <c r="E78" s="21">
        <f>INDEX(Data[],MATCH($A78,Data[Dist],0),MATCH(E$6,Data[#Headers],0))</f>
        <v>343496</v>
      </c>
      <c r="F78" s="21">
        <f>INDEX(Data[],MATCH($A78,Data[Dist],0),MATCH(F$6,Data[#Headers],0))</f>
        <v>343496</v>
      </c>
      <c r="G78" s="21">
        <f>INDEX(Data[],MATCH($A78,Data[Dist],0),MATCH(G$6,Data[#Headers],0))</f>
        <v>1380264</v>
      </c>
      <c r="H78" s="21">
        <f>INDEX(Data[],MATCH($A78,Data[Dist],0),MATCH(H$6,Data[#Headers],0))-G78</f>
        <v>2070394</v>
      </c>
      <c r="I78" s="24"/>
      <c r="J78" s="21">
        <f>INDEX(Notes!$I$2:$N$11,MATCH(Notes!$B$2,Notes!$I$2:$I$11,0),4)*$C78</f>
        <v>1380264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345066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297654</v>
      </c>
      <c r="E79" s="21">
        <f>INDEX(Data[],MATCH($A79,Data[Dist],0),MATCH(E$6,Data[#Headers],0))</f>
        <v>297654</v>
      </c>
      <c r="F79" s="21">
        <f>INDEX(Data[],MATCH($A79,Data[Dist],0),MATCH(F$6,Data[#Headers],0))</f>
        <v>297655</v>
      </c>
      <c r="G79" s="21">
        <f>INDEX(Data[],MATCH($A79,Data[Dist],0),MATCH(G$6,Data[#Headers],0))</f>
        <v>1197404</v>
      </c>
      <c r="H79" s="21">
        <f>INDEX(Data[],MATCH($A79,Data[Dist],0),MATCH(H$6,Data[#Headers],0))-G79</f>
        <v>1796107</v>
      </c>
      <c r="I79" s="24"/>
      <c r="J79" s="21">
        <f>INDEX(Notes!$I$2:$N$11,MATCH(Notes!$B$2,Notes!$I$2:$I$11,0),4)*$C79</f>
        <v>1197404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299351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680998</v>
      </c>
      <c r="E80" s="21">
        <f>INDEX(Data[],MATCH($A80,Data[Dist],0),MATCH(E$6,Data[#Headers],0))</f>
        <v>680998</v>
      </c>
      <c r="F80" s="21">
        <f>INDEX(Data[],MATCH($A80,Data[Dist],0),MATCH(F$6,Data[#Headers],0))</f>
        <v>680997</v>
      </c>
      <c r="G80" s="21">
        <f>INDEX(Data[],MATCH($A80,Data[Dist],0),MATCH(G$6,Data[#Headers],0))</f>
        <v>2735440</v>
      </c>
      <c r="H80" s="21">
        <f>INDEX(Data[],MATCH($A80,Data[Dist],0),MATCH(H$6,Data[#Headers],0))-G80</f>
        <v>4103163</v>
      </c>
      <c r="I80" s="24"/>
      <c r="J80" s="21">
        <f>INDEX(Notes!$I$2:$N$11,MATCH(Notes!$B$2,Notes!$I$2:$I$11,0),4)*$C80</f>
        <v>2735440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683860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359407</v>
      </c>
      <c r="E81" s="21">
        <f>INDEX(Data[],MATCH($A81,Data[Dist],0),MATCH(E$6,Data[#Headers],0))</f>
        <v>359406</v>
      </c>
      <c r="F81" s="21">
        <f>INDEX(Data[],MATCH($A81,Data[Dist],0),MATCH(F$6,Data[#Headers],0))</f>
        <v>359407</v>
      </c>
      <c r="G81" s="21">
        <f>INDEX(Data[],MATCH($A81,Data[Dist],0),MATCH(G$6,Data[#Headers],0))</f>
        <v>1444240</v>
      </c>
      <c r="H81" s="21">
        <f>INDEX(Data[],MATCH($A81,Data[Dist],0),MATCH(H$6,Data[#Headers],0))-G81</f>
        <v>2166359</v>
      </c>
      <c r="I81" s="24"/>
      <c r="J81" s="21">
        <f>INDEX(Notes!$I$2:$N$11,MATCH(Notes!$B$2,Notes!$I$2:$I$11,0),4)*$C81</f>
        <v>1444240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361060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245289</v>
      </c>
      <c r="E82" s="21">
        <f>INDEX(Data[],MATCH($A82,Data[Dist],0),MATCH(E$6,Data[#Headers],0))</f>
        <v>245289</v>
      </c>
      <c r="F82" s="21">
        <f>INDEX(Data[],MATCH($A82,Data[Dist],0),MATCH(F$6,Data[#Headers],0))</f>
        <v>245290</v>
      </c>
      <c r="G82" s="21">
        <f>INDEX(Data[],MATCH($A82,Data[Dist],0),MATCH(G$6,Data[#Headers],0))</f>
        <v>987108</v>
      </c>
      <c r="H82" s="21">
        <f>INDEX(Data[],MATCH($A82,Data[Dist],0),MATCH(H$6,Data[#Headers],0))-G82</f>
        <v>1480657</v>
      </c>
      <c r="I82" s="24"/>
      <c r="J82" s="21">
        <f>INDEX(Notes!$I$2:$N$11,MATCH(Notes!$B$2,Notes!$I$2:$I$11,0),4)*$C82</f>
        <v>987108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246777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8169359</v>
      </c>
      <c r="E83" s="21">
        <f>INDEX(Data[],MATCH($A83,Data[Dist],0),MATCH(E$6,Data[#Headers],0))</f>
        <v>8169359</v>
      </c>
      <c r="F83" s="21">
        <f>INDEX(Data[],MATCH($A83,Data[Dist],0),MATCH(F$6,Data[#Headers],0))</f>
        <v>8169358</v>
      </c>
      <c r="G83" s="21">
        <f>INDEX(Data[],MATCH($A83,Data[Dist],0),MATCH(G$6,Data[#Headers],0))</f>
        <v>32804456</v>
      </c>
      <c r="H83" s="21">
        <f>INDEX(Data[],MATCH($A83,Data[Dist],0),MATCH(H$6,Data[#Headers],0))-G83</f>
        <v>49206679</v>
      </c>
      <c r="I83" s="24"/>
      <c r="J83" s="21">
        <f>INDEX(Notes!$I$2:$N$11,MATCH(Notes!$B$2,Notes!$I$2:$I$11,0),4)*$C83</f>
        <v>32804456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8201114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1096979</v>
      </c>
      <c r="E84" s="21">
        <f>INDEX(Data[],MATCH($A84,Data[Dist],0),MATCH(E$6,Data[#Headers],0))</f>
        <v>1096980</v>
      </c>
      <c r="F84" s="21">
        <f>INDEX(Data[],MATCH($A84,Data[Dist],0),MATCH(F$6,Data[#Headers],0))</f>
        <v>1096978</v>
      </c>
      <c r="G84" s="21">
        <f>INDEX(Data[],MATCH($A84,Data[Dist],0),MATCH(G$6,Data[#Headers],0))</f>
        <v>4407896</v>
      </c>
      <c r="H84" s="21">
        <f>INDEX(Data[],MATCH($A84,Data[Dist],0),MATCH(H$6,Data[#Headers],0))-G84</f>
        <v>6611847</v>
      </c>
      <c r="I84" s="24"/>
      <c r="J84" s="21">
        <f>INDEX(Notes!$I$2:$N$11,MATCH(Notes!$B$2,Notes!$I$2:$I$11,0),4)*$C84</f>
        <v>4407896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1101974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2634459</v>
      </c>
      <c r="E85" s="21">
        <f>INDEX(Data[],MATCH($A85,Data[Dist],0),MATCH(E$6,Data[#Headers],0))</f>
        <v>2634460</v>
      </c>
      <c r="F85" s="21">
        <f>INDEX(Data[],MATCH($A85,Data[Dist],0),MATCH(F$6,Data[#Headers],0))</f>
        <v>2634458</v>
      </c>
      <c r="G85" s="21">
        <f>INDEX(Data[],MATCH($A85,Data[Dist],0),MATCH(G$6,Data[#Headers],0))</f>
        <v>10589592</v>
      </c>
      <c r="H85" s="21">
        <f>INDEX(Data[],MATCH($A85,Data[Dist],0),MATCH(H$6,Data[#Headers],0))-G85</f>
        <v>15884387</v>
      </c>
      <c r="I85" s="24"/>
      <c r="J85" s="21">
        <f>INDEX(Notes!$I$2:$N$11,MATCH(Notes!$B$2,Notes!$I$2:$I$11,0),4)*$C85</f>
        <v>10589592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2647398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351429</v>
      </c>
      <c r="E86" s="21">
        <f>INDEX(Data[],MATCH($A86,Data[Dist],0),MATCH(E$6,Data[#Headers],0))</f>
        <v>351429</v>
      </c>
      <c r="F86" s="21">
        <f>INDEX(Data[],MATCH($A86,Data[Dist],0),MATCH(F$6,Data[#Headers],0))</f>
        <v>351428</v>
      </c>
      <c r="G86" s="21">
        <f>INDEX(Data[],MATCH($A86,Data[Dist],0),MATCH(G$6,Data[#Headers],0))</f>
        <v>1412024</v>
      </c>
      <c r="H86" s="21">
        <f>INDEX(Data[],MATCH($A86,Data[Dist],0),MATCH(H$6,Data[#Headers],0))-G86</f>
        <v>2118032</v>
      </c>
      <c r="I86" s="24"/>
      <c r="J86" s="21">
        <f>INDEX(Notes!$I$2:$N$11,MATCH(Notes!$B$2,Notes!$I$2:$I$11,0),4)*$C86</f>
        <v>1412024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353006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11776332</v>
      </c>
      <c r="E87" s="21">
        <f>INDEX(Data[],MATCH($A87,Data[Dist],0),MATCH(E$6,Data[#Headers],0))</f>
        <v>11776332</v>
      </c>
      <c r="F87" s="21">
        <f>INDEX(Data[],MATCH($A87,Data[Dist],0),MATCH(F$6,Data[#Headers],0))</f>
        <v>11776332</v>
      </c>
      <c r="G87" s="21">
        <f>INDEX(Data[],MATCH($A87,Data[Dist],0),MATCH(G$6,Data[#Headers],0))</f>
        <v>47309064</v>
      </c>
      <c r="H87" s="21">
        <f>INDEX(Data[],MATCH($A87,Data[Dist],0),MATCH(H$6,Data[#Headers],0))-G87</f>
        <v>70963596</v>
      </c>
      <c r="I87" s="24"/>
      <c r="J87" s="21">
        <f>INDEX(Notes!$I$2:$N$11,MATCH(Notes!$B$2,Notes!$I$2:$I$11,0),4)*$C87</f>
        <v>47309064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11827266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873804</v>
      </c>
      <c r="E88" s="21">
        <f>INDEX(Data[],MATCH($A88,Data[Dist],0),MATCH(E$6,Data[#Headers],0))</f>
        <v>873803</v>
      </c>
      <c r="F88" s="21">
        <f>INDEX(Data[],MATCH($A88,Data[Dist],0),MATCH(F$6,Data[#Headers],0))</f>
        <v>873804</v>
      </c>
      <c r="G88" s="21">
        <f>INDEX(Data[],MATCH($A88,Data[Dist],0),MATCH(G$6,Data[#Headers],0))</f>
        <v>3511424</v>
      </c>
      <c r="H88" s="21">
        <f>INDEX(Data[],MATCH($A88,Data[Dist],0),MATCH(H$6,Data[#Headers],0))-G88</f>
        <v>5267131</v>
      </c>
      <c r="I88" s="24"/>
      <c r="J88" s="21">
        <f>INDEX(Notes!$I$2:$N$11,MATCH(Notes!$B$2,Notes!$I$2:$I$11,0),4)*$C88</f>
        <v>3511424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877856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1008533</v>
      </c>
      <c r="E89" s="21">
        <f>INDEX(Data[],MATCH($A89,Data[Dist],0),MATCH(E$6,Data[#Headers],0))</f>
        <v>1008534</v>
      </c>
      <c r="F89" s="21">
        <f>INDEX(Data[],MATCH($A89,Data[Dist],0),MATCH(F$6,Data[#Headers],0))</f>
        <v>1008532</v>
      </c>
      <c r="G89" s="21">
        <f>INDEX(Data[],MATCH($A89,Data[Dist],0),MATCH(G$6,Data[#Headers],0))</f>
        <v>4055912</v>
      </c>
      <c r="H89" s="21">
        <f>INDEX(Data[],MATCH($A89,Data[Dist],0),MATCH(H$6,Data[#Headers],0))-G89</f>
        <v>6083872</v>
      </c>
      <c r="I89" s="24"/>
      <c r="J89" s="21">
        <f>INDEX(Notes!$I$2:$N$11,MATCH(Notes!$B$2,Notes!$I$2:$I$11,0),4)*$C89</f>
        <v>4055912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1013978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152626</v>
      </c>
      <c r="E90" s="21">
        <f>INDEX(Data[],MATCH($A90,Data[Dist],0),MATCH(E$6,Data[#Headers],0))</f>
        <v>152627</v>
      </c>
      <c r="F90" s="21">
        <f>INDEX(Data[],MATCH($A90,Data[Dist],0),MATCH(F$6,Data[#Headers],0))</f>
        <v>152625</v>
      </c>
      <c r="G90" s="21">
        <f>INDEX(Data[],MATCH($A90,Data[Dist],0),MATCH(G$6,Data[#Headers],0))</f>
        <v>613088</v>
      </c>
      <c r="H90" s="21">
        <f>INDEX(Data[],MATCH($A90,Data[Dist],0),MATCH(H$6,Data[#Headers],0))-G90</f>
        <v>919632</v>
      </c>
      <c r="I90" s="24"/>
      <c r="J90" s="21">
        <f>INDEX(Notes!$I$2:$N$11,MATCH(Notes!$B$2,Notes!$I$2:$I$11,0),4)*$C90</f>
        <v>613088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153272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1899269</v>
      </c>
      <c r="E91" s="21">
        <f>INDEX(Data[],MATCH($A91,Data[Dist],0),MATCH(E$6,Data[#Headers],0))</f>
        <v>1899269</v>
      </c>
      <c r="F91" s="21">
        <f>INDEX(Data[],MATCH($A91,Data[Dist],0),MATCH(F$6,Data[#Headers],0))</f>
        <v>1899270</v>
      </c>
      <c r="G91" s="21">
        <f>INDEX(Data[],MATCH($A91,Data[Dist],0),MATCH(G$6,Data[#Headers],0))</f>
        <v>7626764</v>
      </c>
      <c r="H91" s="21">
        <f>INDEX(Data[],MATCH($A91,Data[Dist],0),MATCH(H$6,Data[#Headers],0))-G91</f>
        <v>11440149</v>
      </c>
      <c r="I91" s="24"/>
      <c r="J91" s="21">
        <f>INDEX(Notes!$I$2:$N$11,MATCH(Notes!$B$2,Notes!$I$2:$I$11,0),4)*$C91</f>
        <v>7626764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1906691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737656</v>
      </c>
      <c r="E92" s="21">
        <f>INDEX(Data[],MATCH($A92,Data[Dist],0),MATCH(E$6,Data[#Headers],0))</f>
        <v>737656</v>
      </c>
      <c r="F92" s="21">
        <f>INDEX(Data[],MATCH($A92,Data[Dist],0),MATCH(F$6,Data[#Headers],0))</f>
        <v>737656</v>
      </c>
      <c r="G92" s="21">
        <f>INDEX(Data[],MATCH($A92,Data[Dist],0),MATCH(G$6,Data[#Headers],0))</f>
        <v>2963720</v>
      </c>
      <c r="H92" s="21">
        <f>INDEX(Data[],MATCH($A92,Data[Dist],0),MATCH(H$6,Data[#Headers],0))-G92</f>
        <v>4445583</v>
      </c>
      <c r="I92" s="24"/>
      <c r="J92" s="21">
        <f>INDEX(Notes!$I$2:$N$11,MATCH(Notes!$B$2,Notes!$I$2:$I$11,0),4)*$C92</f>
        <v>2963720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740930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29174507</v>
      </c>
      <c r="E93" s="21">
        <f>INDEX(Data[],MATCH($A93,Data[Dist],0),MATCH(E$6,Data[#Headers],0))</f>
        <v>29174506</v>
      </c>
      <c r="F93" s="21">
        <f>INDEX(Data[],MATCH($A93,Data[Dist],0),MATCH(F$6,Data[#Headers],0))</f>
        <v>29174507</v>
      </c>
      <c r="G93" s="21">
        <f>INDEX(Data[],MATCH($A93,Data[Dist],0),MATCH(G$6,Data[#Headers],0))</f>
        <v>117161100</v>
      </c>
      <c r="H93" s="21">
        <f>INDEX(Data[],MATCH($A93,Data[Dist],0),MATCH(H$6,Data[#Headers],0))-G93</f>
        <v>175741654</v>
      </c>
      <c r="I93" s="24"/>
      <c r="J93" s="21">
        <f>INDEX(Notes!$I$2:$N$11,MATCH(Notes!$B$2,Notes!$I$2:$I$11,0),4)*$C93</f>
        <v>117161100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29290275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102497</v>
      </c>
      <c r="E94" s="21">
        <f>INDEX(Data[],MATCH($A94,Data[Dist],0),MATCH(E$6,Data[#Headers],0))</f>
        <v>102498</v>
      </c>
      <c r="F94" s="21">
        <f>INDEX(Data[],MATCH($A94,Data[Dist],0),MATCH(F$6,Data[#Headers],0))</f>
        <v>102496</v>
      </c>
      <c r="G94" s="21">
        <f>INDEX(Data[],MATCH($A94,Data[Dist],0),MATCH(G$6,Data[#Headers],0))</f>
        <v>411344</v>
      </c>
      <c r="H94" s="21">
        <f>INDEX(Data[],MATCH($A94,Data[Dist],0),MATCH(H$6,Data[#Headers],0))-G94</f>
        <v>617011</v>
      </c>
      <c r="I94" s="24"/>
      <c r="J94" s="21">
        <f>INDEX(Notes!$I$2:$N$11,MATCH(Notes!$B$2,Notes!$I$2:$I$11,0),4)*$C94</f>
        <v>411344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102836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712733</v>
      </c>
      <c r="E95" s="21">
        <f>INDEX(Data[],MATCH($A95,Data[Dist],0),MATCH(E$6,Data[#Headers],0))</f>
        <v>712734</v>
      </c>
      <c r="F95" s="21">
        <f>INDEX(Data[],MATCH($A95,Data[Dist],0),MATCH(F$6,Data[#Headers],0))</f>
        <v>712732</v>
      </c>
      <c r="G95" s="21">
        <f>INDEX(Data[],MATCH($A95,Data[Dist],0),MATCH(G$6,Data[#Headers],0))</f>
        <v>2863720</v>
      </c>
      <c r="H95" s="21">
        <f>INDEX(Data[],MATCH($A95,Data[Dist],0),MATCH(H$6,Data[#Headers],0))-G95</f>
        <v>4295583</v>
      </c>
      <c r="I95" s="24"/>
      <c r="J95" s="21">
        <f>INDEX(Notes!$I$2:$N$11,MATCH(Notes!$B$2,Notes!$I$2:$I$11,0),4)*$C95</f>
        <v>2863720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715930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8476690</v>
      </c>
      <c r="E96" s="21">
        <f>INDEX(Data[],MATCH($A96,Data[Dist],0),MATCH(E$6,Data[#Headers],0))</f>
        <v>8476690</v>
      </c>
      <c r="F96" s="21">
        <f>INDEX(Data[],MATCH($A96,Data[Dist],0),MATCH(F$6,Data[#Headers],0))</f>
        <v>8476689</v>
      </c>
      <c r="G96" s="21">
        <f>INDEX(Data[],MATCH($A96,Data[Dist],0),MATCH(G$6,Data[#Headers],0))</f>
        <v>34054876</v>
      </c>
      <c r="H96" s="21">
        <f>INDEX(Data[],MATCH($A96,Data[Dist],0),MATCH(H$6,Data[#Headers],0))-G96</f>
        <v>51082309</v>
      </c>
      <c r="I96" s="24"/>
      <c r="J96" s="21">
        <f>INDEX(Notes!$I$2:$N$11,MATCH(Notes!$B$2,Notes!$I$2:$I$11,0),4)*$C96</f>
        <v>34054876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8513719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285827</v>
      </c>
      <c r="E97" s="21">
        <f>INDEX(Data[],MATCH($A97,Data[Dist],0),MATCH(E$6,Data[#Headers],0))</f>
        <v>285826</v>
      </c>
      <c r="F97" s="21">
        <f>INDEX(Data[],MATCH($A97,Data[Dist],0),MATCH(F$6,Data[#Headers],0))</f>
        <v>285827</v>
      </c>
      <c r="G97" s="21">
        <f>INDEX(Data[],MATCH($A97,Data[Dist],0),MATCH(G$6,Data[#Headers],0))</f>
        <v>1148480</v>
      </c>
      <c r="H97" s="21">
        <f>INDEX(Data[],MATCH($A97,Data[Dist],0),MATCH(H$6,Data[#Headers],0))-G97</f>
        <v>1722719</v>
      </c>
      <c r="I97" s="24"/>
      <c r="J97" s="21">
        <f>INDEX(Notes!$I$2:$N$11,MATCH(Notes!$B$2,Notes!$I$2:$I$11,0),4)*$C97</f>
        <v>1148480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287120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264359</v>
      </c>
      <c r="E98" s="21">
        <f>INDEX(Data[],MATCH($A98,Data[Dist],0),MATCH(E$6,Data[#Headers],0))</f>
        <v>264359</v>
      </c>
      <c r="F98" s="21">
        <f>INDEX(Data[],MATCH($A98,Data[Dist],0),MATCH(F$6,Data[#Headers],0))</f>
        <v>264359</v>
      </c>
      <c r="G98" s="21">
        <f>INDEX(Data[],MATCH($A98,Data[Dist],0),MATCH(G$6,Data[#Headers],0))</f>
        <v>1063252</v>
      </c>
      <c r="H98" s="21">
        <f>INDEX(Data[],MATCH($A98,Data[Dist],0),MATCH(H$6,Data[#Headers],0))-G98</f>
        <v>1594876</v>
      </c>
      <c r="I98" s="24"/>
      <c r="J98" s="21">
        <f>INDEX(Notes!$I$2:$N$11,MATCH(Notes!$B$2,Notes!$I$2:$I$11,0),4)*$C98</f>
        <v>1063252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265813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338071</v>
      </c>
      <c r="E99" s="21">
        <f>INDEX(Data[],MATCH($A99,Data[Dist],0),MATCH(E$6,Data[#Headers],0))</f>
        <v>338072</v>
      </c>
      <c r="F99" s="21">
        <f>INDEX(Data[],MATCH($A99,Data[Dist],0),MATCH(F$6,Data[#Headers],0))</f>
        <v>338070</v>
      </c>
      <c r="G99" s="21">
        <f>INDEX(Data[],MATCH($A99,Data[Dist],0),MATCH(G$6,Data[#Headers],0))</f>
        <v>1359356</v>
      </c>
      <c r="H99" s="21">
        <f>INDEX(Data[],MATCH($A99,Data[Dist],0),MATCH(H$6,Data[#Headers],0))-G99</f>
        <v>2039031</v>
      </c>
      <c r="I99" s="24"/>
      <c r="J99" s="21">
        <f>INDEX(Notes!$I$2:$N$11,MATCH(Notes!$B$2,Notes!$I$2:$I$11,0),4)*$C99</f>
        <v>1359356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339839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716533</v>
      </c>
      <c r="E100" s="21">
        <f>INDEX(Data[],MATCH($A100,Data[Dist],0),MATCH(E$6,Data[#Headers],0))</f>
        <v>716533</v>
      </c>
      <c r="F100" s="21">
        <f>INDEX(Data[],MATCH($A100,Data[Dist],0),MATCH(F$6,Data[#Headers],0))</f>
        <v>716534</v>
      </c>
      <c r="G100" s="21">
        <f>INDEX(Data[],MATCH($A100,Data[Dist],0),MATCH(G$6,Data[#Headers],0))</f>
        <v>2879784</v>
      </c>
      <c r="H100" s="21">
        <f>INDEX(Data[],MATCH($A100,Data[Dist],0),MATCH(H$6,Data[#Headers],0))-G100</f>
        <v>4319673</v>
      </c>
      <c r="I100" s="24"/>
      <c r="J100" s="21">
        <f>INDEX(Notes!$I$2:$N$11,MATCH(Notes!$B$2,Notes!$I$2:$I$11,0),4)*$C100</f>
        <v>2879784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719946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847365</v>
      </c>
      <c r="E101" s="21">
        <f>INDEX(Data[],MATCH($A101,Data[Dist],0),MATCH(E$6,Data[#Headers],0))</f>
        <v>847365</v>
      </c>
      <c r="F101" s="21">
        <f>INDEX(Data[],MATCH($A101,Data[Dist],0),MATCH(F$6,Data[#Headers],0))</f>
        <v>847364</v>
      </c>
      <c r="G101" s="21">
        <f>INDEX(Data[],MATCH($A101,Data[Dist],0),MATCH(G$6,Data[#Headers],0))</f>
        <v>3404100</v>
      </c>
      <c r="H101" s="21">
        <f>INDEX(Data[],MATCH($A101,Data[Dist],0),MATCH(H$6,Data[#Headers],0))-G101</f>
        <v>5106154</v>
      </c>
      <c r="I101" s="24"/>
      <c r="J101" s="21">
        <f>INDEX(Notes!$I$2:$N$11,MATCH(Notes!$B$2,Notes!$I$2:$I$11,0),4)*$C101</f>
        <v>3404100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851025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473269</v>
      </c>
      <c r="E102" s="21">
        <f>INDEX(Data[],MATCH($A102,Data[Dist],0),MATCH(E$6,Data[#Headers],0))</f>
        <v>473269</v>
      </c>
      <c r="F102" s="21">
        <f>INDEX(Data[],MATCH($A102,Data[Dist],0),MATCH(F$6,Data[#Headers],0))</f>
        <v>473269</v>
      </c>
      <c r="G102" s="21">
        <f>INDEX(Data[],MATCH($A102,Data[Dist],0),MATCH(G$6,Data[#Headers],0))</f>
        <v>1901696</v>
      </c>
      <c r="H102" s="21">
        <f>INDEX(Data[],MATCH($A102,Data[Dist],0),MATCH(H$6,Data[#Headers],0))-G102</f>
        <v>2852539</v>
      </c>
      <c r="I102" s="24"/>
      <c r="J102" s="21">
        <f>INDEX(Notes!$I$2:$N$11,MATCH(Notes!$B$2,Notes!$I$2:$I$11,0),4)*$C102</f>
        <v>1901696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475424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401950</v>
      </c>
      <c r="E103" s="21">
        <f>INDEX(Data[],MATCH($A103,Data[Dist],0),MATCH(E$6,Data[#Headers],0))</f>
        <v>401950</v>
      </c>
      <c r="F103" s="21">
        <f>INDEX(Data[],MATCH($A103,Data[Dist],0),MATCH(F$6,Data[#Headers],0))</f>
        <v>401951</v>
      </c>
      <c r="G103" s="21">
        <f>INDEX(Data[],MATCH($A103,Data[Dist],0),MATCH(G$6,Data[#Headers],0))</f>
        <v>1615448</v>
      </c>
      <c r="H103" s="21">
        <f>INDEX(Data[],MATCH($A103,Data[Dist],0),MATCH(H$6,Data[#Headers],0))-G103</f>
        <v>2423171</v>
      </c>
      <c r="I103" s="24"/>
      <c r="J103" s="21">
        <f>INDEX(Notes!$I$2:$N$11,MATCH(Notes!$B$2,Notes!$I$2:$I$11,0),4)*$C103</f>
        <v>1615448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403862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442792</v>
      </c>
      <c r="E104" s="21">
        <f>INDEX(Data[],MATCH($A104,Data[Dist],0),MATCH(E$6,Data[#Headers],0))</f>
        <v>442792</v>
      </c>
      <c r="F104" s="21">
        <f>INDEX(Data[],MATCH($A104,Data[Dist],0),MATCH(F$6,Data[#Headers],0))</f>
        <v>442791</v>
      </c>
      <c r="G104" s="21">
        <f>INDEX(Data[],MATCH($A104,Data[Dist],0),MATCH(G$6,Data[#Headers],0))</f>
        <v>1779148</v>
      </c>
      <c r="H104" s="21">
        <f>INDEX(Data[],MATCH($A104,Data[Dist],0),MATCH(H$6,Data[#Headers],0))-G104</f>
        <v>2668726</v>
      </c>
      <c r="I104" s="24"/>
      <c r="J104" s="21">
        <f>INDEX(Notes!$I$2:$N$11,MATCH(Notes!$B$2,Notes!$I$2:$I$11,0),4)*$C104</f>
        <v>1779148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444787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395954</v>
      </c>
      <c r="E105" s="21">
        <f>INDEX(Data[],MATCH($A105,Data[Dist],0),MATCH(E$6,Data[#Headers],0))</f>
        <v>395953</v>
      </c>
      <c r="F105" s="21">
        <f>INDEX(Data[],MATCH($A105,Data[Dist],0),MATCH(F$6,Data[#Headers],0))</f>
        <v>395954</v>
      </c>
      <c r="G105" s="21">
        <f>INDEX(Data[],MATCH($A105,Data[Dist],0),MATCH(G$6,Data[#Headers],0))</f>
        <v>1590560</v>
      </c>
      <c r="H105" s="21">
        <f>INDEX(Data[],MATCH($A105,Data[Dist],0),MATCH(H$6,Data[#Headers],0))-G105</f>
        <v>2385835</v>
      </c>
      <c r="I105" s="24"/>
      <c r="J105" s="21">
        <f>INDEX(Notes!$I$2:$N$11,MATCH(Notes!$B$2,Notes!$I$2:$I$11,0),4)*$C105</f>
        <v>1590560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397640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247697</v>
      </c>
      <c r="E106" s="21">
        <f>INDEX(Data[],MATCH($A106,Data[Dist],0),MATCH(E$6,Data[#Headers],0))</f>
        <v>247697</v>
      </c>
      <c r="F106" s="21">
        <f>INDEX(Data[],MATCH($A106,Data[Dist],0),MATCH(F$6,Data[#Headers],0))</f>
        <v>247696</v>
      </c>
      <c r="G106" s="21">
        <f>INDEX(Data[],MATCH($A106,Data[Dist],0),MATCH(G$6,Data[#Headers],0))</f>
        <v>995396</v>
      </c>
      <c r="H106" s="21">
        <f>INDEX(Data[],MATCH($A106,Data[Dist],0),MATCH(H$6,Data[#Headers],0))-G106</f>
        <v>1493096</v>
      </c>
      <c r="I106" s="24"/>
      <c r="J106" s="21">
        <f>INDEX(Notes!$I$2:$N$11,MATCH(Notes!$B$2,Notes!$I$2:$I$11,0),4)*$C106</f>
        <v>995396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248849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268374</v>
      </c>
      <c r="E107" s="21">
        <f>INDEX(Data[],MATCH($A107,Data[Dist],0),MATCH(E$6,Data[#Headers],0))</f>
        <v>268374</v>
      </c>
      <c r="F107" s="21">
        <f>INDEX(Data[],MATCH($A107,Data[Dist],0),MATCH(F$6,Data[#Headers],0))</f>
        <v>268373</v>
      </c>
      <c r="G107" s="21">
        <f>INDEX(Data[],MATCH($A107,Data[Dist],0),MATCH(G$6,Data[#Headers],0))</f>
        <v>1078932</v>
      </c>
      <c r="H107" s="21">
        <f>INDEX(Data[],MATCH($A107,Data[Dist],0),MATCH(H$6,Data[#Headers],0))-G107</f>
        <v>1618400</v>
      </c>
      <c r="I107" s="24"/>
      <c r="J107" s="21">
        <f>INDEX(Notes!$I$2:$N$11,MATCH(Notes!$B$2,Notes!$I$2:$I$11,0),4)*$C107</f>
        <v>1078932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269733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325482</v>
      </c>
      <c r="E108" s="21">
        <f>INDEX(Data[],MATCH($A108,Data[Dist],0),MATCH(E$6,Data[#Headers],0))</f>
        <v>325482</v>
      </c>
      <c r="F108" s="21">
        <f>INDEX(Data[],MATCH($A108,Data[Dist],0),MATCH(F$6,Data[#Headers],0))</f>
        <v>325483</v>
      </c>
      <c r="G108" s="21">
        <f>INDEX(Data[],MATCH($A108,Data[Dist],0),MATCH(G$6,Data[#Headers],0))</f>
        <v>1307608</v>
      </c>
      <c r="H108" s="21">
        <f>INDEX(Data[],MATCH($A108,Data[Dist],0),MATCH(H$6,Data[#Headers],0))-G108</f>
        <v>1961408</v>
      </c>
      <c r="I108" s="24"/>
      <c r="J108" s="21">
        <f>INDEX(Notes!$I$2:$N$11,MATCH(Notes!$B$2,Notes!$I$2:$I$11,0),4)*$C108</f>
        <v>1307608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326902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430491</v>
      </c>
      <c r="E109" s="21">
        <f>INDEX(Data[],MATCH($A109,Data[Dist],0),MATCH(E$6,Data[#Headers],0))</f>
        <v>430491</v>
      </c>
      <c r="F109" s="21">
        <f>INDEX(Data[],MATCH($A109,Data[Dist],0),MATCH(F$6,Data[#Headers],0))</f>
        <v>430489</v>
      </c>
      <c r="G109" s="21">
        <f>INDEX(Data[],MATCH($A109,Data[Dist],0),MATCH(G$6,Data[#Headers],0))</f>
        <v>1729904</v>
      </c>
      <c r="H109" s="21">
        <f>INDEX(Data[],MATCH($A109,Data[Dist],0),MATCH(H$6,Data[#Headers],0))-G109</f>
        <v>2594856</v>
      </c>
      <c r="I109" s="24"/>
      <c r="J109" s="21">
        <f>INDEX(Notes!$I$2:$N$11,MATCH(Notes!$B$2,Notes!$I$2:$I$11,0),4)*$C109</f>
        <v>1729904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432476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419907</v>
      </c>
      <c r="E110" s="21">
        <f>INDEX(Data[],MATCH($A110,Data[Dist],0),MATCH(E$6,Data[#Headers],0))</f>
        <v>419908</v>
      </c>
      <c r="F110" s="21">
        <f>INDEX(Data[],MATCH($A110,Data[Dist],0),MATCH(F$6,Data[#Headers],0))</f>
        <v>419906</v>
      </c>
      <c r="G110" s="21">
        <f>INDEX(Data[],MATCH($A110,Data[Dist],0),MATCH(G$6,Data[#Headers],0))</f>
        <v>1688696</v>
      </c>
      <c r="H110" s="21">
        <f>INDEX(Data[],MATCH($A110,Data[Dist],0),MATCH(H$6,Data[#Headers],0))-G110</f>
        <v>2533041</v>
      </c>
      <c r="I110" s="24"/>
      <c r="J110" s="21">
        <f>INDEX(Notes!$I$2:$N$11,MATCH(Notes!$B$2,Notes!$I$2:$I$11,0),4)*$C110</f>
        <v>1688696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422174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340754</v>
      </c>
      <c r="E111" s="21">
        <f>INDEX(Data[],MATCH($A111,Data[Dist],0),MATCH(E$6,Data[#Headers],0))</f>
        <v>340754</v>
      </c>
      <c r="F111" s="21">
        <f>INDEX(Data[],MATCH($A111,Data[Dist],0),MATCH(F$6,Data[#Headers],0))</f>
        <v>340753</v>
      </c>
      <c r="G111" s="21">
        <f>INDEX(Data[],MATCH($A111,Data[Dist],0),MATCH(G$6,Data[#Headers],0))</f>
        <v>1369672</v>
      </c>
      <c r="H111" s="21">
        <f>INDEX(Data[],MATCH($A111,Data[Dist],0),MATCH(H$6,Data[#Headers],0))-G111</f>
        <v>2054511</v>
      </c>
      <c r="I111" s="24"/>
      <c r="J111" s="21">
        <f>INDEX(Notes!$I$2:$N$11,MATCH(Notes!$B$2,Notes!$I$2:$I$11,0),4)*$C111</f>
        <v>1369672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342418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140796</v>
      </c>
      <c r="E112" s="21">
        <f>INDEX(Data[],MATCH($A112,Data[Dist],0),MATCH(E$6,Data[#Headers],0))</f>
        <v>140797</v>
      </c>
      <c r="F112" s="21">
        <f>INDEX(Data[],MATCH($A112,Data[Dist],0),MATCH(F$6,Data[#Headers],0))</f>
        <v>140795</v>
      </c>
      <c r="G112" s="21">
        <f>INDEX(Data[],MATCH($A112,Data[Dist],0),MATCH(G$6,Data[#Headers],0))</f>
        <v>565632</v>
      </c>
      <c r="H112" s="21">
        <f>INDEX(Data[],MATCH($A112,Data[Dist],0),MATCH(H$6,Data[#Headers],0))-G112</f>
        <v>848450</v>
      </c>
      <c r="I112" s="24"/>
      <c r="J112" s="21">
        <f>INDEX(Notes!$I$2:$N$11,MATCH(Notes!$B$2,Notes!$I$2:$I$11,0),4)*$C112</f>
        <v>565632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141408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977408</v>
      </c>
      <c r="E113" s="21">
        <f>INDEX(Data[],MATCH($A113,Data[Dist],0),MATCH(E$6,Data[#Headers],0))</f>
        <v>977408</v>
      </c>
      <c r="F113" s="21">
        <f>INDEX(Data[],MATCH($A113,Data[Dist],0),MATCH(F$6,Data[#Headers],0))</f>
        <v>977407</v>
      </c>
      <c r="G113" s="21">
        <f>INDEX(Data[],MATCH($A113,Data[Dist],0),MATCH(G$6,Data[#Headers],0))</f>
        <v>3926864</v>
      </c>
      <c r="H113" s="21">
        <f>INDEX(Data[],MATCH($A113,Data[Dist],0),MATCH(H$6,Data[#Headers],0))-G113</f>
        <v>5890300</v>
      </c>
      <c r="I113" s="24"/>
      <c r="J113" s="21">
        <f>INDEX(Notes!$I$2:$N$11,MATCH(Notes!$B$2,Notes!$I$2:$I$11,0),4)*$C113</f>
        <v>3926864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981716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314052</v>
      </c>
      <c r="E114" s="21">
        <f>INDEX(Data[],MATCH($A114,Data[Dist],0),MATCH(E$6,Data[#Headers],0))</f>
        <v>314052</v>
      </c>
      <c r="F114" s="21">
        <f>INDEX(Data[],MATCH($A114,Data[Dist],0),MATCH(F$6,Data[#Headers],0))</f>
        <v>314053</v>
      </c>
      <c r="G114" s="21">
        <f>INDEX(Data[],MATCH($A114,Data[Dist],0),MATCH(G$6,Data[#Headers],0))</f>
        <v>1262572</v>
      </c>
      <c r="H114" s="21">
        <f>INDEX(Data[],MATCH($A114,Data[Dist],0),MATCH(H$6,Data[#Headers],0))-G114</f>
        <v>1893853</v>
      </c>
      <c r="I114" s="24"/>
      <c r="J114" s="21">
        <f>INDEX(Notes!$I$2:$N$11,MATCH(Notes!$B$2,Notes!$I$2:$I$11,0),4)*$C114</f>
        <v>1262572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315643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1067027</v>
      </c>
      <c r="E115" s="21">
        <f>INDEX(Data[],MATCH($A115,Data[Dist],0),MATCH(E$6,Data[#Headers],0))</f>
        <v>1067027</v>
      </c>
      <c r="F115" s="21">
        <f>INDEX(Data[],MATCH($A115,Data[Dist],0),MATCH(F$6,Data[#Headers],0))</f>
        <v>1067028</v>
      </c>
      <c r="G115" s="21">
        <f>INDEX(Data[],MATCH($A115,Data[Dist],0),MATCH(G$6,Data[#Headers],0))</f>
        <v>4290328</v>
      </c>
      <c r="H115" s="21">
        <f>INDEX(Data[],MATCH($A115,Data[Dist],0),MATCH(H$6,Data[#Headers],0))-G115</f>
        <v>6435495</v>
      </c>
      <c r="I115" s="24"/>
      <c r="J115" s="21">
        <f>INDEX(Notes!$I$2:$N$11,MATCH(Notes!$B$2,Notes!$I$2:$I$11,0),4)*$C115</f>
        <v>4290328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1072582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823888</v>
      </c>
      <c r="E116" s="21">
        <f>INDEX(Data[],MATCH($A116,Data[Dist],0),MATCH(E$6,Data[#Headers],0))</f>
        <v>823889</v>
      </c>
      <c r="F116" s="21">
        <f>INDEX(Data[],MATCH($A116,Data[Dist],0),MATCH(F$6,Data[#Headers],0))</f>
        <v>823887</v>
      </c>
      <c r="G116" s="21">
        <f>INDEX(Data[],MATCH($A116,Data[Dist],0),MATCH(G$6,Data[#Headers],0))</f>
        <v>3310856</v>
      </c>
      <c r="H116" s="21">
        <f>INDEX(Data[],MATCH($A116,Data[Dist],0),MATCH(H$6,Data[#Headers],0))-G116</f>
        <v>4966279</v>
      </c>
      <c r="I116" s="24"/>
      <c r="J116" s="21">
        <f>INDEX(Notes!$I$2:$N$11,MATCH(Notes!$B$2,Notes!$I$2:$I$11,0),4)*$C116</f>
        <v>3310856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827714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3025766</v>
      </c>
      <c r="E117" s="21">
        <f>INDEX(Data[],MATCH($A117,Data[Dist],0),MATCH(E$6,Data[#Headers],0))</f>
        <v>3025766</v>
      </c>
      <c r="F117" s="21">
        <f>INDEX(Data[],MATCH($A117,Data[Dist],0),MATCH(F$6,Data[#Headers],0))</f>
        <v>3025764</v>
      </c>
      <c r="G117" s="21">
        <f>INDEX(Data[],MATCH($A117,Data[Dist],0),MATCH(G$6,Data[#Headers],0))</f>
        <v>12154468</v>
      </c>
      <c r="H117" s="21">
        <f>INDEX(Data[],MATCH($A117,Data[Dist],0),MATCH(H$6,Data[#Headers],0))-G117</f>
        <v>18231698</v>
      </c>
      <c r="I117" s="24"/>
      <c r="J117" s="21">
        <f>INDEX(Notes!$I$2:$N$11,MATCH(Notes!$B$2,Notes!$I$2:$I$11,0),4)*$C117</f>
        <v>12154468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3038617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1697606</v>
      </c>
      <c r="E118" s="21">
        <f>INDEX(Data[],MATCH($A118,Data[Dist],0),MATCH(E$6,Data[#Headers],0))</f>
        <v>1697607</v>
      </c>
      <c r="F118" s="21">
        <f>INDEX(Data[],MATCH($A118,Data[Dist],0),MATCH(F$6,Data[#Headers],0))</f>
        <v>1697605</v>
      </c>
      <c r="G118" s="21">
        <f>INDEX(Data[],MATCH($A118,Data[Dist],0),MATCH(G$6,Data[#Headers],0))</f>
        <v>6821668</v>
      </c>
      <c r="H118" s="21">
        <f>INDEX(Data[],MATCH($A118,Data[Dist],0),MATCH(H$6,Data[#Headers],0))-G118</f>
        <v>10232503</v>
      </c>
      <c r="I118" s="24"/>
      <c r="J118" s="21">
        <f>INDEX(Notes!$I$2:$N$11,MATCH(Notes!$B$2,Notes!$I$2:$I$11,0),4)*$C118</f>
        <v>6821668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1705417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353325</v>
      </c>
      <c r="E119" s="21">
        <f>INDEX(Data[],MATCH($A119,Data[Dist],0),MATCH(E$6,Data[#Headers],0))</f>
        <v>353325</v>
      </c>
      <c r="F119" s="21">
        <f>INDEX(Data[],MATCH($A119,Data[Dist],0),MATCH(F$6,Data[#Headers],0))</f>
        <v>353323</v>
      </c>
      <c r="G119" s="21">
        <f>INDEX(Data[],MATCH($A119,Data[Dist],0),MATCH(G$6,Data[#Headers],0))</f>
        <v>1419904</v>
      </c>
      <c r="H119" s="21">
        <f>INDEX(Data[],MATCH($A119,Data[Dist],0),MATCH(H$6,Data[#Headers],0))-G119</f>
        <v>2129859</v>
      </c>
      <c r="I119" s="24"/>
      <c r="J119" s="21">
        <f>INDEX(Notes!$I$2:$N$11,MATCH(Notes!$B$2,Notes!$I$2:$I$11,0),4)*$C119</f>
        <v>1419904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354976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319140</v>
      </c>
      <c r="E120" s="21">
        <f>INDEX(Data[],MATCH($A120,Data[Dist],0),MATCH(E$6,Data[#Headers],0))</f>
        <v>319140</v>
      </c>
      <c r="F120" s="21">
        <f>INDEX(Data[],MATCH($A120,Data[Dist],0),MATCH(F$6,Data[#Headers],0))</f>
        <v>319139</v>
      </c>
      <c r="G120" s="21">
        <f>INDEX(Data[],MATCH($A120,Data[Dist],0),MATCH(G$6,Data[#Headers],0))</f>
        <v>1283624</v>
      </c>
      <c r="H120" s="21">
        <f>INDEX(Data[],MATCH($A120,Data[Dist],0),MATCH(H$6,Data[#Headers],0))-G120</f>
        <v>1925435</v>
      </c>
      <c r="I120" s="24"/>
      <c r="J120" s="21">
        <f>INDEX(Notes!$I$2:$N$11,MATCH(Notes!$B$2,Notes!$I$2:$I$11,0),4)*$C120</f>
        <v>1283624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320906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508364</v>
      </c>
      <c r="E121" s="21">
        <f>INDEX(Data[],MATCH($A121,Data[Dist],0),MATCH(E$6,Data[#Headers],0))</f>
        <v>508364</v>
      </c>
      <c r="F121" s="21">
        <f>INDEX(Data[],MATCH($A121,Data[Dist],0),MATCH(F$6,Data[#Headers],0))</f>
        <v>508363</v>
      </c>
      <c r="G121" s="21">
        <f>INDEX(Data[],MATCH($A121,Data[Dist],0),MATCH(G$6,Data[#Headers],0))</f>
        <v>2045836</v>
      </c>
      <c r="H121" s="21">
        <f>INDEX(Data[],MATCH($A121,Data[Dist],0),MATCH(H$6,Data[#Headers],0))-G121</f>
        <v>3068751</v>
      </c>
      <c r="I121" s="24"/>
      <c r="J121" s="21">
        <f>INDEX(Notes!$I$2:$N$11,MATCH(Notes!$B$2,Notes!$I$2:$I$11,0),4)*$C121</f>
        <v>2045836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511459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292732</v>
      </c>
      <c r="E122" s="21">
        <f>INDEX(Data[],MATCH($A122,Data[Dist],0),MATCH(E$6,Data[#Headers],0))</f>
        <v>292732</v>
      </c>
      <c r="F122" s="21">
        <f>INDEX(Data[],MATCH($A122,Data[Dist],0),MATCH(F$6,Data[#Headers],0))</f>
        <v>292732</v>
      </c>
      <c r="G122" s="21">
        <f>INDEX(Data[],MATCH($A122,Data[Dist],0),MATCH(G$6,Data[#Headers],0))</f>
        <v>1177136</v>
      </c>
      <c r="H122" s="21">
        <f>INDEX(Data[],MATCH($A122,Data[Dist],0),MATCH(H$6,Data[#Headers],0))-G122</f>
        <v>1765700</v>
      </c>
      <c r="I122" s="24"/>
      <c r="J122" s="21">
        <f>INDEX(Notes!$I$2:$N$11,MATCH(Notes!$B$2,Notes!$I$2:$I$11,0),4)*$C122</f>
        <v>1177136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294284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1120490</v>
      </c>
      <c r="E123" s="21">
        <f>INDEX(Data[],MATCH($A123,Data[Dist],0),MATCH(E$6,Data[#Headers],0))</f>
        <v>1120490</v>
      </c>
      <c r="F123" s="21">
        <f>INDEX(Data[],MATCH($A123,Data[Dist],0),MATCH(F$6,Data[#Headers],0))</f>
        <v>1120491</v>
      </c>
      <c r="G123" s="21">
        <f>INDEX(Data[],MATCH($A123,Data[Dist],0),MATCH(G$6,Data[#Headers],0))</f>
        <v>4505848</v>
      </c>
      <c r="H123" s="21">
        <f>INDEX(Data[],MATCH($A123,Data[Dist],0),MATCH(H$6,Data[#Headers],0))-G123</f>
        <v>6758768</v>
      </c>
      <c r="I123" s="24"/>
      <c r="J123" s="21">
        <f>INDEX(Notes!$I$2:$N$11,MATCH(Notes!$B$2,Notes!$I$2:$I$11,0),4)*$C123</f>
        <v>4505848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1126462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115389</v>
      </c>
      <c r="E124" s="21">
        <f>INDEX(Data[],MATCH($A124,Data[Dist],0),MATCH(E$6,Data[#Headers],0))</f>
        <v>115388</v>
      </c>
      <c r="F124" s="21">
        <f>INDEX(Data[],MATCH($A124,Data[Dist],0),MATCH(F$6,Data[#Headers],0))</f>
        <v>115389</v>
      </c>
      <c r="G124" s="21">
        <f>INDEX(Data[],MATCH($A124,Data[Dist],0),MATCH(G$6,Data[#Headers],0))</f>
        <v>463928</v>
      </c>
      <c r="H124" s="21">
        <f>INDEX(Data[],MATCH($A124,Data[Dist],0),MATCH(H$6,Data[#Headers],0))-G124</f>
        <v>695892</v>
      </c>
      <c r="I124" s="24"/>
      <c r="J124" s="21">
        <f>INDEX(Notes!$I$2:$N$11,MATCH(Notes!$B$2,Notes!$I$2:$I$11,0),4)*$C124</f>
        <v>463928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115982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460891</v>
      </c>
      <c r="E125" s="21">
        <f>INDEX(Data[],MATCH($A125,Data[Dist],0),MATCH(E$6,Data[#Headers],0))</f>
        <v>460891</v>
      </c>
      <c r="F125" s="21">
        <f>INDEX(Data[],MATCH($A125,Data[Dist],0),MATCH(F$6,Data[#Headers],0))</f>
        <v>460891</v>
      </c>
      <c r="G125" s="21">
        <f>INDEX(Data[],MATCH($A125,Data[Dist],0),MATCH(G$6,Data[#Headers],0))</f>
        <v>1852808</v>
      </c>
      <c r="H125" s="21">
        <f>INDEX(Data[],MATCH($A125,Data[Dist],0),MATCH(H$6,Data[#Headers],0))-G125</f>
        <v>2779211</v>
      </c>
      <c r="I125" s="24"/>
      <c r="J125" s="21">
        <f>INDEX(Notes!$I$2:$N$11,MATCH(Notes!$B$2,Notes!$I$2:$I$11,0),4)*$C125</f>
        <v>1852808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463202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1425766</v>
      </c>
      <c r="E126" s="21">
        <f>INDEX(Data[],MATCH($A126,Data[Dist],0),MATCH(E$6,Data[#Headers],0))</f>
        <v>1425766</v>
      </c>
      <c r="F126" s="21">
        <f>INDEX(Data[],MATCH($A126,Data[Dist],0),MATCH(F$6,Data[#Headers],0))</f>
        <v>1425764</v>
      </c>
      <c r="G126" s="21">
        <f>INDEX(Data[],MATCH($A126,Data[Dist],0),MATCH(G$6,Data[#Headers],0))</f>
        <v>5731056</v>
      </c>
      <c r="H126" s="21">
        <f>INDEX(Data[],MATCH($A126,Data[Dist],0),MATCH(H$6,Data[#Headers],0))-G126</f>
        <v>8596584</v>
      </c>
      <c r="I126" s="24"/>
      <c r="J126" s="21">
        <f>INDEX(Notes!$I$2:$N$11,MATCH(Notes!$B$2,Notes!$I$2:$I$11,0),4)*$C126</f>
        <v>5731056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1432764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238139</v>
      </c>
      <c r="E127" s="21">
        <f>INDEX(Data[],MATCH($A127,Data[Dist],0),MATCH(E$6,Data[#Headers],0))</f>
        <v>238139</v>
      </c>
      <c r="F127" s="21">
        <f>INDEX(Data[],MATCH($A127,Data[Dist],0),MATCH(F$6,Data[#Headers],0))</f>
        <v>238139</v>
      </c>
      <c r="G127" s="21">
        <f>INDEX(Data[],MATCH($A127,Data[Dist],0),MATCH(G$6,Data[#Headers],0))</f>
        <v>957260</v>
      </c>
      <c r="H127" s="21">
        <f>INDEX(Data[],MATCH($A127,Data[Dist],0),MATCH(H$6,Data[#Headers],0))-G127</f>
        <v>1435891</v>
      </c>
      <c r="I127" s="24"/>
      <c r="J127" s="21">
        <f>INDEX(Notes!$I$2:$N$11,MATCH(Notes!$B$2,Notes!$I$2:$I$11,0),4)*$C127</f>
        <v>957260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239315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241160</v>
      </c>
      <c r="E128" s="21">
        <f>INDEX(Data[],MATCH($A128,Data[Dist],0),MATCH(E$6,Data[#Headers],0))</f>
        <v>241160</v>
      </c>
      <c r="F128" s="21">
        <f>INDEX(Data[],MATCH($A128,Data[Dist],0),MATCH(F$6,Data[#Headers],0))</f>
        <v>241158</v>
      </c>
      <c r="G128" s="21">
        <f>INDEX(Data[],MATCH($A128,Data[Dist],0),MATCH(G$6,Data[#Headers],0))</f>
        <v>970288</v>
      </c>
      <c r="H128" s="21">
        <f>INDEX(Data[],MATCH($A128,Data[Dist],0),MATCH(H$6,Data[#Headers],0))-G128</f>
        <v>1455434</v>
      </c>
      <c r="I128" s="24"/>
      <c r="J128" s="21">
        <f>INDEX(Notes!$I$2:$N$11,MATCH(Notes!$B$2,Notes!$I$2:$I$11,0),4)*$C128</f>
        <v>970288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242572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531117</v>
      </c>
      <c r="E129" s="21">
        <f>INDEX(Data[],MATCH($A129,Data[Dist],0),MATCH(E$6,Data[#Headers],0))</f>
        <v>531118</v>
      </c>
      <c r="F129" s="21">
        <f>INDEX(Data[],MATCH($A129,Data[Dist],0),MATCH(F$6,Data[#Headers],0))</f>
        <v>531116</v>
      </c>
      <c r="G129" s="21">
        <f>INDEX(Data[],MATCH($A129,Data[Dist],0),MATCH(G$6,Data[#Headers],0))</f>
        <v>2134008</v>
      </c>
      <c r="H129" s="21">
        <f>INDEX(Data[],MATCH($A129,Data[Dist],0),MATCH(H$6,Data[#Headers],0))-G129</f>
        <v>3201010</v>
      </c>
      <c r="I129" s="24"/>
      <c r="J129" s="21">
        <f>INDEX(Notes!$I$2:$N$11,MATCH(Notes!$B$2,Notes!$I$2:$I$11,0),4)*$C129</f>
        <v>2134008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533502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209880</v>
      </c>
      <c r="E130" s="21">
        <f>INDEX(Data[],MATCH($A130,Data[Dist],0),MATCH(E$6,Data[#Headers],0))</f>
        <v>209880</v>
      </c>
      <c r="F130" s="21">
        <f>INDEX(Data[],MATCH($A130,Data[Dist],0),MATCH(F$6,Data[#Headers],0))</f>
        <v>209879</v>
      </c>
      <c r="G130" s="21">
        <f>INDEX(Data[],MATCH($A130,Data[Dist],0),MATCH(G$6,Data[#Headers],0))</f>
        <v>843264</v>
      </c>
      <c r="H130" s="21">
        <f>INDEX(Data[],MATCH($A130,Data[Dist],0),MATCH(H$6,Data[#Headers],0))-G130</f>
        <v>1264895</v>
      </c>
      <c r="I130" s="24"/>
      <c r="J130" s="21">
        <f>INDEX(Notes!$I$2:$N$11,MATCH(Notes!$B$2,Notes!$I$2:$I$11,0),4)*$C130</f>
        <v>843264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210816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1202655</v>
      </c>
      <c r="E131" s="21">
        <f>INDEX(Data[],MATCH($A131,Data[Dist],0),MATCH(E$6,Data[#Headers],0))</f>
        <v>1202655</v>
      </c>
      <c r="F131" s="21">
        <f>INDEX(Data[],MATCH($A131,Data[Dist],0),MATCH(F$6,Data[#Headers],0))</f>
        <v>1202655</v>
      </c>
      <c r="G131" s="21">
        <f>INDEX(Data[],MATCH($A131,Data[Dist],0),MATCH(G$6,Data[#Headers],0))</f>
        <v>4833176</v>
      </c>
      <c r="H131" s="21">
        <f>INDEX(Data[],MATCH($A131,Data[Dist],0),MATCH(H$6,Data[#Headers],0))-G131</f>
        <v>7249768</v>
      </c>
      <c r="I131" s="24"/>
      <c r="J131" s="21">
        <f>INDEX(Notes!$I$2:$N$11,MATCH(Notes!$B$2,Notes!$I$2:$I$11,0),4)*$C131</f>
        <v>4833176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1208294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321103</v>
      </c>
      <c r="E132" s="21">
        <f>INDEX(Data[],MATCH($A132,Data[Dist],0),MATCH(E$6,Data[#Headers],0))</f>
        <v>321103</v>
      </c>
      <c r="F132" s="21">
        <f>INDEX(Data[],MATCH($A132,Data[Dist],0),MATCH(F$6,Data[#Headers],0))</f>
        <v>321102</v>
      </c>
      <c r="G132" s="21">
        <f>INDEX(Data[],MATCH($A132,Data[Dist],0),MATCH(G$6,Data[#Headers],0))</f>
        <v>1291068</v>
      </c>
      <c r="H132" s="21">
        <f>INDEX(Data[],MATCH($A132,Data[Dist],0),MATCH(H$6,Data[#Headers],0))-G132</f>
        <v>1936598</v>
      </c>
      <c r="I132" s="24"/>
      <c r="J132" s="21">
        <f>INDEX(Notes!$I$2:$N$11,MATCH(Notes!$B$2,Notes!$I$2:$I$11,0),4)*$C132</f>
        <v>1291068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322767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558435</v>
      </c>
      <c r="E133" s="21">
        <f>INDEX(Data[],MATCH($A133,Data[Dist],0),MATCH(E$6,Data[#Headers],0))</f>
        <v>558435</v>
      </c>
      <c r="F133" s="21">
        <f>INDEX(Data[],MATCH($A133,Data[Dist],0),MATCH(F$6,Data[#Headers],0))</f>
        <v>558434</v>
      </c>
      <c r="G133" s="21">
        <f>INDEX(Data[],MATCH($A133,Data[Dist],0),MATCH(G$6,Data[#Headers],0))</f>
        <v>2243968</v>
      </c>
      <c r="H133" s="21">
        <f>INDEX(Data[],MATCH($A133,Data[Dist],0),MATCH(H$6,Data[#Headers],0))-G133</f>
        <v>3365949</v>
      </c>
      <c r="I133" s="24"/>
      <c r="J133" s="21">
        <f>INDEX(Notes!$I$2:$N$11,MATCH(Notes!$B$2,Notes!$I$2:$I$11,0),4)*$C133</f>
        <v>2243968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560992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325924</v>
      </c>
      <c r="E134" s="21">
        <f>INDEX(Data[],MATCH($A134,Data[Dist],0),MATCH(E$6,Data[#Headers],0))</f>
        <v>325924</v>
      </c>
      <c r="F134" s="21">
        <f>INDEX(Data[],MATCH($A134,Data[Dist],0),MATCH(F$6,Data[#Headers],0))</f>
        <v>325925</v>
      </c>
      <c r="G134" s="21">
        <f>INDEX(Data[],MATCH($A134,Data[Dist],0),MATCH(G$6,Data[#Headers],0))</f>
        <v>1309528</v>
      </c>
      <c r="H134" s="21">
        <f>INDEX(Data[],MATCH($A134,Data[Dist],0),MATCH(H$6,Data[#Headers],0))-G134</f>
        <v>1964290</v>
      </c>
      <c r="I134" s="24"/>
      <c r="J134" s="21">
        <f>INDEX(Notes!$I$2:$N$11,MATCH(Notes!$B$2,Notes!$I$2:$I$11,0),4)*$C134</f>
        <v>1309528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327382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439080</v>
      </c>
      <c r="E135" s="21">
        <f>INDEX(Data[],MATCH($A135,Data[Dist],0),MATCH(E$6,Data[#Headers],0))</f>
        <v>439080</v>
      </c>
      <c r="F135" s="21">
        <f>INDEX(Data[],MATCH($A135,Data[Dist],0),MATCH(F$6,Data[#Headers],0))</f>
        <v>439081</v>
      </c>
      <c r="G135" s="21">
        <f>INDEX(Data[],MATCH($A135,Data[Dist],0),MATCH(G$6,Data[#Headers],0))</f>
        <v>1765900</v>
      </c>
      <c r="H135" s="21">
        <f>INDEX(Data[],MATCH($A135,Data[Dist],0),MATCH(H$6,Data[#Headers],0))-G135</f>
        <v>2648853</v>
      </c>
      <c r="I135" s="24"/>
      <c r="J135" s="21">
        <f>INDEX(Notes!$I$2:$N$11,MATCH(Notes!$B$2,Notes!$I$2:$I$11,0),4)*$C135</f>
        <v>1765900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441475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236413</v>
      </c>
      <c r="E136" s="21">
        <f>INDEX(Data[],MATCH($A136,Data[Dist],0),MATCH(E$6,Data[#Headers],0))</f>
        <v>236413</v>
      </c>
      <c r="F136" s="21">
        <f>INDEX(Data[],MATCH($A136,Data[Dist],0),MATCH(F$6,Data[#Headers],0))</f>
        <v>236412</v>
      </c>
      <c r="G136" s="21">
        <f>INDEX(Data[],MATCH($A136,Data[Dist],0),MATCH(G$6,Data[#Headers],0))</f>
        <v>950280</v>
      </c>
      <c r="H136" s="21">
        <f>INDEX(Data[],MATCH($A136,Data[Dist],0),MATCH(H$6,Data[#Headers],0))-G136</f>
        <v>1425415</v>
      </c>
      <c r="I136" s="24"/>
      <c r="J136" s="21">
        <f>INDEX(Notes!$I$2:$N$11,MATCH(Notes!$B$2,Notes!$I$2:$I$11,0),4)*$C136</f>
        <v>950280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237570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111766</v>
      </c>
      <c r="E137" s="21">
        <f>INDEX(Data[],MATCH($A137,Data[Dist],0),MATCH(E$6,Data[#Headers],0))</f>
        <v>111767</v>
      </c>
      <c r="F137" s="21">
        <f>INDEX(Data[],MATCH($A137,Data[Dist],0),MATCH(F$6,Data[#Headers],0))</f>
        <v>111765</v>
      </c>
      <c r="G137" s="21">
        <f>INDEX(Data[],MATCH($A137,Data[Dist],0),MATCH(G$6,Data[#Headers],0))</f>
        <v>450112</v>
      </c>
      <c r="H137" s="21">
        <f>INDEX(Data[],MATCH($A137,Data[Dist],0),MATCH(H$6,Data[#Headers],0))-G137</f>
        <v>675171</v>
      </c>
      <c r="I137" s="24"/>
      <c r="J137" s="21">
        <f>INDEX(Notes!$I$2:$N$11,MATCH(Notes!$B$2,Notes!$I$2:$I$11,0),4)*$C137</f>
        <v>450112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112528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917989</v>
      </c>
      <c r="E138" s="21">
        <f>INDEX(Data[],MATCH($A138,Data[Dist],0),MATCH(E$6,Data[#Headers],0))</f>
        <v>917988</v>
      </c>
      <c r="F138" s="21">
        <f>INDEX(Data[],MATCH($A138,Data[Dist],0),MATCH(F$6,Data[#Headers],0))</f>
        <v>917989</v>
      </c>
      <c r="G138" s="21">
        <f>INDEX(Data[],MATCH($A138,Data[Dist],0),MATCH(G$6,Data[#Headers],0))</f>
        <v>3688292</v>
      </c>
      <c r="H138" s="21">
        <f>INDEX(Data[],MATCH($A138,Data[Dist],0),MATCH(H$6,Data[#Headers],0))-G138</f>
        <v>5532435</v>
      </c>
      <c r="I138" s="24"/>
      <c r="J138" s="21">
        <f>INDEX(Notes!$I$2:$N$11,MATCH(Notes!$B$2,Notes!$I$2:$I$11,0),4)*$C138</f>
        <v>3688292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922073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1035262</v>
      </c>
      <c r="E139" s="21">
        <f>INDEX(Data[],MATCH($A139,Data[Dist],0),MATCH(E$6,Data[#Headers],0))</f>
        <v>1035262</v>
      </c>
      <c r="F139" s="21">
        <f>INDEX(Data[],MATCH($A139,Data[Dist],0),MATCH(F$6,Data[#Headers],0))</f>
        <v>1035262</v>
      </c>
      <c r="G139" s="21">
        <f>INDEX(Data[],MATCH($A139,Data[Dist],0),MATCH(G$6,Data[#Headers],0))</f>
        <v>4161272</v>
      </c>
      <c r="H139" s="21">
        <f>INDEX(Data[],MATCH($A139,Data[Dist],0),MATCH(H$6,Data[#Headers],0))-G139</f>
        <v>6241908</v>
      </c>
      <c r="I139" s="24"/>
      <c r="J139" s="21">
        <f>INDEX(Notes!$I$2:$N$11,MATCH(Notes!$B$2,Notes!$I$2:$I$11,0),4)*$C139</f>
        <v>4161272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1040318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159783</v>
      </c>
      <c r="E140" s="21">
        <f>INDEX(Data[],MATCH($A140,Data[Dist],0),MATCH(E$6,Data[#Headers],0))</f>
        <v>159784</v>
      </c>
      <c r="F140" s="21">
        <f>INDEX(Data[],MATCH($A140,Data[Dist],0),MATCH(F$6,Data[#Headers],0))</f>
        <v>159782</v>
      </c>
      <c r="G140" s="21">
        <f>INDEX(Data[],MATCH($A140,Data[Dist],0),MATCH(G$6,Data[#Headers],0))</f>
        <v>643624</v>
      </c>
      <c r="H140" s="21">
        <f>INDEX(Data[],MATCH($A140,Data[Dist],0),MATCH(H$6,Data[#Headers],0))-G140</f>
        <v>965435</v>
      </c>
      <c r="I140" s="24"/>
      <c r="J140" s="21">
        <f>INDEX(Notes!$I$2:$N$11,MATCH(Notes!$B$2,Notes!$I$2:$I$11,0),4)*$C140</f>
        <v>643624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160906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389140</v>
      </c>
      <c r="E141" s="21">
        <f>INDEX(Data[],MATCH($A141,Data[Dist],0),MATCH(E$6,Data[#Headers],0))</f>
        <v>389140</v>
      </c>
      <c r="F141" s="21">
        <f>INDEX(Data[],MATCH($A141,Data[Dist],0),MATCH(F$6,Data[#Headers],0))</f>
        <v>389139</v>
      </c>
      <c r="G141" s="21">
        <f>INDEX(Data[],MATCH($A141,Data[Dist],0),MATCH(G$6,Data[#Headers],0))</f>
        <v>1566068</v>
      </c>
      <c r="H141" s="21">
        <f>INDEX(Data[],MATCH($A141,Data[Dist],0),MATCH(H$6,Data[#Headers],0))-G141</f>
        <v>2349100</v>
      </c>
      <c r="I141" s="24"/>
      <c r="J141" s="21">
        <f>INDEX(Notes!$I$2:$N$11,MATCH(Notes!$B$2,Notes!$I$2:$I$11,0),4)*$C141</f>
        <v>1566068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391517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395051</v>
      </c>
      <c r="E142" s="21">
        <f>INDEX(Data[],MATCH($A142,Data[Dist],0),MATCH(E$6,Data[#Headers],0))</f>
        <v>395050</v>
      </c>
      <c r="F142" s="21">
        <f>INDEX(Data[],MATCH($A142,Data[Dist],0),MATCH(F$6,Data[#Headers],0))</f>
        <v>395051</v>
      </c>
      <c r="G142" s="21">
        <f>INDEX(Data[],MATCH($A142,Data[Dist],0),MATCH(G$6,Data[#Headers],0))</f>
        <v>1588516</v>
      </c>
      <c r="H142" s="21">
        <f>INDEX(Data[],MATCH($A142,Data[Dist],0),MATCH(H$6,Data[#Headers],0))-G142</f>
        <v>2382778</v>
      </c>
      <c r="I142" s="24"/>
      <c r="J142" s="21">
        <f>INDEX(Notes!$I$2:$N$11,MATCH(Notes!$B$2,Notes!$I$2:$I$11,0),4)*$C142</f>
        <v>1588516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397129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432271</v>
      </c>
      <c r="E143" s="21">
        <f>INDEX(Data[],MATCH($A143,Data[Dist],0),MATCH(E$6,Data[#Headers],0))</f>
        <v>432271</v>
      </c>
      <c r="F143" s="21">
        <f>INDEX(Data[],MATCH($A143,Data[Dist],0),MATCH(F$6,Data[#Headers],0))</f>
        <v>432272</v>
      </c>
      <c r="G143" s="21">
        <f>INDEX(Data[],MATCH($A143,Data[Dist],0),MATCH(G$6,Data[#Headers],0))</f>
        <v>1737680</v>
      </c>
      <c r="H143" s="21">
        <f>INDEX(Data[],MATCH($A143,Data[Dist],0),MATCH(H$6,Data[#Headers],0))-G143</f>
        <v>2606519</v>
      </c>
      <c r="I143" s="24"/>
      <c r="J143" s="21">
        <f>INDEX(Notes!$I$2:$N$11,MATCH(Notes!$B$2,Notes!$I$2:$I$11,0),4)*$C143</f>
        <v>1737680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434420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858793</v>
      </c>
      <c r="E144" s="21">
        <f>INDEX(Data[],MATCH($A144,Data[Dist],0),MATCH(E$6,Data[#Headers],0))</f>
        <v>858792</v>
      </c>
      <c r="F144" s="21">
        <f>INDEX(Data[],MATCH($A144,Data[Dist],0),MATCH(F$6,Data[#Headers],0))</f>
        <v>858793</v>
      </c>
      <c r="G144" s="21">
        <f>INDEX(Data[],MATCH($A144,Data[Dist],0),MATCH(G$6,Data[#Headers],0))</f>
        <v>3452392</v>
      </c>
      <c r="H144" s="21">
        <f>INDEX(Data[],MATCH($A144,Data[Dist],0),MATCH(H$6,Data[#Headers],0))-G144</f>
        <v>5178592</v>
      </c>
      <c r="I144" s="24"/>
      <c r="J144" s="21">
        <f>INDEX(Notes!$I$2:$N$11,MATCH(Notes!$B$2,Notes!$I$2:$I$11,0),4)*$C144</f>
        <v>3452392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863098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245560</v>
      </c>
      <c r="E145" s="21">
        <f>INDEX(Data[],MATCH($A145,Data[Dist],0),MATCH(E$6,Data[#Headers],0))</f>
        <v>245559</v>
      </c>
      <c r="F145" s="21">
        <f>INDEX(Data[],MATCH($A145,Data[Dist],0),MATCH(F$6,Data[#Headers],0))</f>
        <v>245560</v>
      </c>
      <c r="G145" s="21">
        <f>INDEX(Data[],MATCH($A145,Data[Dist],0),MATCH(G$6,Data[#Headers],0))</f>
        <v>988368</v>
      </c>
      <c r="H145" s="21">
        <f>INDEX(Data[],MATCH($A145,Data[Dist],0),MATCH(H$6,Data[#Headers],0))-G145</f>
        <v>1482554</v>
      </c>
      <c r="I145" s="24"/>
      <c r="J145" s="21">
        <f>INDEX(Notes!$I$2:$N$11,MATCH(Notes!$B$2,Notes!$I$2:$I$11,0),4)*$C145</f>
        <v>988368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247092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699652</v>
      </c>
      <c r="E146" s="21">
        <f>INDEX(Data[],MATCH($A146,Data[Dist],0),MATCH(E$6,Data[#Headers],0))</f>
        <v>699653</v>
      </c>
      <c r="F146" s="21">
        <f>INDEX(Data[],MATCH($A146,Data[Dist],0),MATCH(F$6,Data[#Headers],0))</f>
        <v>699651</v>
      </c>
      <c r="G146" s="21">
        <f>INDEX(Data[],MATCH($A146,Data[Dist],0),MATCH(G$6,Data[#Headers],0))</f>
        <v>2810268</v>
      </c>
      <c r="H146" s="21">
        <f>INDEX(Data[],MATCH($A146,Data[Dist],0),MATCH(H$6,Data[#Headers],0))-G146</f>
        <v>4215405</v>
      </c>
      <c r="I146" s="24"/>
      <c r="J146" s="21">
        <f>INDEX(Notes!$I$2:$N$11,MATCH(Notes!$B$2,Notes!$I$2:$I$11,0),4)*$C146</f>
        <v>2810268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702567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946603</v>
      </c>
      <c r="E147" s="21">
        <f>INDEX(Data[],MATCH($A147,Data[Dist],0),MATCH(E$6,Data[#Headers],0))</f>
        <v>946603</v>
      </c>
      <c r="F147" s="21">
        <f>INDEX(Data[],MATCH($A147,Data[Dist],0),MATCH(F$6,Data[#Headers],0))</f>
        <v>946604</v>
      </c>
      <c r="G147" s="21">
        <f>INDEX(Data[],MATCH($A147,Data[Dist],0),MATCH(G$6,Data[#Headers],0))</f>
        <v>3804424</v>
      </c>
      <c r="H147" s="21">
        <f>INDEX(Data[],MATCH($A147,Data[Dist],0),MATCH(H$6,Data[#Headers],0))-G147</f>
        <v>5706632</v>
      </c>
      <c r="I147" s="24"/>
      <c r="J147" s="21">
        <f>INDEX(Notes!$I$2:$N$11,MATCH(Notes!$B$2,Notes!$I$2:$I$11,0),4)*$C147</f>
        <v>3804424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951106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1130089</v>
      </c>
      <c r="E148" s="21">
        <f>INDEX(Data[],MATCH($A148,Data[Dist],0),MATCH(E$6,Data[#Headers],0))</f>
        <v>1130089</v>
      </c>
      <c r="F148" s="21">
        <f>INDEX(Data[],MATCH($A148,Data[Dist],0),MATCH(F$6,Data[#Headers],0))</f>
        <v>1130089</v>
      </c>
      <c r="G148" s="21">
        <f>INDEX(Data[],MATCH($A148,Data[Dist],0),MATCH(G$6,Data[#Headers],0))</f>
        <v>4540704</v>
      </c>
      <c r="H148" s="21">
        <f>INDEX(Data[],MATCH($A148,Data[Dist],0),MATCH(H$6,Data[#Headers],0))-G148</f>
        <v>6811052</v>
      </c>
      <c r="I148" s="24"/>
      <c r="J148" s="21">
        <f>INDEX(Notes!$I$2:$N$11,MATCH(Notes!$B$2,Notes!$I$2:$I$11,0),4)*$C148</f>
        <v>4540704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1135176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2908957</v>
      </c>
      <c r="E149" s="21">
        <f>INDEX(Data[],MATCH($A149,Data[Dist],0),MATCH(E$6,Data[#Headers],0))</f>
        <v>2908957</v>
      </c>
      <c r="F149" s="21">
        <f>INDEX(Data[],MATCH($A149,Data[Dist],0),MATCH(F$6,Data[#Headers],0))</f>
        <v>2908958</v>
      </c>
      <c r="G149" s="21">
        <f>INDEX(Data[],MATCH($A149,Data[Dist],0),MATCH(G$6,Data[#Headers],0))</f>
        <v>11687340</v>
      </c>
      <c r="H149" s="21">
        <f>INDEX(Data[],MATCH($A149,Data[Dist],0),MATCH(H$6,Data[#Headers],0))-G149</f>
        <v>17531011</v>
      </c>
      <c r="I149" s="24"/>
      <c r="J149" s="21">
        <f>INDEX(Notes!$I$2:$N$11,MATCH(Notes!$B$2,Notes!$I$2:$I$11,0),4)*$C149</f>
        <v>11687340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2921835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679973</v>
      </c>
      <c r="E150" s="21">
        <f>INDEX(Data[],MATCH($A150,Data[Dist],0),MATCH(E$6,Data[#Headers],0))</f>
        <v>679972</v>
      </c>
      <c r="F150" s="21">
        <f>INDEX(Data[],MATCH($A150,Data[Dist],0),MATCH(F$6,Data[#Headers],0))</f>
        <v>679973</v>
      </c>
      <c r="G150" s="21">
        <f>INDEX(Data[],MATCH($A150,Data[Dist],0),MATCH(G$6,Data[#Headers],0))</f>
        <v>2732212</v>
      </c>
      <c r="H150" s="21">
        <f>INDEX(Data[],MATCH($A150,Data[Dist],0),MATCH(H$6,Data[#Headers],0))-G150</f>
        <v>4098313</v>
      </c>
      <c r="I150" s="24"/>
      <c r="J150" s="21">
        <f>INDEX(Notes!$I$2:$N$11,MATCH(Notes!$B$2,Notes!$I$2:$I$11,0),4)*$C150</f>
        <v>2732212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683053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10594443</v>
      </c>
      <c r="E151" s="21">
        <f>INDEX(Data[],MATCH($A151,Data[Dist],0),MATCH(E$6,Data[#Headers],0))</f>
        <v>10594443</v>
      </c>
      <c r="F151" s="21">
        <f>INDEX(Data[],MATCH($A151,Data[Dist],0),MATCH(F$6,Data[#Headers],0))</f>
        <v>10594441</v>
      </c>
      <c r="G151" s="21">
        <f>INDEX(Data[],MATCH($A151,Data[Dist],0),MATCH(G$6,Data[#Headers],0))</f>
        <v>42596284</v>
      </c>
      <c r="H151" s="21">
        <f>INDEX(Data[],MATCH($A151,Data[Dist],0),MATCH(H$6,Data[#Headers],0))-G151</f>
        <v>63894421</v>
      </c>
      <c r="I151" s="24"/>
      <c r="J151" s="21">
        <f>INDEX(Notes!$I$2:$N$11,MATCH(Notes!$B$2,Notes!$I$2:$I$11,0),4)*$C151</f>
        <v>42596284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10649071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771563</v>
      </c>
      <c r="E152" s="21">
        <f>INDEX(Data[],MATCH($A152,Data[Dist],0),MATCH(E$6,Data[#Headers],0))</f>
        <v>771563</v>
      </c>
      <c r="F152" s="21">
        <f>INDEX(Data[],MATCH($A152,Data[Dist],0),MATCH(F$6,Data[#Headers],0))</f>
        <v>771561</v>
      </c>
      <c r="G152" s="21">
        <f>INDEX(Data[],MATCH($A152,Data[Dist],0),MATCH(G$6,Data[#Headers],0))</f>
        <v>3100756</v>
      </c>
      <c r="H152" s="21">
        <f>INDEX(Data[],MATCH($A152,Data[Dist],0),MATCH(H$6,Data[#Headers],0))-G152</f>
        <v>4651131</v>
      </c>
      <c r="I152" s="24"/>
      <c r="J152" s="21">
        <f>INDEX(Notes!$I$2:$N$11,MATCH(Notes!$B$2,Notes!$I$2:$I$11,0),4)*$C152</f>
        <v>3100756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775189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416962</v>
      </c>
      <c r="E153" s="21">
        <f>INDEX(Data[],MATCH($A153,Data[Dist],0),MATCH(E$6,Data[#Headers],0))</f>
        <v>416963</v>
      </c>
      <c r="F153" s="21">
        <f>INDEX(Data[],MATCH($A153,Data[Dist],0),MATCH(F$6,Data[#Headers],0))</f>
        <v>416961</v>
      </c>
      <c r="G153" s="21">
        <f>INDEX(Data[],MATCH($A153,Data[Dist],0),MATCH(G$6,Data[#Headers],0))</f>
        <v>1675128</v>
      </c>
      <c r="H153" s="21">
        <f>INDEX(Data[],MATCH($A153,Data[Dist],0),MATCH(H$6,Data[#Headers],0))-G153</f>
        <v>2512695</v>
      </c>
      <c r="I153" s="24"/>
      <c r="J153" s="21">
        <f>INDEX(Notes!$I$2:$N$11,MATCH(Notes!$B$2,Notes!$I$2:$I$11,0),4)*$C153</f>
        <v>1675128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418782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453337</v>
      </c>
      <c r="E154" s="21">
        <f>INDEX(Data[],MATCH($A154,Data[Dist],0),MATCH(E$6,Data[#Headers],0))</f>
        <v>453337</v>
      </c>
      <c r="F154" s="21">
        <f>INDEX(Data[],MATCH($A154,Data[Dist],0),MATCH(F$6,Data[#Headers],0))</f>
        <v>453338</v>
      </c>
      <c r="G154" s="21">
        <f>INDEX(Data[],MATCH($A154,Data[Dist],0),MATCH(G$6,Data[#Headers],0))</f>
        <v>1823480</v>
      </c>
      <c r="H154" s="21">
        <f>INDEX(Data[],MATCH($A154,Data[Dist],0),MATCH(H$6,Data[#Headers],0))-G154</f>
        <v>2735221</v>
      </c>
      <c r="I154" s="24"/>
      <c r="J154" s="21">
        <f>INDEX(Notes!$I$2:$N$11,MATCH(Notes!$B$2,Notes!$I$2:$I$11,0),4)*$C154</f>
        <v>1823480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455870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374912</v>
      </c>
      <c r="E155" s="21">
        <f>INDEX(Data[],MATCH($A155,Data[Dist],0),MATCH(E$6,Data[#Headers],0))</f>
        <v>374912</v>
      </c>
      <c r="F155" s="21">
        <f>INDEX(Data[],MATCH($A155,Data[Dist],0),MATCH(F$6,Data[#Headers],0))</f>
        <v>374911</v>
      </c>
      <c r="G155" s="21">
        <f>INDEX(Data[],MATCH($A155,Data[Dist],0),MATCH(G$6,Data[#Headers],0))</f>
        <v>1506304</v>
      </c>
      <c r="H155" s="21">
        <f>INDEX(Data[],MATCH($A155,Data[Dist],0),MATCH(H$6,Data[#Headers],0))-G155</f>
        <v>2259452</v>
      </c>
      <c r="I155" s="24"/>
      <c r="J155" s="21">
        <f>INDEX(Notes!$I$2:$N$11,MATCH(Notes!$B$2,Notes!$I$2:$I$11,0),4)*$C155</f>
        <v>1506304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376576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866991</v>
      </c>
      <c r="E156" s="21">
        <f>INDEX(Data[],MATCH($A156,Data[Dist],0),MATCH(E$6,Data[#Headers],0))</f>
        <v>866991</v>
      </c>
      <c r="F156" s="21">
        <f>INDEX(Data[],MATCH($A156,Data[Dist],0),MATCH(F$6,Data[#Headers],0))</f>
        <v>866991</v>
      </c>
      <c r="G156" s="21">
        <f>INDEX(Data[],MATCH($A156,Data[Dist],0),MATCH(G$6,Data[#Headers],0))</f>
        <v>3485976</v>
      </c>
      <c r="H156" s="21">
        <f>INDEX(Data[],MATCH($A156,Data[Dist],0),MATCH(H$6,Data[#Headers],0))-G156</f>
        <v>5228959</v>
      </c>
      <c r="I156" s="24"/>
      <c r="J156" s="21">
        <f>INDEX(Notes!$I$2:$N$11,MATCH(Notes!$B$2,Notes!$I$2:$I$11,0),4)*$C156</f>
        <v>3485976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871494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724088</v>
      </c>
      <c r="E157" s="21">
        <f>INDEX(Data[],MATCH($A157,Data[Dist],0),MATCH(E$6,Data[#Headers],0))</f>
        <v>724089</v>
      </c>
      <c r="F157" s="21">
        <f>INDEX(Data[],MATCH($A157,Data[Dist],0),MATCH(F$6,Data[#Headers],0))</f>
        <v>724087</v>
      </c>
      <c r="G157" s="21">
        <f>INDEX(Data[],MATCH($A157,Data[Dist],0),MATCH(G$6,Data[#Headers],0))</f>
        <v>2909416</v>
      </c>
      <c r="H157" s="21">
        <f>INDEX(Data[],MATCH($A157,Data[Dist],0),MATCH(H$6,Data[#Headers],0))-G157</f>
        <v>4364121</v>
      </c>
      <c r="I157" s="24"/>
      <c r="J157" s="21">
        <f>INDEX(Notes!$I$2:$N$11,MATCH(Notes!$B$2,Notes!$I$2:$I$11,0),4)*$C157</f>
        <v>2909416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727354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5155555</v>
      </c>
      <c r="E158" s="21">
        <f>INDEX(Data[],MATCH($A158,Data[Dist],0),MATCH(E$6,Data[#Headers],0))</f>
        <v>5155555</v>
      </c>
      <c r="F158" s="21">
        <f>INDEX(Data[],MATCH($A158,Data[Dist],0),MATCH(F$6,Data[#Headers],0))</f>
        <v>5155554</v>
      </c>
      <c r="G158" s="21">
        <f>INDEX(Data[],MATCH($A158,Data[Dist],0),MATCH(G$6,Data[#Headers],0))</f>
        <v>20723400</v>
      </c>
      <c r="H158" s="21">
        <f>INDEX(Data[],MATCH($A158,Data[Dist],0),MATCH(H$6,Data[#Headers],0))-G158</f>
        <v>31085097</v>
      </c>
      <c r="I158" s="24"/>
      <c r="J158" s="21">
        <f>INDEX(Notes!$I$2:$N$11,MATCH(Notes!$B$2,Notes!$I$2:$I$11,0),4)*$C158</f>
        <v>20723400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5180850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1777387</v>
      </c>
      <c r="E159" s="21">
        <f>INDEX(Data[],MATCH($A159,Data[Dist],0),MATCH(E$6,Data[#Headers],0))</f>
        <v>1777387</v>
      </c>
      <c r="F159" s="21">
        <f>INDEX(Data[],MATCH($A159,Data[Dist],0),MATCH(F$6,Data[#Headers],0))</f>
        <v>1777386</v>
      </c>
      <c r="G159" s="21">
        <f>INDEX(Data[],MATCH($A159,Data[Dist],0),MATCH(G$6,Data[#Headers],0))</f>
        <v>7136400</v>
      </c>
      <c r="H159" s="21">
        <f>INDEX(Data[],MATCH($A159,Data[Dist],0),MATCH(H$6,Data[#Headers],0))-G159</f>
        <v>10704604</v>
      </c>
      <c r="I159" s="24"/>
      <c r="J159" s="21">
        <f>INDEX(Notes!$I$2:$N$11,MATCH(Notes!$B$2,Notes!$I$2:$I$11,0),4)*$C159</f>
        <v>7136400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1784100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251658</v>
      </c>
      <c r="E160" s="21">
        <f>INDEX(Data[],MATCH($A160,Data[Dist],0),MATCH(E$6,Data[#Headers],0))</f>
        <v>251658</v>
      </c>
      <c r="F160" s="21">
        <f>INDEX(Data[],MATCH($A160,Data[Dist],0),MATCH(F$6,Data[#Headers],0))</f>
        <v>251657</v>
      </c>
      <c r="G160" s="21">
        <f>INDEX(Data[],MATCH($A160,Data[Dist],0),MATCH(G$6,Data[#Headers],0))</f>
        <v>1011612</v>
      </c>
      <c r="H160" s="21">
        <f>INDEX(Data[],MATCH($A160,Data[Dist],0),MATCH(H$6,Data[#Headers],0))-G160</f>
        <v>1517414</v>
      </c>
      <c r="I160" s="24"/>
      <c r="J160" s="21">
        <f>INDEX(Notes!$I$2:$N$11,MATCH(Notes!$B$2,Notes!$I$2:$I$11,0),4)*$C160</f>
        <v>1011612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252903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367386</v>
      </c>
      <c r="E161" s="21">
        <f>INDEX(Data[],MATCH($A161,Data[Dist],0),MATCH(E$6,Data[#Headers],0))</f>
        <v>367386</v>
      </c>
      <c r="F161" s="21">
        <f>INDEX(Data[],MATCH($A161,Data[Dist],0),MATCH(F$6,Data[#Headers],0))</f>
        <v>367386</v>
      </c>
      <c r="G161" s="21">
        <f>INDEX(Data[],MATCH($A161,Data[Dist],0),MATCH(G$6,Data[#Headers],0))</f>
        <v>1476468</v>
      </c>
      <c r="H161" s="21">
        <f>INDEX(Data[],MATCH($A161,Data[Dist],0),MATCH(H$6,Data[#Headers],0))-G161</f>
        <v>2214705</v>
      </c>
      <c r="I161" s="24"/>
      <c r="J161" s="21">
        <f>INDEX(Notes!$I$2:$N$11,MATCH(Notes!$B$2,Notes!$I$2:$I$11,0),4)*$C161</f>
        <v>1476468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369117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1490970</v>
      </c>
      <c r="E162" s="21">
        <f>INDEX(Data[],MATCH($A162,Data[Dist],0),MATCH(E$6,Data[#Headers],0))</f>
        <v>1490970</v>
      </c>
      <c r="F162" s="21">
        <f>INDEX(Data[],MATCH($A162,Data[Dist],0),MATCH(F$6,Data[#Headers],0))</f>
        <v>1490970</v>
      </c>
      <c r="G162" s="21">
        <f>INDEX(Data[],MATCH($A162,Data[Dist],0),MATCH(G$6,Data[#Headers],0))</f>
        <v>5989704</v>
      </c>
      <c r="H162" s="21">
        <f>INDEX(Data[],MATCH($A162,Data[Dist],0),MATCH(H$6,Data[#Headers],0))-G162</f>
        <v>8984551</v>
      </c>
      <c r="I162" s="24"/>
      <c r="J162" s="21">
        <f>INDEX(Notes!$I$2:$N$11,MATCH(Notes!$B$2,Notes!$I$2:$I$11,0),4)*$C162</f>
        <v>5989704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1497426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399172</v>
      </c>
      <c r="E163" s="21">
        <f>INDEX(Data[],MATCH($A163,Data[Dist],0),MATCH(E$6,Data[#Headers],0))</f>
        <v>399172</v>
      </c>
      <c r="F163" s="21">
        <f>INDEX(Data[],MATCH($A163,Data[Dist],0),MATCH(F$6,Data[#Headers],0))</f>
        <v>399170</v>
      </c>
      <c r="G163" s="21">
        <f>INDEX(Data[],MATCH($A163,Data[Dist],0),MATCH(G$6,Data[#Headers],0))</f>
        <v>1604992</v>
      </c>
      <c r="H163" s="21">
        <f>INDEX(Data[],MATCH($A163,Data[Dist],0),MATCH(H$6,Data[#Headers],0))-G163</f>
        <v>2407485</v>
      </c>
      <c r="I163" s="24"/>
      <c r="J163" s="21">
        <f>INDEX(Notes!$I$2:$N$11,MATCH(Notes!$B$2,Notes!$I$2:$I$11,0),4)*$C163</f>
        <v>1604992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401248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289402</v>
      </c>
      <c r="E164" s="21">
        <f>INDEX(Data[],MATCH($A164,Data[Dist],0),MATCH(E$6,Data[#Headers],0))</f>
        <v>289403</v>
      </c>
      <c r="F164" s="21">
        <f>INDEX(Data[],MATCH($A164,Data[Dist],0),MATCH(F$6,Data[#Headers],0))</f>
        <v>289401</v>
      </c>
      <c r="G164" s="21">
        <f>INDEX(Data[],MATCH($A164,Data[Dist],0),MATCH(G$6,Data[#Headers],0))</f>
        <v>1161968</v>
      </c>
      <c r="H164" s="21">
        <f>INDEX(Data[],MATCH($A164,Data[Dist],0),MATCH(H$6,Data[#Headers],0))-G164</f>
        <v>1742953</v>
      </c>
      <c r="I164" s="24"/>
      <c r="J164" s="21">
        <f>INDEX(Notes!$I$2:$N$11,MATCH(Notes!$B$2,Notes!$I$2:$I$11,0),4)*$C164</f>
        <v>1161968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290492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243380</v>
      </c>
      <c r="E165" s="21">
        <f>INDEX(Data[],MATCH($A165,Data[Dist],0),MATCH(E$6,Data[#Headers],0))</f>
        <v>243380</v>
      </c>
      <c r="F165" s="21">
        <f>INDEX(Data[],MATCH($A165,Data[Dist],0),MATCH(F$6,Data[#Headers],0))</f>
        <v>243380</v>
      </c>
      <c r="G165" s="21">
        <f>INDEX(Data[],MATCH($A165,Data[Dist],0),MATCH(G$6,Data[#Headers],0))</f>
        <v>978252</v>
      </c>
      <c r="H165" s="21">
        <f>INDEX(Data[],MATCH($A165,Data[Dist],0),MATCH(H$6,Data[#Headers],0))-G165</f>
        <v>1467376</v>
      </c>
      <c r="I165" s="24"/>
      <c r="J165" s="21">
        <f>INDEX(Notes!$I$2:$N$11,MATCH(Notes!$B$2,Notes!$I$2:$I$11,0),4)*$C165</f>
        <v>978252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244563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459608</v>
      </c>
      <c r="E166" s="21">
        <f>INDEX(Data[],MATCH($A166,Data[Dist],0),MATCH(E$6,Data[#Headers],0))</f>
        <v>459609</v>
      </c>
      <c r="F166" s="21">
        <f>INDEX(Data[],MATCH($A166,Data[Dist],0),MATCH(F$6,Data[#Headers],0))</f>
        <v>459607</v>
      </c>
      <c r="G166" s="21">
        <f>INDEX(Data[],MATCH($A166,Data[Dist],0),MATCH(G$6,Data[#Headers],0))</f>
        <v>1847464</v>
      </c>
      <c r="H166" s="21">
        <f>INDEX(Data[],MATCH($A166,Data[Dist],0),MATCH(H$6,Data[#Headers],0))-G166</f>
        <v>2771195</v>
      </c>
      <c r="I166" s="24"/>
      <c r="J166" s="21">
        <f>INDEX(Notes!$I$2:$N$11,MATCH(Notes!$B$2,Notes!$I$2:$I$11,0),4)*$C166</f>
        <v>1847464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461866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367518</v>
      </c>
      <c r="E167" s="21">
        <f>INDEX(Data[],MATCH($A167,Data[Dist],0),MATCH(E$6,Data[#Headers],0))</f>
        <v>367518</v>
      </c>
      <c r="F167" s="21">
        <f>INDEX(Data[],MATCH($A167,Data[Dist],0),MATCH(F$6,Data[#Headers],0))</f>
        <v>367517</v>
      </c>
      <c r="G167" s="21">
        <f>INDEX(Data[],MATCH($A167,Data[Dist],0),MATCH(G$6,Data[#Headers],0))</f>
        <v>1477420</v>
      </c>
      <c r="H167" s="21">
        <f>INDEX(Data[],MATCH($A167,Data[Dist],0),MATCH(H$6,Data[#Headers],0))-G167</f>
        <v>2216127</v>
      </c>
      <c r="I167" s="24"/>
      <c r="J167" s="21">
        <f>INDEX(Notes!$I$2:$N$11,MATCH(Notes!$B$2,Notes!$I$2:$I$11,0),4)*$C167</f>
        <v>1477420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369355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1620506</v>
      </c>
      <c r="E168" s="21">
        <f>INDEX(Data[],MATCH($A168,Data[Dist],0),MATCH(E$6,Data[#Headers],0))</f>
        <v>1620506</v>
      </c>
      <c r="F168" s="21">
        <f>INDEX(Data[],MATCH($A168,Data[Dist],0),MATCH(F$6,Data[#Headers],0))</f>
        <v>1620504</v>
      </c>
      <c r="G168" s="21">
        <f>INDEX(Data[],MATCH($A168,Data[Dist],0),MATCH(G$6,Data[#Headers],0))</f>
        <v>6514352</v>
      </c>
      <c r="H168" s="21">
        <f>INDEX(Data[],MATCH($A168,Data[Dist],0),MATCH(H$6,Data[#Headers],0))-G168</f>
        <v>9771530</v>
      </c>
      <c r="I168" s="24"/>
      <c r="J168" s="21">
        <f>INDEX(Notes!$I$2:$N$11,MATCH(Notes!$B$2,Notes!$I$2:$I$11,0),4)*$C168</f>
        <v>6514352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1628588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375619</v>
      </c>
      <c r="E169" s="21">
        <f>INDEX(Data[],MATCH($A169,Data[Dist],0),MATCH(E$6,Data[#Headers],0))</f>
        <v>375620</v>
      </c>
      <c r="F169" s="21">
        <f>INDEX(Data[],MATCH($A169,Data[Dist],0),MATCH(F$6,Data[#Headers],0))</f>
        <v>375618</v>
      </c>
      <c r="G169" s="21">
        <f>INDEX(Data[],MATCH($A169,Data[Dist],0),MATCH(G$6,Data[#Headers],0))</f>
        <v>1509288</v>
      </c>
      <c r="H169" s="21">
        <f>INDEX(Data[],MATCH($A169,Data[Dist],0),MATCH(H$6,Data[#Headers],0))-G169</f>
        <v>2263929</v>
      </c>
      <c r="I169" s="24"/>
      <c r="J169" s="21">
        <f>INDEX(Notes!$I$2:$N$11,MATCH(Notes!$B$2,Notes!$I$2:$I$11,0),4)*$C169</f>
        <v>1509288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377322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1640206</v>
      </c>
      <c r="E170" s="21">
        <f>INDEX(Data[],MATCH($A170,Data[Dist],0),MATCH(E$6,Data[#Headers],0))</f>
        <v>1640205</v>
      </c>
      <c r="F170" s="21">
        <f>INDEX(Data[],MATCH($A170,Data[Dist],0),MATCH(F$6,Data[#Headers],0))</f>
        <v>1640206</v>
      </c>
      <c r="G170" s="21">
        <f>INDEX(Data[],MATCH($A170,Data[Dist],0),MATCH(G$6,Data[#Headers],0))</f>
        <v>6600112</v>
      </c>
      <c r="H170" s="21">
        <f>INDEX(Data[],MATCH($A170,Data[Dist],0),MATCH(H$6,Data[#Headers],0))-G170</f>
        <v>9900170</v>
      </c>
      <c r="I170" s="24"/>
      <c r="J170" s="21">
        <f>INDEX(Notes!$I$2:$N$11,MATCH(Notes!$B$2,Notes!$I$2:$I$11,0),4)*$C170</f>
        <v>6600112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1650028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553621</v>
      </c>
      <c r="E171" s="21">
        <f>INDEX(Data[],MATCH($A171,Data[Dist],0),MATCH(E$6,Data[#Headers],0))</f>
        <v>553620</v>
      </c>
      <c r="F171" s="21">
        <f>INDEX(Data[],MATCH($A171,Data[Dist],0),MATCH(F$6,Data[#Headers],0))</f>
        <v>553621</v>
      </c>
      <c r="G171" s="21">
        <f>INDEX(Data[],MATCH($A171,Data[Dist],0),MATCH(G$6,Data[#Headers],0))</f>
        <v>2225052</v>
      </c>
      <c r="H171" s="21">
        <f>INDEX(Data[],MATCH($A171,Data[Dist],0),MATCH(H$6,Data[#Headers],0))-G171</f>
        <v>3337579</v>
      </c>
      <c r="I171" s="24"/>
      <c r="J171" s="21">
        <f>INDEX(Notes!$I$2:$N$11,MATCH(Notes!$B$2,Notes!$I$2:$I$11,0),4)*$C171</f>
        <v>2225052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556263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6002188</v>
      </c>
      <c r="E172" s="21">
        <f>INDEX(Data[],MATCH($A172,Data[Dist],0),MATCH(E$6,Data[#Headers],0))</f>
        <v>6002188</v>
      </c>
      <c r="F172" s="21">
        <f>INDEX(Data[],MATCH($A172,Data[Dist],0),MATCH(F$6,Data[#Headers],0))</f>
        <v>6002186</v>
      </c>
      <c r="G172" s="21">
        <f>INDEX(Data[],MATCH($A172,Data[Dist],0),MATCH(G$6,Data[#Headers],0))</f>
        <v>24121284</v>
      </c>
      <c r="H172" s="21">
        <f>INDEX(Data[],MATCH($A172,Data[Dist],0),MATCH(H$6,Data[#Headers],0))-G172</f>
        <v>36181928</v>
      </c>
      <c r="I172" s="24"/>
      <c r="J172" s="21">
        <f>INDEX(Notes!$I$2:$N$11,MATCH(Notes!$B$2,Notes!$I$2:$I$11,0),4)*$C172</f>
        <v>24121284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6030321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620358</v>
      </c>
      <c r="E173" s="21">
        <f>INDEX(Data[],MATCH($A173,Data[Dist],0),MATCH(E$6,Data[#Headers],0))</f>
        <v>620358</v>
      </c>
      <c r="F173" s="21">
        <f>INDEX(Data[],MATCH($A173,Data[Dist],0),MATCH(F$6,Data[#Headers],0))</f>
        <v>620356</v>
      </c>
      <c r="G173" s="21">
        <f>INDEX(Data[],MATCH($A173,Data[Dist],0),MATCH(G$6,Data[#Headers],0))</f>
        <v>2491616</v>
      </c>
      <c r="H173" s="21">
        <f>INDEX(Data[],MATCH($A173,Data[Dist],0),MATCH(H$6,Data[#Headers],0))-G173</f>
        <v>3737428</v>
      </c>
      <c r="I173" s="24"/>
      <c r="J173" s="21">
        <f>INDEX(Notes!$I$2:$N$11,MATCH(Notes!$B$2,Notes!$I$2:$I$11,0),4)*$C173</f>
        <v>2491616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622904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475026</v>
      </c>
      <c r="E174" s="21">
        <f>INDEX(Data[],MATCH($A174,Data[Dist],0),MATCH(E$6,Data[#Headers],0))</f>
        <v>475026</v>
      </c>
      <c r="F174" s="21">
        <f>INDEX(Data[],MATCH($A174,Data[Dist],0),MATCH(F$6,Data[#Headers],0))</f>
        <v>475025</v>
      </c>
      <c r="G174" s="21">
        <f>INDEX(Data[],MATCH($A174,Data[Dist],0),MATCH(G$6,Data[#Headers],0))</f>
        <v>1908904</v>
      </c>
      <c r="H174" s="21">
        <f>INDEX(Data[],MATCH($A174,Data[Dist],0),MATCH(H$6,Data[#Headers],0))-G174</f>
        <v>2863355</v>
      </c>
      <c r="I174" s="24"/>
      <c r="J174" s="21">
        <f>INDEX(Notes!$I$2:$N$11,MATCH(Notes!$B$2,Notes!$I$2:$I$11,0),4)*$C174</f>
        <v>1908904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477226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225874</v>
      </c>
      <c r="E175" s="21">
        <f>INDEX(Data[],MATCH($A175,Data[Dist],0),MATCH(E$6,Data[#Headers],0))</f>
        <v>225874</v>
      </c>
      <c r="F175" s="21">
        <f>INDEX(Data[],MATCH($A175,Data[Dist],0),MATCH(F$6,Data[#Headers],0))</f>
        <v>225874</v>
      </c>
      <c r="G175" s="21">
        <f>INDEX(Data[],MATCH($A175,Data[Dist],0),MATCH(G$6,Data[#Headers],0))</f>
        <v>907996</v>
      </c>
      <c r="H175" s="21">
        <f>INDEX(Data[],MATCH($A175,Data[Dist],0),MATCH(H$6,Data[#Headers],0))-G175</f>
        <v>1361997</v>
      </c>
      <c r="I175" s="24"/>
      <c r="J175" s="21">
        <f>INDEX(Notes!$I$2:$N$11,MATCH(Notes!$B$2,Notes!$I$2:$I$11,0),4)*$C175</f>
        <v>907996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226999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532699</v>
      </c>
      <c r="E176" s="21">
        <f>INDEX(Data[],MATCH($A176,Data[Dist],0),MATCH(E$6,Data[#Headers],0))</f>
        <v>532698</v>
      </c>
      <c r="F176" s="21">
        <f>INDEX(Data[],MATCH($A176,Data[Dist],0),MATCH(F$6,Data[#Headers],0))</f>
        <v>532699</v>
      </c>
      <c r="G176" s="21">
        <f>INDEX(Data[],MATCH($A176,Data[Dist],0),MATCH(G$6,Data[#Headers],0))</f>
        <v>2140840</v>
      </c>
      <c r="H176" s="21">
        <f>INDEX(Data[],MATCH($A176,Data[Dist],0),MATCH(H$6,Data[#Headers],0))-G176</f>
        <v>3211261</v>
      </c>
      <c r="I176" s="24"/>
      <c r="J176" s="21">
        <f>INDEX(Notes!$I$2:$N$11,MATCH(Notes!$B$2,Notes!$I$2:$I$11,0),4)*$C176</f>
        <v>2140840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535210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321816</v>
      </c>
      <c r="E177" s="21">
        <f>INDEX(Data[],MATCH($A177,Data[Dist],0),MATCH(E$6,Data[#Headers],0))</f>
        <v>321816</v>
      </c>
      <c r="F177" s="21">
        <f>INDEX(Data[],MATCH($A177,Data[Dist],0),MATCH(F$6,Data[#Headers],0))</f>
        <v>321817</v>
      </c>
      <c r="G177" s="21">
        <f>INDEX(Data[],MATCH($A177,Data[Dist],0),MATCH(G$6,Data[#Headers],0))</f>
        <v>1293660</v>
      </c>
      <c r="H177" s="21">
        <f>INDEX(Data[],MATCH($A177,Data[Dist],0),MATCH(H$6,Data[#Headers],0))-G177</f>
        <v>1940489</v>
      </c>
      <c r="I177" s="24"/>
      <c r="J177" s="21">
        <f>INDEX(Notes!$I$2:$N$11,MATCH(Notes!$B$2,Notes!$I$2:$I$11,0),4)*$C177</f>
        <v>1293660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323415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541226</v>
      </c>
      <c r="E178" s="21">
        <f>INDEX(Data[],MATCH($A178,Data[Dist],0),MATCH(E$6,Data[#Headers],0))</f>
        <v>541226</v>
      </c>
      <c r="F178" s="21">
        <f>INDEX(Data[],MATCH($A178,Data[Dist],0),MATCH(F$6,Data[#Headers],0))</f>
        <v>541227</v>
      </c>
      <c r="G178" s="21">
        <f>INDEX(Data[],MATCH($A178,Data[Dist],0),MATCH(G$6,Data[#Headers],0))</f>
        <v>2174208</v>
      </c>
      <c r="H178" s="21">
        <f>INDEX(Data[],MATCH($A178,Data[Dist],0),MATCH(H$6,Data[#Headers],0))-G178</f>
        <v>3261312</v>
      </c>
      <c r="I178" s="24"/>
      <c r="J178" s="21">
        <f>INDEX(Notes!$I$2:$N$11,MATCH(Notes!$B$2,Notes!$I$2:$I$11,0),4)*$C178</f>
        <v>2174208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543552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380938</v>
      </c>
      <c r="E179" s="21">
        <f>INDEX(Data[],MATCH($A179,Data[Dist],0),MATCH(E$6,Data[#Headers],0))</f>
        <v>380938</v>
      </c>
      <c r="F179" s="21">
        <f>INDEX(Data[],MATCH($A179,Data[Dist],0),MATCH(F$6,Data[#Headers],0))</f>
        <v>380937</v>
      </c>
      <c r="G179" s="21">
        <f>INDEX(Data[],MATCH($A179,Data[Dist],0),MATCH(G$6,Data[#Headers],0))</f>
        <v>1532012</v>
      </c>
      <c r="H179" s="21">
        <f>INDEX(Data[],MATCH($A179,Data[Dist],0),MATCH(H$6,Data[#Headers],0))-G179</f>
        <v>2298016</v>
      </c>
      <c r="I179" s="24"/>
      <c r="J179" s="21">
        <f>INDEX(Notes!$I$2:$N$11,MATCH(Notes!$B$2,Notes!$I$2:$I$11,0),4)*$C179</f>
        <v>1532012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383003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429943</v>
      </c>
      <c r="E180" s="21">
        <f>INDEX(Data[],MATCH($A180,Data[Dist],0),MATCH(E$6,Data[#Headers],0))</f>
        <v>429943</v>
      </c>
      <c r="F180" s="21">
        <f>INDEX(Data[],MATCH($A180,Data[Dist],0),MATCH(F$6,Data[#Headers],0))</f>
        <v>429942</v>
      </c>
      <c r="G180" s="21">
        <f>INDEX(Data[],MATCH($A180,Data[Dist],0),MATCH(G$6,Data[#Headers],0))</f>
        <v>1729688</v>
      </c>
      <c r="H180" s="21">
        <f>INDEX(Data[],MATCH($A180,Data[Dist],0),MATCH(H$6,Data[#Headers],0))-G180</f>
        <v>2594531</v>
      </c>
      <c r="I180" s="24"/>
      <c r="J180" s="21">
        <f>INDEX(Notes!$I$2:$N$11,MATCH(Notes!$B$2,Notes!$I$2:$I$11,0),4)*$C180</f>
        <v>1729688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432422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341602</v>
      </c>
      <c r="E181" s="21">
        <f>INDEX(Data[],MATCH($A181,Data[Dist],0),MATCH(E$6,Data[#Headers],0))</f>
        <v>341602</v>
      </c>
      <c r="F181" s="21">
        <f>INDEX(Data[],MATCH($A181,Data[Dist],0),MATCH(F$6,Data[#Headers],0))</f>
        <v>341603</v>
      </c>
      <c r="G181" s="21">
        <f>INDEX(Data[],MATCH($A181,Data[Dist],0),MATCH(G$6,Data[#Headers],0))</f>
        <v>1374820</v>
      </c>
      <c r="H181" s="21">
        <f>INDEX(Data[],MATCH($A181,Data[Dist],0),MATCH(H$6,Data[#Headers],0))-G181</f>
        <v>2062234</v>
      </c>
      <c r="I181" s="24"/>
      <c r="J181" s="21">
        <f>INDEX(Notes!$I$2:$N$11,MATCH(Notes!$B$2,Notes!$I$2:$I$11,0),4)*$C181</f>
        <v>1374820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343705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1131804</v>
      </c>
      <c r="E182" s="21">
        <f>INDEX(Data[],MATCH($A182,Data[Dist],0),MATCH(E$6,Data[#Headers],0))</f>
        <v>1131804</v>
      </c>
      <c r="F182" s="21">
        <f>INDEX(Data[],MATCH($A182,Data[Dist],0),MATCH(F$6,Data[#Headers],0))</f>
        <v>1131804</v>
      </c>
      <c r="G182" s="21">
        <f>INDEX(Data[],MATCH($A182,Data[Dist],0),MATCH(G$6,Data[#Headers],0))</f>
        <v>4545256</v>
      </c>
      <c r="H182" s="21">
        <f>INDEX(Data[],MATCH($A182,Data[Dist],0),MATCH(H$6,Data[#Headers],0))-G182</f>
        <v>6817884</v>
      </c>
      <c r="I182" s="24"/>
      <c r="J182" s="21">
        <f>INDEX(Notes!$I$2:$N$11,MATCH(Notes!$B$2,Notes!$I$2:$I$11,0),4)*$C182</f>
        <v>4545256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1136314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442807</v>
      </c>
      <c r="E183" s="21">
        <f>INDEX(Data[],MATCH($A183,Data[Dist],0),MATCH(E$6,Data[#Headers],0))</f>
        <v>442807</v>
      </c>
      <c r="F183" s="21">
        <f>INDEX(Data[],MATCH($A183,Data[Dist],0),MATCH(F$6,Data[#Headers],0))</f>
        <v>442805</v>
      </c>
      <c r="G183" s="21">
        <f>INDEX(Data[],MATCH($A183,Data[Dist],0),MATCH(G$6,Data[#Headers],0))</f>
        <v>1781320</v>
      </c>
      <c r="H183" s="21">
        <f>INDEX(Data[],MATCH($A183,Data[Dist],0),MATCH(H$6,Data[#Headers],0))-G183</f>
        <v>2671975</v>
      </c>
      <c r="I183" s="24"/>
      <c r="J183" s="21">
        <f>INDEX(Notes!$I$2:$N$11,MATCH(Notes!$B$2,Notes!$I$2:$I$11,0),4)*$C183</f>
        <v>1781320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445330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248818</v>
      </c>
      <c r="E184" s="21">
        <f>INDEX(Data[],MATCH($A184,Data[Dist],0),MATCH(E$6,Data[#Headers],0))</f>
        <v>248817</v>
      </c>
      <c r="F184" s="21">
        <f>INDEX(Data[],MATCH($A184,Data[Dist],0),MATCH(F$6,Data[#Headers],0))</f>
        <v>248818</v>
      </c>
      <c r="G184" s="21">
        <f>INDEX(Data[],MATCH($A184,Data[Dist],0),MATCH(G$6,Data[#Headers],0))</f>
        <v>1001948</v>
      </c>
      <c r="H184" s="21">
        <f>INDEX(Data[],MATCH($A184,Data[Dist],0),MATCH(H$6,Data[#Headers],0))-G184</f>
        <v>1502925</v>
      </c>
      <c r="I184" s="24"/>
      <c r="J184" s="21">
        <f>INDEX(Notes!$I$2:$N$11,MATCH(Notes!$B$2,Notes!$I$2:$I$11,0),4)*$C184</f>
        <v>1001948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250487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1579393</v>
      </c>
      <c r="E185" s="21">
        <f>INDEX(Data[],MATCH($A185,Data[Dist],0),MATCH(E$6,Data[#Headers],0))</f>
        <v>1579393</v>
      </c>
      <c r="F185" s="21">
        <f>INDEX(Data[],MATCH($A185,Data[Dist],0),MATCH(F$6,Data[#Headers],0))</f>
        <v>1579393</v>
      </c>
      <c r="G185" s="21">
        <f>INDEX(Data[],MATCH($A185,Data[Dist],0),MATCH(G$6,Data[#Headers],0))</f>
        <v>6343204</v>
      </c>
      <c r="H185" s="21">
        <f>INDEX(Data[],MATCH($A185,Data[Dist],0),MATCH(H$6,Data[#Headers],0))-G185</f>
        <v>9514807</v>
      </c>
      <c r="I185" s="24"/>
      <c r="J185" s="21">
        <f>INDEX(Notes!$I$2:$N$11,MATCH(Notes!$B$2,Notes!$I$2:$I$11,0),4)*$C185</f>
        <v>6343204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1585801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5186301</v>
      </c>
      <c r="E186" s="21">
        <f>INDEX(Data[],MATCH($A186,Data[Dist],0),MATCH(E$6,Data[#Headers],0))</f>
        <v>5186301</v>
      </c>
      <c r="F186" s="21">
        <f>INDEX(Data[],MATCH($A186,Data[Dist],0),MATCH(F$6,Data[#Headers],0))</f>
        <v>5186302</v>
      </c>
      <c r="G186" s="21">
        <f>INDEX(Data[],MATCH($A186,Data[Dist],0),MATCH(G$6,Data[#Headers],0))</f>
        <v>20826004</v>
      </c>
      <c r="H186" s="21">
        <f>INDEX(Data[],MATCH($A186,Data[Dist],0),MATCH(H$6,Data[#Headers],0))-G186</f>
        <v>31239003</v>
      </c>
      <c r="I186" s="24"/>
      <c r="J186" s="21">
        <f>INDEX(Notes!$I$2:$N$11,MATCH(Notes!$B$2,Notes!$I$2:$I$11,0),4)*$C186</f>
        <v>20826004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5206501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375617</v>
      </c>
      <c r="E187" s="21">
        <f>INDEX(Data[],MATCH($A187,Data[Dist],0),MATCH(E$6,Data[#Headers],0))</f>
        <v>375617</v>
      </c>
      <c r="F187" s="21">
        <f>INDEX(Data[],MATCH($A187,Data[Dist],0),MATCH(F$6,Data[#Headers],0))</f>
        <v>375618</v>
      </c>
      <c r="G187" s="21">
        <f>INDEX(Data[],MATCH($A187,Data[Dist],0),MATCH(G$6,Data[#Headers],0))</f>
        <v>1509588</v>
      </c>
      <c r="H187" s="21">
        <f>INDEX(Data[],MATCH($A187,Data[Dist],0),MATCH(H$6,Data[#Headers],0))-G187</f>
        <v>2264380</v>
      </c>
      <c r="I187" s="24"/>
      <c r="J187" s="21">
        <f>INDEX(Notes!$I$2:$N$11,MATCH(Notes!$B$2,Notes!$I$2:$I$11,0),4)*$C187</f>
        <v>1509588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377397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2727009</v>
      </c>
      <c r="E188" s="21">
        <f>INDEX(Data[],MATCH($A188,Data[Dist],0),MATCH(E$6,Data[#Headers],0))</f>
        <v>2727008</v>
      </c>
      <c r="F188" s="21">
        <f>INDEX(Data[],MATCH($A188,Data[Dist],0),MATCH(F$6,Data[#Headers],0))</f>
        <v>2727009</v>
      </c>
      <c r="G188" s="21">
        <f>INDEX(Data[],MATCH($A188,Data[Dist],0),MATCH(G$6,Data[#Headers],0))</f>
        <v>10957292</v>
      </c>
      <c r="H188" s="21">
        <f>INDEX(Data[],MATCH($A188,Data[Dist],0),MATCH(H$6,Data[#Headers],0))-G188</f>
        <v>16435940</v>
      </c>
      <c r="I188" s="24"/>
      <c r="J188" s="21">
        <f>INDEX(Notes!$I$2:$N$11,MATCH(Notes!$B$2,Notes!$I$2:$I$11,0),4)*$C188</f>
        <v>10957292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2739323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1131333</v>
      </c>
      <c r="E189" s="21">
        <f>INDEX(Data[],MATCH($A189,Data[Dist],0),MATCH(E$6,Data[#Headers],0))</f>
        <v>1131333</v>
      </c>
      <c r="F189" s="21">
        <f>INDEX(Data[],MATCH($A189,Data[Dist],0),MATCH(F$6,Data[#Headers],0))</f>
        <v>1131333</v>
      </c>
      <c r="G189" s="21">
        <f>INDEX(Data[],MATCH($A189,Data[Dist],0),MATCH(G$6,Data[#Headers],0))</f>
        <v>4548304</v>
      </c>
      <c r="H189" s="21">
        <f>INDEX(Data[],MATCH($A189,Data[Dist],0),MATCH(H$6,Data[#Headers],0))-G189</f>
        <v>6822451</v>
      </c>
      <c r="I189" s="24"/>
      <c r="J189" s="21">
        <f>INDEX(Notes!$I$2:$N$11,MATCH(Notes!$B$2,Notes!$I$2:$I$11,0),4)*$C189</f>
        <v>4548304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1137076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657469</v>
      </c>
      <c r="E190" s="21">
        <f>INDEX(Data[],MATCH($A190,Data[Dist],0),MATCH(E$6,Data[#Headers],0))</f>
        <v>657469</v>
      </c>
      <c r="F190" s="21">
        <f>INDEX(Data[],MATCH($A190,Data[Dist],0),MATCH(F$6,Data[#Headers],0))</f>
        <v>657470</v>
      </c>
      <c r="G190" s="21">
        <f>INDEX(Data[],MATCH($A190,Data[Dist],0),MATCH(G$6,Data[#Headers],0))</f>
        <v>2642948</v>
      </c>
      <c r="H190" s="21">
        <f>INDEX(Data[],MATCH($A190,Data[Dist],0),MATCH(H$6,Data[#Headers],0))-G190</f>
        <v>3964426</v>
      </c>
      <c r="I190" s="24"/>
      <c r="J190" s="21">
        <f>INDEX(Notes!$I$2:$N$11,MATCH(Notes!$B$2,Notes!$I$2:$I$11,0),4)*$C190</f>
        <v>2642948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660737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279406</v>
      </c>
      <c r="E191" s="21">
        <f>INDEX(Data[],MATCH($A191,Data[Dist],0),MATCH(E$6,Data[#Headers],0))</f>
        <v>279407</v>
      </c>
      <c r="F191" s="21">
        <f>INDEX(Data[],MATCH($A191,Data[Dist],0),MATCH(F$6,Data[#Headers],0))</f>
        <v>279405</v>
      </c>
      <c r="G191" s="21">
        <f>INDEX(Data[],MATCH($A191,Data[Dist],0),MATCH(G$6,Data[#Headers],0))</f>
        <v>1121940</v>
      </c>
      <c r="H191" s="21">
        <f>INDEX(Data[],MATCH($A191,Data[Dist],0),MATCH(H$6,Data[#Headers],0))-G191</f>
        <v>1682912</v>
      </c>
      <c r="I191" s="24"/>
      <c r="J191" s="21">
        <f>INDEX(Notes!$I$2:$N$11,MATCH(Notes!$B$2,Notes!$I$2:$I$11,0),4)*$C191</f>
        <v>1121940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280485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369855</v>
      </c>
      <c r="E192" s="21">
        <f>INDEX(Data[],MATCH($A192,Data[Dist],0),MATCH(E$6,Data[#Headers],0))</f>
        <v>369855</v>
      </c>
      <c r="F192" s="21">
        <f>INDEX(Data[],MATCH($A192,Data[Dist],0),MATCH(F$6,Data[#Headers],0))</f>
        <v>369855</v>
      </c>
      <c r="G192" s="21">
        <f>INDEX(Data[],MATCH($A192,Data[Dist],0),MATCH(G$6,Data[#Headers],0))</f>
        <v>1486836</v>
      </c>
      <c r="H192" s="21">
        <f>INDEX(Data[],MATCH($A192,Data[Dist],0),MATCH(H$6,Data[#Headers],0))-G192</f>
        <v>2230251</v>
      </c>
      <c r="I192" s="24"/>
      <c r="J192" s="21">
        <f>INDEX(Notes!$I$2:$N$11,MATCH(Notes!$B$2,Notes!$I$2:$I$11,0),4)*$C192</f>
        <v>1486836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371709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881740</v>
      </c>
      <c r="E193" s="21">
        <f>INDEX(Data[],MATCH($A193,Data[Dist],0),MATCH(E$6,Data[#Headers],0))</f>
        <v>881740</v>
      </c>
      <c r="F193" s="21">
        <f>INDEX(Data[],MATCH($A193,Data[Dist],0),MATCH(F$6,Data[#Headers],0))</f>
        <v>881739</v>
      </c>
      <c r="G193" s="21">
        <f>INDEX(Data[],MATCH($A193,Data[Dist],0),MATCH(G$6,Data[#Headers],0))</f>
        <v>3544296</v>
      </c>
      <c r="H193" s="21">
        <f>INDEX(Data[],MATCH($A193,Data[Dist],0),MATCH(H$6,Data[#Headers],0))-G193</f>
        <v>5316447</v>
      </c>
      <c r="I193" s="24"/>
      <c r="J193" s="21">
        <f>INDEX(Notes!$I$2:$N$11,MATCH(Notes!$B$2,Notes!$I$2:$I$11,0),4)*$C193</f>
        <v>3544296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886074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583857</v>
      </c>
      <c r="E194" s="21">
        <f>INDEX(Data[],MATCH($A194,Data[Dist],0),MATCH(E$6,Data[#Headers],0))</f>
        <v>583857</v>
      </c>
      <c r="F194" s="21">
        <f>INDEX(Data[],MATCH($A194,Data[Dist],0),MATCH(F$6,Data[#Headers],0))</f>
        <v>583857</v>
      </c>
      <c r="G194" s="21">
        <f>INDEX(Data[],MATCH($A194,Data[Dist],0),MATCH(G$6,Data[#Headers],0))</f>
        <v>2346432</v>
      </c>
      <c r="H194" s="21">
        <f>INDEX(Data[],MATCH($A194,Data[Dist],0),MATCH(H$6,Data[#Headers],0))-G194</f>
        <v>3519644</v>
      </c>
      <c r="I194" s="24"/>
      <c r="J194" s="21">
        <f>INDEX(Notes!$I$2:$N$11,MATCH(Notes!$B$2,Notes!$I$2:$I$11,0),4)*$C194</f>
        <v>2346432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586608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672076</v>
      </c>
      <c r="E195" s="21">
        <f>INDEX(Data[],MATCH($A195,Data[Dist],0),MATCH(E$6,Data[#Headers],0))</f>
        <v>672075</v>
      </c>
      <c r="F195" s="21">
        <f>INDEX(Data[],MATCH($A195,Data[Dist],0),MATCH(F$6,Data[#Headers],0))</f>
        <v>672076</v>
      </c>
      <c r="G195" s="21">
        <f>INDEX(Data[],MATCH($A195,Data[Dist],0),MATCH(G$6,Data[#Headers],0))</f>
        <v>2700240</v>
      </c>
      <c r="H195" s="21">
        <f>INDEX(Data[],MATCH($A195,Data[Dist],0),MATCH(H$6,Data[#Headers],0))-G195</f>
        <v>4050359</v>
      </c>
      <c r="I195" s="24"/>
      <c r="J195" s="21">
        <f>INDEX(Notes!$I$2:$N$11,MATCH(Notes!$B$2,Notes!$I$2:$I$11,0),4)*$C195</f>
        <v>2700240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675060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218100</v>
      </c>
      <c r="E196" s="21">
        <f>INDEX(Data[],MATCH($A196,Data[Dist],0),MATCH(E$6,Data[#Headers],0))</f>
        <v>218100</v>
      </c>
      <c r="F196" s="21">
        <f>INDEX(Data[],MATCH($A196,Data[Dist],0),MATCH(F$6,Data[#Headers],0))</f>
        <v>218099</v>
      </c>
      <c r="G196" s="21">
        <f>INDEX(Data[],MATCH($A196,Data[Dist],0),MATCH(G$6,Data[#Headers],0))</f>
        <v>879224</v>
      </c>
      <c r="H196" s="21">
        <f>INDEX(Data[],MATCH($A196,Data[Dist],0),MATCH(H$6,Data[#Headers],0))-G196</f>
        <v>1318835</v>
      </c>
      <c r="I196" s="24"/>
      <c r="J196" s="21">
        <f>INDEX(Notes!$I$2:$N$11,MATCH(Notes!$B$2,Notes!$I$2:$I$11,0),4)*$C196</f>
        <v>879224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219806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781758</v>
      </c>
      <c r="E197" s="21">
        <f>INDEX(Data[],MATCH($A197,Data[Dist],0),MATCH(E$6,Data[#Headers],0))</f>
        <v>781758</v>
      </c>
      <c r="F197" s="21">
        <f>INDEX(Data[],MATCH($A197,Data[Dist],0),MATCH(F$6,Data[#Headers],0))</f>
        <v>781757</v>
      </c>
      <c r="G197" s="21">
        <f>INDEX(Data[],MATCH($A197,Data[Dist],0),MATCH(G$6,Data[#Headers],0))</f>
        <v>3141564</v>
      </c>
      <c r="H197" s="21">
        <f>INDEX(Data[],MATCH($A197,Data[Dist],0),MATCH(H$6,Data[#Headers],0))-G197</f>
        <v>4712343</v>
      </c>
      <c r="I197" s="24"/>
      <c r="J197" s="21">
        <f>INDEX(Notes!$I$2:$N$11,MATCH(Notes!$B$2,Notes!$I$2:$I$11,0),4)*$C197</f>
        <v>3141564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785391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262306</v>
      </c>
      <c r="E198" s="21">
        <f>INDEX(Data[],MATCH($A198,Data[Dist],0),MATCH(E$6,Data[#Headers],0))</f>
        <v>262306</v>
      </c>
      <c r="F198" s="21">
        <f>INDEX(Data[],MATCH($A198,Data[Dist],0),MATCH(F$6,Data[#Headers],0))</f>
        <v>262304</v>
      </c>
      <c r="G198" s="21">
        <f>INDEX(Data[],MATCH($A198,Data[Dist],0),MATCH(G$6,Data[#Headers],0))</f>
        <v>1053796</v>
      </c>
      <c r="H198" s="21">
        <f>INDEX(Data[],MATCH($A198,Data[Dist],0),MATCH(H$6,Data[#Headers],0))-G198</f>
        <v>1580691</v>
      </c>
      <c r="I198" s="24"/>
      <c r="J198" s="21">
        <f>INDEX(Notes!$I$2:$N$11,MATCH(Notes!$B$2,Notes!$I$2:$I$11,0),4)*$C198</f>
        <v>1053796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263449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203822</v>
      </c>
      <c r="E199" s="21">
        <f>INDEX(Data[],MATCH($A199,Data[Dist],0),MATCH(E$6,Data[#Headers],0))</f>
        <v>203822</v>
      </c>
      <c r="F199" s="21">
        <f>INDEX(Data[],MATCH($A199,Data[Dist],0),MATCH(F$6,Data[#Headers],0))</f>
        <v>203820</v>
      </c>
      <c r="G199" s="21">
        <f>INDEX(Data[],MATCH($A199,Data[Dist],0),MATCH(G$6,Data[#Headers],0))</f>
        <v>818388</v>
      </c>
      <c r="H199" s="21">
        <f>INDEX(Data[],MATCH($A199,Data[Dist],0),MATCH(H$6,Data[#Headers],0))-G199</f>
        <v>1227579</v>
      </c>
      <c r="I199" s="24"/>
      <c r="J199" s="21">
        <f>INDEX(Notes!$I$2:$N$11,MATCH(Notes!$B$2,Notes!$I$2:$I$11,0),4)*$C199</f>
        <v>818388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204597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176025</v>
      </c>
      <c r="E200" s="21">
        <f>INDEX(Data[],MATCH($A200,Data[Dist],0),MATCH(E$6,Data[#Headers],0))</f>
        <v>176025</v>
      </c>
      <c r="F200" s="21">
        <f>INDEX(Data[],MATCH($A200,Data[Dist],0),MATCH(F$6,Data[#Headers],0))</f>
        <v>176025</v>
      </c>
      <c r="G200" s="21">
        <f>INDEX(Data[],MATCH($A200,Data[Dist],0),MATCH(G$6,Data[#Headers],0))</f>
        <v>706968</v>
      </c>
      <c r="H200" s="21">
        <f>INDEX(Data[],MATCH($A200,Data[Dist],0),MATCH(H$6,Data[#Headers],0))-G200</f>
        <v>1060452</v>
      </c>
      <c r="I200" s="24"/>
      <c r="J200" s="21">
        <f>INDEX(Notes!$I$2:$N$11,MATCH(Notes!$B$2,Notes!$I$2:$I$11,0),4)*$C200</f>
        <v>706968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176742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176134</v>
      </c>
      <c r="E201" s="21">
        <f>INDEX(Data[],MATCH($A201,Data[Dist],0),MATCH(E$6,Data[#Headers],0))</f>
        <v>176135</v>
      </c>
      <c r="F201" s="21">
        <f>INDEX(Data[],MATCH($A201,Data[Dist],0),MATCH(F$6,Data[#Headers],0))</f>
        <v>176133</v>
      </c>
      <c r="G201" s="21">
        <f>INDEX(Data[],MATCH($A201,Data[Dist],0),MATCH(G$6,Data[#Headers],0))</f>
        <v>707600</v>
      </c>
      <c r="H201" s="21">
        <f>INDEX(Data[],MATCH($A201,Data[Dist],0),MATCH(H$6,Data[#Headers],0))-G201</f>
        <v>1061397</v>
      </c>
      <c r="I201" s="24"/>
      <c r="J201" s="21">
        <f>INDEX(Notes!$I$2:$N$11,MATCH(Notes!$B$2,Notes!$I$2:$I$11,0),4)*$C201</f>
        <v>707600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176900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438377</v>
      </c>
      <c r="E202" s="21">
        <f>INDEX(Data[],MATCH($A202,Data[Dist],0),MATCH(E$6,Data[#Headers],0))</f>
        <v>438376</v>
      </c>
      <c r="F202" s="21">
        <f>INDEX(Data[],MATCH($A202,Data[Dist],0),MATCH(F$6,Data[#Headers],0))</f>
        <v>438377</v>
      </c>
      <c r="G202" s="21">
        <f>INDEX(Data[],MATCH($A202,Data[Dist],0),MATCH(G$6,Data[#Headers],0))</f>
        <v>1762328</v>
      </c>
      <c r="H202" s="21">
        <f>INDEX(Data[],MATCH($A202,Data[Dist],0),MATCH(H$6,Data[#Headers],0))-G202</f>
        <v>2643488</v>
      </c>
      <c r="I202" s="24"/>
      <c r="J202" s="21">
        <f>INDEX(Notes!$I$2:$N$11,MATCH(Notes!$B$2,Notes!$I$2:$I$11,0),4)*$C202</f>
        <v>1762328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440582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1464297</v>
      </c>
      <c r="E203" s="21">
        <f>INDEX(Data[],MATCH($A203,Data[Dist],0),MATCH(E$6,Data[#Headers],0))</f>
        <v>1464297</v>
      </c>
      <c r="F203" s="21">
        <f>INDEX(Data[],MATCH($A203,Data[Dist],0),MATCH(F$6,Data[#Headers],0))</f>
        <v>1464298</v>
      </c>
      <c r="G203" s="21">
        <f>INDEX(Data[],MATCH($A203,Data[Dist],0),MATCH(G$6,Data[#Headers],0))</f>
        <v>5883576</v>
      </c>
      <c r="H203" s="21">
        <f>INDEX(Data[],MATCH($A203,Data[Dist],0),MATCH(H$6,Data[#Headers],0))-G203</f>
        <v>8825363</v>
      </c>
      <c r="I203" s="24"/>
      <c r="J203" s="21">
        <f>INDEX(Notes!$I$2:$N$11,MATCH(Notes!$B$2,Notes!$I$2:$I$11,0),4)*$C203</f>
        <v>5883576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1470894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865649</v>
      </c>
      <c r="E204" s="21">
        <f>INDEX(Data[],MATCH($A204,Data[Dist],0),MATCH(E$6,Data[#Headers],0))</f>
        <v>865649</v>
      </c>
      <c r="F204" s="21">
        <f>INDEX(Data[],MATCH($A204,Data[Dist],0),MATCH(F$6,Data[#Headers],0))</f>
        <v>865649</v>
      </c>
      <c r="G204" s="21">
        <f>INDEX(Data[],MATCH($A204,Data[Dist],0),MATCH(G$6,Data[#Headers],0))</f>
        <v>3478820</v>
      </c>
      <c r="H204" s="21">
        <f>INDEX(Data[],MATCH($A204,Data[Dist],0),MATCH(H$6,Data[#Headers],0))-G204</f>
        <v>5218229</v>
      </c>
      <c r="I204" s="24"/>
      <c r="J204" s="21">
        <f>INDEX(Notes!$I$2:$N$11,MATCH(Notes!$B$2,Notes!$I$2:$I$11,0),4)*$C204</f>
        <v>3478820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869705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215984</v>
      </c>
      <c r="E205" s="21">
        <f>INDEX(Data[],MATCH($A205,Data[Dist],0),MATCH(E$6,Data[#Headers],0))</f>
        <v>215984</v>
      </c>
      <c r="F205" s="21">
        <f>INDEX(Data[],MATCH($A205,Data[Dist],0),MATCH(F$6,Data[#Headers],0))</f>
        <v>215982</v>
      </c>
      <c r="G205" s="21">
        <f>INDEX(Data[],MATCH($A205,Data[Dist],0),MATCH(G$6,Data[#Headers],0))</f>
        <v>867228</v>
      </c>
      <c r="H205" s="21">
        <f>INDEX(Data[],MATCH($A205,Data[Dist],0),MATCH(H$6,Data[#Headers],0))-G205</f>
        <v>1300844</v>
      </c>
      <c r="I205" s="24"/>
      <c r="J205" s="21">
        <f>INDEX(Notes!$I$2:$N$11,MATCH(Notes!$B$2,Notes!$I$2:$I$11,0),4)*$C205</f>
        <v>867228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216807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3744660</v>
      </c>
      <c r="E206" s="21">
        <f>INDEX(Data[],MATCH($A206,Data[Dist],0),MATCH(E$6,Data[#Headers],0))</f>
        <v>3744660</v>
      </c>
      <c r="F206" s="21">
        <f>INDEX(Data[],MATCH($A206,Data[Dist],0),MATCH(F$6,Data[#Headers],0))</f>
        <v>3744660</v>
      </c>
      <c r="G206" s="21">
        <f>INDEX(Data[],MATCH($A206,Data[Dist],0),MATCH(G$6,Data[#Headers],0))</f>
        <v>15043452</v>
      </c>
      <c r="H206" s="21">
        <f>INDEX(Data[],MATCH($A206,Data[Dist],0),MATCH(H$6,Data[#Headers],0))-G206</f>
        <v>22565179</v>
      </c>
      <c r="I206" s="24"/>
      <c r="J206" s="21">
        <f>INDEX(Notes!$I$2:$N$11,MATCH(Notes!$B$2,Notes!$I$2:$I$11,0),4)*$C206</f>
        <v>15043452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3760863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441308</v>
      </c>
      <c r="E207" s="21">
        <f>INDEX(Data[],MATCH($A207,Data[Dist],0),MATCH(E$6,Data[#Headers],0))</f>
        <v>441308</v>
      </c>
      <c r="F207" s="21">
        <f>INDEX(Data[],MATCH($A207,Data[Dist],0),MATCH(F$6,Data[#Headers],0))</f>
        <v>441306</v>
      </c>
      <c r="G207" s="21">
        <f>INDEX(Data[],MATCH($A207,Data[Dist],0),MATCH(G$6,Data[#Headers],0))</f>
        <v>1773844</v>
      </c>
      <c r="H207" s="21">
        <f>INDEX(Data[],MATCH($A207,Data[Dist],0),MATCH(H$6,Data[#Headers],0))-G207</f>
        <v>2660767</v>
      </c>
      <c r="I207" s="24"/>
      <c r="J207" s="21">
        <f>INDEX(Notes!$I$2:$N$11,MATCH(Notes!$B$2,Notes!$I$2:$I$11,0),4)*$C207</f>
        <v>1773844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443461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1116436</v>
      </c>
      <c r="E208" s="21">
        <f>INDEX(Data[],MATCH($A208,Data[Dist],0),MATCH(E$6,Data[#Headers],0))</f>
        <v>1116436</v>
      </c>
      <c r="F208" s="21">
        <f>INDEX(Data[],MATCH($A208,Data[Dist],0),MATCH(F$6,Data[#Headers],0))</f>
        <v>1116436</v>
      </c>
      <c r="G208" s="21">
        <f>INDEX(Data[],MATCH($A208,Data[Dist],0),MATCH(G$6,Data[#Headers],0))</f>
        <v>4486752</v>
      </c>
      <c r="H208" s="21">
        <f>INDEX(Data[],MATCH($A208,Data[Dist],0),MATCH(H$6,Data[#Headers],0))-G208</f>
        <v>6730127</v>
      </c>
      <c r="I208" s="24"/>
      <c r="J208" s="21">
        <f>INDEX(Notes!$I$2:$N$11,MATCH(Notes!$B$2,Notes!$I$2:$I$11,0),4)*$C208</f>
        <v>4486752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1121688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315530</v>
      </c>
      <c r="E209" s="21">
        <f>INDEX(Data[],MATCH($A209,Data[Dist],0),MATCH(E$6,Data[#Headers],0))</f>
        <v>315530</v>
      </c>
      <c r="F209" s="21">
        <f>INDEX(Data[],MATCH($A209,Data[Dist],0),MATCH(F$6,Data[#Headers],0))</f>
        <v>315531</v>
      </c>
      <c r="G209" s="21">
        <f>INDEX(Data[],MATCH($A209,Data[Dist],0),MATCH(G$6,Data[#Headers],0))</f>
        <v>1268908</v>
      </c>
      <c r="H209" s="21">
        <f>INDEX(Data[],MATCH($A209,Data[Dist],0),MATCH(H$6,Data[#Headers],0))-G209</f>
        <v>1903360</v>
      </c>
      <c r="I209" s="24"/>
      <c r="J209" s="21">
        <f>INDEX(Notes!$I$2:$N$11,MATCH(Notes!$B$2,Notes!$I$2:$I$11,0),4)*$C209</f>
        <v>1268908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317227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725485</v>
      </c>
      <c r="E210" s="21">
        <f>INDEX(Data[],MATCH($A210,Data[Dist],0),MATCH(E$6,Data[#Headers],0))</f>
        <v>725485</v>
      </c>
      <c r="F210" s="21">
        <f>INDEX(Data[],MATCH($A210,Data[Dist],0),MATCH(F$6,Data[#Headers],0))</f>
        <v>725485</v>
      </c>
      <c r="G210" s="21">
        <f>INDEX(Data[],MATCH($A210,Data[Dist],0),MATCH(G$6,Data[#Headers],0))</f>
        <v>2916852</v>
      </c>
      <c r="H210" s="21">
        <f>INDEX(Data[],MATCH($A210,Data[Dist],0),MATCH(H$6,Data[#Headers],0))-G210</f>
        <v>4375274</v>
      </c>
      <c r="I210" s="24"/>
      <c r="J210" s="21">
        <f>INDEX(Notes!$I$2:$N$11,MATCH(Notes!$B$2,Notes!$I$2:$I$11,0),4)*$C210</f>
        <v>2916852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729213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497974</v>
      </c>
      <c r="E211" s="21">
        <f>INDEX(Data[],MATCH($A211,Data[Dist],0),MATCH(E$6,Data[#Headers],0))</f>
        <v>497974</v>
      </c>
      <c r="F211" s="21">
        <f>INDEX(Data[],MATCH($A211,Data[Dist],0),MATCH(F$6,Data[#Headers],0))</f>
        <v>497975</v>
      </c>
      <c r="G211" s="21">
        <f>INDEX(Data[],MATCH($A211,Data[Dist],0),MATCH(G$6,Data[#Headers],0))</f>
        <v>2000080</v>
      </c>
      <c r="H211" s="21">
        <f>INDEX(Data[],MATCH($A211,Data[Dist],0),MATCH(H$6,Data[#Headers],0))-G211</f>
        <v>3000119</v>
      </c>
      <c r="I211" s="24"/>
      <c r="J211" s="21">
        <f>INDEX(Notes!$I$2:$N$11,MATCH(Notes!$B$2,Notes!$I$2:$I$11,0),4)*$C211</f>
        <v>2000080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500020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2491805</v>
      </c>
      <c r="E212" s="21">
        <f>INDEX(Data[],MATCH($A212,Data[Dist],0),MATCH(E$6,Data[#Headers],0))</f>
        <v>2491805</v>
      </c>
      <c r="F212" s="21">
        <f>INDEX(Data[],MATCH($A212,Data[Dist],0),MATCH(F$6,Data[#Headers],0))</f>
        <v>2491805</v>
      </c>
      <c r="G212" s="21">
        <f>INDEX(Data[],MATCH($A212,Data[Dist],0),MATCH(G$6,Data[#Headers],0))</f>
        <v>10009924</v>
      </c>
      <c r="H212" s="21">
        <f>INDEX(Data[],MATCH($A212,Data[Dist],0),MATCH(H$6,Data[#Headers],0))-G212</f>
        <v>15014889</v>
      </c>
      <c r="I212" s="24"/>
      <c r="J212" s="21">
        <f>INDEX(Notes!$I$2:$N$11,MATCH(Notes!$B$2,Notes!$I$2:$I$11,0),4)*$C212</f>
        <v>10009924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2502481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568982</v>
      </c>
      <c r="E213" s="21">
        <f>INDEX(Data[],MATCH($A213,Data[Dist],0),MATCH(E$6,Data[#Headers],0))</f>
        <v>568982</v>
      </c>
      <c r="F213" s="21">
        <f>INDEX(Data[],MATCH($A213,Data[Dist],0),MATCH(F$6,Data[#Headers],0))</f>
        <v>568980</v>
      </c>
      <c r="G213" s="21">
        <f>INDEX(Data[],MATCH($A213,Data[Dist],0),MATCH(G$6,Data[#Headers],0))</f>
        <v>2287436</v>
      </c>
      <c r="H213" s="21">
        <f>INDEX(Data[],MATCH($A213,Data[Dist],0),MATCH(H$6,Data[#Headers],0))-G213</f>
        <v>3431158</v>
      </c>
      <c r="I213" s="24"/>
      <c r="J213" s="21">
        <f>INDEX(Notes!$I$2:$N$11,MATCH(Notes!$B$2,Notes!$I$2:$I$11,0),4)*$C213</f>
        <v>2287436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571859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402396</v>
      </c>
      <c r="E214" s="21">
        <f>INDEX(Data[],MATCH($A214,Data[Dist],0),MATCH(E$6,Data[#Headers],0))</f>
        <v>402396</v>
      </c>
      <c r="F214" s="21">
        <f>INDEX(Data[],MATCH($A214,Data[Dist],0),MATCH(F$6,Data[#Headers],0))</f>
        <v>402394</v>
      </c>
      <c r="G214" s="21">
        <f>INDEX(Data[],MATCH($A214,Data[Dist],0),MATCH(G$6,Data[#Headers],0))</f>
        <v>1616956</v>
      </c>
      <c r="H214" s="21">
        <f>INDEX(Data[],MATCH($A214,Data[Dist],0),MATCH(H$6,Data[#Headers],0))-G214</f>
        <v>2425434</v>
      </c>
      <c r="I214" s="24"/>
      <c r="J214" s="21">
        <f>INDEX(Notes!$I$2:$N$11,MATCH(Notes!$B$2,Notes!$I$2:$I$11,0),4)*$C214</f>
        <v>1616956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404239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904897</v>
      </c>
      <c r="E215" s="21">
        <f>INDEX(Data[],MATCH($A215,Data[Dist],0),MATCH(E$6,Data[#Headers],0))</f>
        <v>904897</v>
      </c>
      <c r="F215" s="21">
        <f>INDEX(Data[],MATCH($A215,Data[Dist],0),MATCH(F$6,Data[#Headers],0))</f>
        <v>904897</v>
      </c>
      <c r="G215" s="21">
        <f>INDEX(Data[],MATCH($A215,Data[Dist],0),MATCH(G$6,Data[#Headers],0))</f>
        <v>3636232</v>
      </c>
      <c r="H215" s="21">
        <f>INDEX(Data[],MATCH($A215,Data[Dist],0),MATCH(H$6,Data[#Headers],0))-G215</f>
        <v>5454350</v>
      </c>
      <c r="I215" s="24"/>
      <c r="J215" s="21">
        <f>INDEX(Notes!$I$2:$N$11,MATCH(Notes!$B$2,Notes!$I$2:$I$11,0),4)*$C215</f>
        <v>3636232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909058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342926</v>
      </c>
      <c r="E216" s="21">
        <f>INDEX(Data[],MATCH($A216,Data[Dist],0),MATCH(E$6,Data[#Headers],0))</f>
        <v>342926</v>
      </c>
      <c r="F216" s="21">
        <f>INDEX(Data[],MATCH($A216,Data[Dist],0),MATCH(F$6,Data[#Headers],0))</f>
        <v>342925</v>
      </c>
      <c r="G216" s="21">
        <f>INDEX(Data[],MATCH($A216,Data[Dist],0),MATCH(G$6,Data[#Headers],0))</f>
        <v>1378784</v>
      </c>
      <c r="H216" s="21">
        <f>INDEX(Data[],MATCH($A216,Data[Dist],0),MATCH(H$6,Data[#Headers],0))-G216</f>
        <v>2068178</v>
      </c>
      <c r="I216" s="24"/>
      <c r="J216" s="21">
        <f>INDEX(Notes!$I$2:$N$11,MATCH(Notes!$B$2,Notes!$I$2:$I$11,0),4)*$C216</f>
        <v>1378784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344696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405984</v>
      </c>
      <c r="E217" s="21">
        <f>INDEX(Data[],MATCH($A217,Data[Dist],0),MATCH(E$6,Data[#Headers],0))</f>
        <v>405984</v>
      </c>
      <c r="F217" s="21">
        <f>INDEX(Data[],MATCH($A217,Data[Dist],0),MATCH(F$6,Data[#Headers],0))</f>
        <v>405984</v>
      </c>
      <c r="G217" s="21">
        <f>INDEX(Data[],MATCH($A217,Data[Dist],0),MATCH(G$6,Data[#Headers],0))</f>
        <v>1632324</v>
      </c>
      <c r="H217" s="21">
        <f>INDEX(Data[],MATCH($A217,Data[Dist],0),MATCH(H$6,Data[#Headers],0))-G217</f>
        <v>2448485</v>
      </c>
      <c r="I217" s="24"/>
      <c r="J217" s="21">
        <f>INDEX(Notes!$I$2:$N$11,MATCH(Notes!$B$2,Notes!$I$2:$I$11,0),4)*$C217</f>
        <v>1632324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408081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95138</v>
      </c>
      <c r="E218" s="21">
        <f>INDEX(Data[],MATCH($A218,Data[Dist],0),MATCH(E$6,Data[#Headers],0))</f>
        <v>95138</v>
      </c>
      <c r="F218" s="21">
        <f>INDEX(Data[],MATCH($A218,Data[Dist],0),MATCH(F$6,Data[#Headers],0))</f>
        <v>95138</v>
      </c>
      <c r="G218" s="21">
        <f>INDEX(Data[],MATCH($A218,Data[Dist],0),MATCH(G$6,Data[#Headers],0))</f>
        <v>384028</v>
      </c>
      <c r="H218" s="21">
        <f>INDEX(Data[],MATCH($A218,Data[Dist],0),MATCH(H$6,Data[#Headers],0))-G218</f>
        <v>576043</v>
      </c>
      <c r="I218" s="24"/>
      <c r="J218" s="21">
        <f>INDEX(Notes!$I$2:$N$11,MATCH(Notes!$B$2,Notes!$I$2:$I$11,0),4)*$C218</f>
        <v>384028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96007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1772955</v>
      </c>
      <c r="E219" s="21">
        <f>INDEX(Data[],MATCH($A219,Data[Dist],0),MATCH(E$6,Data[#Headers],0))</f>
        <v>1772955</v>
      </c>
      <c r="F219" s="21">
        <f>INDEX(Data[],MATCH($A219,Data[Dist],0),MATCH(F$6,Data[#Headers],0))</f>
        <v>1772956</v>
      </c>
      <c r="G219" s="21">
        <f>INDEX(Data[],MATCH($A219,Data[Dist],0),MATCH(G$6,Data[#Headers],0))</f>
        <v>7124736</v>
      </c>
      <c r="H219" s="21">
        <f>INDEX(Data[],MATCH($A219,Data[Dist],0),MATCH(H$6,Data[#Headers],0))-G219</f>
        <v>10687101</v>
      </c>
      <c r="I219" s="24"/>
      <c r="J219" s="21">
        <f>INDEX(Notes!$I$2:$N$11,MATCH(Notes!$B$2,Notes!$I$2:$I$11,0),4)*$C219</f>
        <v>7124736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1781184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2109249</v>
      </c>
      <c r="E220" s="21">
        <f>INDEX(Data[],MATCH($A220,Data[Dist],0),MATCH(E$6,Data[#Headers],0))</f>
        <v>2109249</v>
      </c>
      <c r="F220" s="21">
        <f>INDEX(Data[],MATCH($A220,Data[Dist],0),MATCH(F$6,Data[#Headers],0))</f>
        <v>2109247</v>
      </c>
      <c r="G220" s="21">
        <f>INDEX(Data[],MATCH($A220,Data[Dist],0),MATCH(G$6,Data[#Headers],0))</f>
        <v>8481916</v>
      </c>
      <c r="H220" s="21">
        <f>INDEX(Data[],MATCH($A220,Data[Dist],0),MATCH(H$6,Data[#Headers],0))-G220</f>
        <v>12722874</v>
      </c>
      <c r="I220" s="24"/>
      <c r="J220" s="21">
        <f>INDEX(Notes!$I$2:$N$11,MATCH(Notes!$B$2,Notes!$I$2:$I$11,0),4)*$C220</f>
        <v>8481916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2120479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339735</v>
      </c>
      <c r="E221" s="21">
        <f>INDEX(Data[],MATCH($A221,Data[Dist],0),MATCH(E$6,Data[#Headers],0))</f>
        <v>339735</v>
      </c>
      <c r="F221" s="21">
        <f>INDEX(Data[],MATCH($A221,Data[Dist],0),MATCH(F$6,Data[#Headers],0))</f>
        <v>339736</v>
      </c>
      <c r="G221" s="21">
        <f>INDEX(Data[],MATCH($A221,Data[Dist],0),MATCH(G$6,Data[#Headers],0))</f>
        <v>1365732</v>
      </c>
      <c r="H221" s="21">
        <f>INDEX(Data[],MATCH($A221,Data[Dist],0),MATCH(H$6,Data[#Headers],0))-G221</f>
        <v>2048595</v>
      </c>
      <c r="I221" s="24"/>
      <c r="J221" s="21">
        <f>INDEX(Notes!$I$2:$N$11,MATCH(Notes!$B$2,Notes!$I$2:$I$11,0),4)*$C221</f>
        <v>1365732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341433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357134</v>
      </c>
      <c r="E222" s="21">
        <f>INDEX(Data[],MATCH($A222,Data[Dist],0),MATCH(E$6,Data[#Headers],0))</f>
        <v>357134</v>
      </c>
      <c r="F222" s="21">
        <f>INDEX(Data[],MATCH($A222,Data[Dist],0),MATCH(F$6,Data[#Headers],0))</f>
        <v>357135</v>
      </c>
      <c r="G222" s="21">
        <f>INDEX(Data[],MATCH($A222,Data[Dist],0),MATCH(G$6,Data[#Headers],0))</f>
        <v>1435892</v>
      </c>
      <c r="H222" s="21">
        <f>INDEX(Data[],MATCH($A222,Data[Dist],0),MATCH(H$6,Data[#Headers],0))-G222</f>
        <v>2153834</v>
      </c>
      <c r="I222" s="24"/>
      <c r="J222" s="21">
        <f>INDEX(Notes!$I$2:$N$11,MATCH(Notes!$B$2,Notes!$I$2:$I$11,0),4)*$C222</f>
        <v>1435892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358973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2884295</v>
      </c>
      <c r="E223" s="21">
        <f>INDEX(Data[],MATCH($A223,Data[Dist],0),MATCH(E$6,Data[#Headers],0))</f>
        <v>2884295</v>
      </c>
      <c r="F223" s="21">
        <f>INDEX(Data[],MATCH($A223,Data[Dist],0),MATCH(F$6,Data[#Headers],0))</f>
        <v>2884296</v>
      </c>
      <c r="G223" s="21">
        <f>INDEX(Data[],MATCH($A223,Data[Dist],0),MATCH(G$6,Data[#Headers],0))</f>
        <v>11589056</v>
      </c>
      <c r="H223" s="21">
        <f>INDEX(Data[],MATCH($A223,Data[Dist],0),MATCH(H$6,Data[#Headers],0))-G223</f>
        <v>17383580</v>
      </c>
      <c r="I223" s="24"/>
      <c r="J223" s="21">
        <f>INDEX(Notes!$I$2:$N$11,MATCH(Notes!$B$2,Notes!$I$2:$I$11,0),4)*$C223</f>
        <v>11589056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2897264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544143</v>
      </c>
      <c r="E224" s="21">
        <f>INDEX(Data[],MATCH($A224,Data[Dist],0),MATCH(E$6,Data[#Headers],0))</f>
        <v>544143</v>
      </c>
      <c r="F224" s="21">
        <f>INDEX(Data[],MATCH($A224,Data[Dist],0),MATCH(F$6,Data[#Headers],0))</f>
        <v>544142</v>
      </c>
      <c r="G224" s="21">
        <f>INDEX(Data[],MATCH($A224,Data[Dist],0),MATCH(G$6,Data[#Headers],0))</f>
        <v>2187488</v>
      </c>
      <c r="H224" s="21">
        <f>INDEX(Data[],MATCH($A224,Data[Dist],0),MATCH(H$6,Data[#Headers],0))-G224</f>
        <v>3281233</v>
      </c>
      <c r="I224" s="24"/>
      <c r="J224" s="21">
        <f>INDEX(Notes!$I$2:$N$11,MATCH(Notes!$B$2,Notes!$I$2:$I$11,0),4)*$C224</f>
        <v>2187488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546872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631710</v>
      </c>
      <c r="E225" s="21">
        <f>INDEX(Data[],MATCH($A225,Data[Dist],0),MATCH(E$6,Data[#Headers],0))</f>
        <v>631710</v>
      </c>
      <c r="F225" s="21">
        <f>INDEX(Data[],MATCH($A225,Data[Dist],0),MATCH(F$6,Data[#Headers],0))</f>
        <v>631711</v>
      </c>
      <c r="G225" s="21">
        <f>INDEX(Data[],MATCH($A225,Data[Dist],0),MATCH(G$6,Data[#Headers],0))</f>
        <v>2540460</v>
      </c>
      <c r="H225" s="21">
        <f>INDEX(Data[],MATCH($A225,Data[Dist],0),MATCH(H$6,Data[#Headers],0))-G225</f>
        <v>3810692</v>
      </c>
      <c r="I225" s="24"/>
      <c r="J225" s="21">
        <f>INDEX(Notes!$I$2:$N$11,MATCH(Notes!$B$2,Notes!$I$2:$I$11,0),4)*$C225</f>
        <v>2540460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635115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1175537</v>
      </c>
      <c r="E226" s="21">
        <f>INDEX(Data[],MATCH($A226,Data[Dist],0),MATCH(E$6,Data[#Headers],0))</f>
        <v>1175537</v>
      </c>
      <c r="F226" s="21">
        <f>INDEX(Data[],MATCH($A226,Data[Dist],0),MATCH(F$6,Data[#Headers],0))</f>
        <v>1175537</v>
      </c>
      <c r="G226" s="21">
        <f>INDEX(Data[],MATCH($A226,Data[Dist],0),MATCH(G$6,Data[#Headers],0))</f>
        <v>4721220</v>
      </c>
      <c r="H226" s="21">
        <f>INDEX(Data[],MATCH($A226,Data[Dist],0),MATCH(H$6,Data[#Headers],0))-G226</f>
        <v>7081825</v>
      </c>
      <c r="I226" s="24"/>
      <c r="J226" s="21">
        <f>INDEX(Notes!$I$2:$N$11,MATCH(Notes!$B$2,Notes!$I$2:$I$11,0),4)*$C226</f>
        <v>4721220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1180305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342022</v>
      </c>
      <c r="E227" s="21">
        <f>INDEX(Data[],MATCH($A227,Data[Dist],0),MATCH(E$6,Data[#Headers],0))</f>
        <v>342022</v>
      </c>
      <c r="F227" s="21">
        <f>INDEX(Data[],MATCH($A227,Data[Dist],0),MATCH(F$6,Data[#Headers],0))</f>
        <v>342020</v>
      </c>
      <c r="G227" s="21">
        <f>INDEX(Data[],MATCH($A227,Data[Dist],0),MATCH(G$6,Data[#Headers],0))</f>
        <v>1376364</v>
      </c>
      <c r="H227" s="21">
        <f>INDEX(Data[],MATCH($A227,Data[Dist],0),MATCH(H$6,Data[#Headers],0))-G227</f>
        <v>2064542</v>
      </c>
      <c r="I227" s="24"/>
      <c r="J227" s="21">
        <f>INDEX(Notes!$I$2:$N$11,MATCH(Notes!$B$2,Notes!$I$2:$I$11,0),4)*$C227</f>
        <v>1376364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344091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75175</v>
      </c>
      <c r="E228" s="21">
        <f>INDEX(Data[],MATCH($A228,Data[Dist],0),MATCH(E$6,Data[#Headers],0))</f>
        <v>75175</v>
      </c>
      <c r="F228" s="21">
        <f>INDEX(Data[],MATCH($A228,Data[Dist],0),MATCH(F$6,Data[#Headers],0))</f>
        <v>75175</v>
      </c>
      <c r="G228" s="21">
        <f>INDEX(Data[],MATCH($A228,Data[Dist],0),MATCH(G$6,Data[#Headers],0))</f>
        <v>315952</v>
      </c>
      <c r="H228" s="21">
        <f>INDEX(Data[],MATCH($A228,Data[Dist],0),MATCH(H$6,Data[#Headers],0))-G228</f>
        <v>473923</v>
      </c>
      <c r="I228" s="24"/>
      <c r="J228" s="21">
        <f>INDEX(Notes!$I$2:$N$11,MATCH(Notes!$B$2,Notes!$I$2:$I$11,0),4)*$C228</f>
        <v>315952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78988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167078</v>
      </c>
      <c r="E229" s="21">
        <f>INDEX(Data[],MATCH($A229,Data[Dist],0),MATCH(E$6,Data[#Headers],0))</f>
        <v>167078</v>
      </c>
      <c r="F229" s="21">
        <f>INDEX(Data[],MATCH($A229,Data[Dist],0),MATCH(F$6,Data[#Headers],0))</f>
        <v>167079</v>
      </c>
      <c r="G229" s="21">
        <f>INDEX(Data[],MATCH($A229,Data[Dist],0),MATCH(G$6,Data[#Headers],0))</f>
        <v>671228</v>
      </c>
      <c r="H229" s="21">
        <f>INDEX(Data[],MATCH($A229,Data[Dist],0),MATCH(H$6,Data[#Headers],0))-G229</f>
        <v>1006837</v>
      </c>
      <c r="I229" s="24"/>
      <c r="J229" s="21">
        <f>INDEX(Notes!$I$2:$N$11,MATCH(Notes!$B$2,Notes!$I$2:$I$11,0),4)*$C229</f>
        <v>671228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167807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56159</v>
      </c>
      <c r="E230" s="21">
        <f>INDEX(Data[],MATCH($A230,Data[Dist],0),MATCH(E$6,Data[#Headers],0))</f>
        <v>56159</v>
      </c>
      <c r="F230" s="21">
        <f>INDEX(Data[],MATCH($A230,Data[Dist],0),MATCH(F$6,Data[#Headers],0))</f>
        <v>56158</v>
      </c>
      <c r="G230" s="21">
        <f>INDEX(Data[],MATCH($A230,Data[Dist],0),MATCH(G$6,Data[#Headers],0))</f>
        <v>226696</v>
      </c>
      <c r="H230" s="21">
        <f>INDEX(Data[],MATCH($A230,Data[Dist],0),MATCH(H$6,Data[#Headers],0))-G230</f>
        <v>340039</v>
      </c>
      <c r="I230" s="24"/>
      <c r="J230" s="21">
        <f>INDEX(Notes!$I$2:$N$11,MATCH(Notes!$B$2,Notes!$I$2:$I$11,0),4)*$C230</f>
        <v>226696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56674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665277</v>
      </c>
      <c r="E231" s="21">
        <f>INDEX(Data[],MATCH($A231,Data[Dist],0),MATCH(E$6,Data[#Headers],0))</f>
        <v>665277</v>
      </c>
      <c r="F231" s="21">
        <f>INDEX(Data[],MATCH($A231,Data[Dist],0),MATCH(F$6,Data[#Headers],0))</f>
        <v>665275</v>
      </c>
      <c r="G231" s="21">
        <f>INDEX(Data[],MATCH($A231,Data[Dist],0),MATCH(G$6,Data[#Headers],0))</f>
        <v>2674300</v>
      </c>
      <c r="H231" s="21">
        <f>INDEX(Data[],MATCH($A231,Data[Dist],0),MATCH(H$6,Data[#Headers],0))-G231</f>
        <v>4011447</v>
      </c>
      <c r="I231" s="24"/>
      <c r="J231" s="21">
        <f>INDEX(Notes!$I$2:$N$11,MATCH(Notes!$B$2,Notes!$I$2:$I$11,0),4)*$C231</f>
        <v>2674300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668575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1873383</v>
      </c>
      <c r="E232" s="21">
        <f>INDEX(Data[],MATCH($A232,Data[Dist],0),MATCH(E$6,Data[#Headers],0))</f>
        <v>1873383</v>
      </c>
      <c r="F232" s="21">
        <f>INDEX(Data[],MATCH($A232,Data[Dist],0),MATCH(F$6,Data[#Headers],0))</f>
        <v>1873384</v>
      </c>
      <c r="G232" s="21">
        <f>INDEX(Data[],MATCH($A232,Data[Dist],0),MATCH(G$6,Data[#Headers],0))</f>
        <v>7526512</v>
      </c>
      <c r="H232" s="21">
        <f>INDEX(Data[],MATCH($A232,Data[Dist],0),MATCH(H$6,Data[#Headers],0))-G232</f>
        <v>11289766</v>
      </c>
      <c r="I232" s="24"/>
      <c r="J232" s="21">
        <f>INDEX(Notes!$I$2:$N$11,MATCH(Notes!$B$2,Notes!$I$2:$I$11,0),4)*$C232</f>
        <v>7526512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1881628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5096155</v>
      </c>
      <c r="E233" s="21">
        <f>INDEX(Data[],MATCH($A233,Data[Dist],0),MATCH(E$6,Data[#Headers],0))</f>
        <v>5096155</v>
      </c>
      <c r="F233" s="21">
        <f>INDEX(Data[],MATCH($A233,Data[Dist],0),MATCH(F$6,Data[#Headers],0))</f>
        <v>5096156</v>
      </c>
      <c r="G233" s="21">
        <f>INDEX(Data[],MATCH($A233,Data[Dist],0),MATCH(G$6,Data[#Headers],0))</f>
        <v>20461576</v>
      </c>
      <c r="H233" s="21">
        <f>INDEX(Data[],MATCH($A233,Data[Dist],0),MATCH(H$6,Data[#Headers],0))-G233</f>
        <v>30692360</v>
      </c>
      <c r="I233" s="24"/>
      <c r="J233" s="21">
        <f>INDEX(Notes!$I$2:$N$11,MATCH(Notes!$B$2,Notes!$I$2:$I$11,0),4)*$C233</f>
        <v>20461576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5115394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379289</v>
      </c>
      <c r="E234" s="21">
        <f>INDEX(Data[],MATCH($A234,Data[Dist],0),MATCH(E$6,Data[#Headers],0))</f>
        <v>379289</v>
      </c>
      <c r="F234" s="21">
        <f>INDEX(Data[],MATCH($A234,Data[Dist],0),MATCH(F$6,Data[#Headers],0))</f>
        <v>379288</v>
      </c>
      <c r="G234" s="21">
        <f>INDEX(Data[],MATCH($A234,Data[Dist],0),MATCH(G$6,Data[#Headers],0))</f>
        <v>1526816</v>
      </c>
      <c r="H234" s="21">
        <f>INDEX(Data[],MATCH($A234,Data[Dist],0),MATCH(H$6,Data[#Headers],0))-G234</f>
        <v>2290228</v>
      </c>
      <c r="I234" s="24"/>
      <c r="J234" s="21">
        <f>INDEX(Notes!$I$2:$N$11,MATCH(Notes!$B$2,Notes!$I$2:$I$11,0),4)*$C234</f>
        <v>1526816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381704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124848</v>
      </c>
      <c r="E235" s="21">
        <f>INDEX(Data[],MATCH($A235,Data[Dist],0),MATCH(E$6,Data[#Headers],0))</f>
        <v>124848</v>
      </c>
      <c r="F235" s="21">
        <f>INDEX(Data[],MATCH($A235,Data[Dist],0),MATCH(F$6,Data[#Headers],0))</f>
        <v>124846</v>
      </c>
      <c r="G235" s="21">
        <f>INDEX(Data[],MATCH($A235,Data[Dist],0),MATCH(G$6,Data[#Headers],0))</f>
        <v>502216</v>
      </c>
      <c r="H235" s="21">
        <f>INDEX(Data[],MATCH($A235,Data[Dist],0),MATCH(H$6,Data[#Headers],0))-G235</f>
        <v>753321</v>
      </c>
      <c r="I235" s="24"/>
      <c r="J235" s="21">
        <f>INDEX(Notes!$I$2:$N$11,MATCH(Notes!$B$2,Notes!$I$2:$I$11,0),4)*$C235</f>
        <v>502216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125554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220939</v>
      </c>
      <c r="E236" s="21">
        <f>INDEX(Data[],MATCH($A236,Data[Dist],0),MATCH(E$6,Data[#Headers],0))</f>
        <v>220939</v>
      </c>
      <c r="F236" s="21">
        <f>INDEX(Data[],MATCH($A236,Data[Dist],0),MATCH(F$6,Data[#Headers],0))</f>
        <v>220938</v>
      </c>
      <c r="G236" s="21">
        <f>INDEX(Data[],MATCH($A236,Data[Dist],0),MATCH(G$6,Data[#Headers],0))</f>
        <v>892400</v>
      </c>
      <c r="H236" s="21">
        <f>INDEX(Data[],MATCH($A236,Data[Dist],0),MATCH(H$6,Data[#Headers],0))-G236</f>
        <v>1338603</v>
      </c>
      <c r="I236" s="24"/>
      <c r="J236" s="21">
        <f>INDEX(Notes!$I$2:$N$11,MATCH(Notes!$B$2,Notes!$I$2:$I$11,0),4)*$C236</f>
        <v>892400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223100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359697</v>
      </c>
      <c r="E237" s="21">
        <f>INDEX(Data[],MATCH($A237,Data[Dist],0),MATCH(E$6,Data[#Headers],0))</f>
        <v>359698</v>
      </c>
      <c r="F237" s="21">
        <f>INDEX(Data[],MATCH($A237,Data[Dist],0),MATCH(F$6,Data[#Headers],0))</f>
        <v>359696</v>
      </c>
      <c r="G237" s="21">
        <f>INDEX(Data[],MATCH($A237,Data[Dist],0),MATCH(G$6,Data[#Headers],0))</f>
        <v>1446704</v>
      </c>
      <c r="H237" s="21">
        <f>INDEX(Data[],MATCH($A237,Data[Dist],0),MATCH(H$6,Data[#Headers],0))-G237</f>
        <v>2170060</v>
      </c>
      <c r="I237" s="24"/>
      <c r="J237" s="21">
        <f>INDEX(Notes!$I$2:$N$11,MATCH(Notes!$B$2,Notes!$I$2:$I$11,0),4)*$C237</f>
        <v>1446704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361676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1611074</v>
      </c>
      <c r="E238" s="21">
        <f>INDEX(Data[],MATCH($A238,Data[Dist],0),MATCH(E$6,Data[#Headers],0))</f>
        <v>1611074</v>
      </c>
      <c r="F238" s="21">
        <f>INDEX(Data[],MATCH($A238,Data[Dist],0),MATCH(F$6,Data[#Headers],0))</f>
        <v>1611075</v>
      </c>
      <c r="G238" s="21">
        <f>INDEX(Data[],MATCH($A238,Data[Dist],0),MATCH(G$6,Data[#Headers],0))</f>
        <v>6476372</v>
      </c>
      <c r="H238" s="21">
        <f>INDEX(Data[],MATCH($A238,Data[Dist],0),MATCH(H$6,Data[#Headers],0))-G238</f>
        <v>9714554</v>
      </c>
      <c r="I238" s="24"/>
      <c r="J238" s="21">
        <f>INDEX(Notes!$I$2:$N$11,MATCH(Notes!$B$2,Notes!$I$2:$I$11,0),4)*$C238</f>
        <v>6476372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1619093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1741208</v>
      </c>
      <c r="E239" s="21">
        <f>INDEX(Data[],MATCH($A239,Data[Dist],0),MATCH(E$6,Data[#Headers],0))</f>
        <v>1741208</v>
      </c>
      <c r="F239" s="21">
        <f>INDEX(Data[],MATCH($A239,Data[Dist],0),MATCH(F$6,Data[#Headers],0))</f>
        <v>1741207</v>
      </c>
      <c r="G239" s="21">
        <f>INDEX(Data[],MATCH($A239,Data[Dist],0),MATCH(G$6,Data[#Headers],0))</f>
        <v>6992004</v>
      </c>
      <c r="H239" s="21">
        <f>INDEX(Data[],MATCH($A239,Data[Dist],0),MATCH(H$6,Data[#Headers],0))-G239</f>
        <v>10488005</v>
      </c>
      <c r="I239" s="24"/>
      <c r="J239" s="21">
        <f>INDEX(Notes!$I$2:$N$11,MATCH(Notes!$B$2,Notes!$I$2:$I$11,0),4)*$C239</f>
        <v>6992004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1748001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4102207</v>
      </c>
      <c r="E240" s="21">
        <f>INDEX(Data[],MATCH($A240,Data[Dist],0),MATCH(E$6,Data[#Headers],0))</f>
        <v>4102207</v>
      </c>
      <c r="F240" s="21">
        <f>INDEX(Data[],MATCH($A240,Data[Dist],0),MATCH(F$6,Data[#Headers],0))</f>
        <v>4102205</v>
      </c>
      <c r="G240" s="21">
        <f>INDEX(Data[],MATCH($A240,Data[Dist],0),MATCH(G$6,Data[#Headers],0))</f>
        <v>16491384</v>
      </c>
      <c r="H240" s="21">
        <f>INDEX(Data[],MATCH($A240,Data[Dist],0),MATCH(H$6,Data[#Headers],0))-G240</f>
        <v>24737076</v>
      </c>
      <c r="I240" s="24"/>
      <c r="J240" s="21">
        <f>INDEX(Notes!$I$2:$N$11,MATCH(Notes!$B$2,Notes!$I$2:$I$11,0),4)*$C240</f>
        <v>16491384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4122846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626055</v>
      </c>
      <c r="E241" s="21">
        <f>INDEX(Data[],MATCH($A241,Data[Dist],0),MATCH(E$6,Data[#Headers],0))</f>
        <v>626055</v>
      </c>
      <c r="F241" s="21">
        <f>INDEX(Data[],MATCH($A241,Data[Dist],0),MATCH(F$6,Data[#Headers],0))</f>
        <v>626055</v>
      </c>
      <c r="G241" s="21">
        <f>INDEX(Data[],MATCH($A241,Data[Dist],0),MATCH(G$6,Data[#Headers],0))</f>
        <v>2514728</v>
      </c>
      <c r="H241" s="21">
        <f>INDEX(Data[],MATCH($A241,Data[Dist],0),MATCH(H$6,Data[#Headers],0))-G241</f>
        <v>3772096</v>
      </c>
      <c r="I241" s="24"/>
      <c r="J241" s="21">
        <f>INDEX(Notes!$I$2:$N$11,MATCH(Notes!$B$2,Notes!$I$2:$I$11,0),4)*$C241</f>
        <v>2514728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628682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294455</v>
      </c>
      <c r="E242" s="21">
        <f>INDEX(Data[],MATCH($A242,Data[Dist],0),MATCH(E$6,Data[#Headers],0))</f>
        <v>294455</v>
      </c>
      <c r="F242" s="21">
        <f>INDEX(Data[],MATCH($A242,Data[Dist],0),MATCH(F$6,Data[#Headers],0))</f>
        <v>294454</v>
      </c>
      <c r="G242" s="21">
        <f>INDEX(Data[],MATCH($A242,Data[Dist],0),MATCH(G$6,Data[#Headers],0))</f>
        <v>1187728</v>
      </c>
      <c r="H242" s="21">
        <f>INDEX(Data[],MATCH($A242,Data[Dist],0),MATCH(H$6,Data[#Headers],0))-G242</f>
        <v>1781592</v>
      </c>
      <c r="I242" s="24"/>
      <c r="J242" s="21">
        <f>INDEX(Notes!$I$2:$N$11,MATCH(Notes!$B$2,Notes!$I$2:$I$11,0),4)*$C242</f>
        <v>1187728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296932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718732</v>
      </c>
      <c r="E243" s="21">
        <f>INDEX(Data[],MATCH($A243,Data[Dist],0),MATCH(E$6,Data[#Headers],0))</f>
        <v>718732</v>
      </c>
      <c r="F243" s="21">
        <f>INDEX(Data[],MATCH($A243,Data[Dist],0),MATCH(F$6,Data[#Headers],0))</f>
        <v>718733</v>
      </c>
      <c r="G243" s="21">
        <f>INDEX(Data[],MATCH($A243,Data[Dist],0),MATCH(G$6,Data[#Headers],0))</f>
        <v>2886016</v>
      </c>
      <c r="H243" s="21">
        <f>INDEX(Data[],MATCH($A243,Data[Dist],0),MATCH(H$6,Data[#Headers],0))-G243</f>
        <v>4329028</v>
      </c>
      <c r="I243" s="24"/>
      <c r="J243" s="21">
        <f>INDEX(Notes!$I$2:$N$11,MATCH(Notes!$B$2,Notes!$I$2:$I$11,0),4)*$C243</f>
        <v>2886016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721504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788921</v>
      </c>
      <c r="E244" s="21">
        <f>INDEX(Data[],MATCH($A244,Data[Dist],0),MATCH(E$6,Data[#Headers],0))</f>
        <v>788920</v>
      </c>
      <c r="F244" s="21">
        <f>INDEX(Data[],MATCH($A244,Data[Dist],0),MATCH(F$6,Data[#Headers],0))</f>
        <v>788921</v>
      </c>
      <c r="G244" s="21">
        <f>INDEX(Data[],MATCH($A244,Data[Dist],0),MATCH(G$6,Data[#Headers],0))</f>
        <v>3170548</v>
      </c>
      <c r="H244" s="21">
        <f>INDEX(Data[],MATCH($A244,Data[Dist],0),MATCH(H$6,Data[#Headers],0))-G244</f>
        <v>4755826</v>
      </c>
      <c r="I244" s="24"/>
      <c r="J244" s="21">
        <f>INDEX(Notes!$I$2:$N$11,MATCH(Notes!$B$2,Notes!$I$2:$I$11,0),4)*$C244</f>
        <v>3170548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792637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767190</v>
      </c>
      <c r="E245" s="21">
        <f>INDEX(Data[],MATCH($A245,Data[Dist],0),MATCH(E$6,Data[#Headers],0))</f>
        <v>767190</v>
      </c>
      <c r="F245" s="21">
        <f>INDEX(Data[],MATCH($A245,Data[Dist],0),MATCH(F$6,Data[#Headers],0))</f>
        <v>767188</v>
      </c>
      <c r="G245" s="21">
        <f>INDEX(Data[],MATCH($A245,Data[Dist],0),MATCH(G$6,Data[#Headers],0))</f>
        <v>3083368</v>
      </c>
      <c r="H245" s="21">
        <f>INDEX(Data[],MATCH($A245,Data[Dist],0),MATCH(H$6,Data[#Headers],0))-G245</f>
        <v>4625053</v>
      </c>
      <c r="I245" s="24"/>
      <c r="J245" s="21">
        <f>INDEX(Notes!$I$2:$N$11,MATCH(Notes!$B$2,Notes!$I$2:$I$11,0),4)*$C245</f>
        <v>3083368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770842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206263</v>
      </c>
      <c r="E246" s="21">
        <f>INDEX(Data[],MATCH($A246,Data[Dist],0),MATCH(E$6,Data[#Headers],0))</f>
        <v>206262</v>
      </c>
      <c r="F246" s="21">
        <f>INDEX(Data[],MATCH($A246,Data[Dist],0),MATCH(F$6,Data[#Headers],0))</f>
        <v>206263</v>
      </c>
      <c r="G246" s="21">
        <f>INDEX(Data[],MATCH($A246,Data[Dist],0),MATCH(G$6,Data[#Headers],0))</f>
        <v>830024</v>
      </c>
      <c r="H246" s="21">
        <f>INDEX(Data[],MATCH($A246,Data[Dist],0),MATCH(H$6,Data[#Headers],0))-G246</f>
        <v>1245033</v>
      </c>
      <c r="I246" s="24"/>
      <c r="J246" s="21">
        <f>INDEX(Notes!$I$2:$N$11,MATCH(Notes!$B$2,Notes!$I$2:$I$11,0),4)*$C246</f>
        <v>830024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207506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237590</v>
      </c>
      <c r="E247" s="21">
        <f>INDEX(Data[],MATCH($A247,Data[Dist],0),MATCH(E$6,Data[#Headers],0))</f>
        <v>237590</v>
      </c>
      <c r="F247" s="21">
        <f>INDEX(Data[],MATCH($A247,Data[Dist],0),MATCH(F$6,Data[#Headers],0))</f>
        <v>237590</v>
      </c>
      <c r="G247" s="21">
        <f>INDEX(Data[],MATCH($A247,Data[Dist],0),MATCH(G$6,Data[#Headers],0))</f>
        <v>955676</v>
      </c>
      <c r="H247" s="21">
        <f>INDEX(Data[],MATCH($A247,Data[Dist],0),MATCH(H$6,Data[#Headers],0))-G247</f>
        <v>1433516</v>
      </c>
      <c r="I247" s="24"/>
      <c r="J247" s="21">
        <f>INDEX(Notes!$I$2:$N$11,MATCH(Notes!$B$2,Notes!$I$2:$I$11,0),4)*$C247</f>
        <v>955676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238919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655484</v>
      </c>
      <c r="E248" s="21">
        <f>INDEX(Data[],MATCH($A248,Data[Dist],0),MATCH(E$6,Data[#Headers],0))</f>
        <v>655484</v>
      </c>
      <c r="F248" s="21">
        <f>INDEX(Data[],MATCH($A248,Data[Dist],0),MATCH(F$6,Data[#Headers],0))</f>
        <v>655484</v>
      </c>
      <c r="G248" s="21">
        <f>INDEX(Data[],MATCH($A248,Data[Dist],0),MATCH(G$6,Data[#Headers],0))</f>
        <v>2633780</v>
      </c>
      <c r="H248" s="21">
        <f>INDEX(Data[],MATCH($A248,Data[Dist],0),MATCH(H$6,Data[#Headers],0))-G248</f>
        <v>3950670</v>
      </c>
      <c r="I248" s="24"/>
      <c r="J248" s="21">
        <f>INDEX(Notes!$I$2:$N$11,MATCH(Notes!$B$2,Notes!$I$2:$I$11,0),4)*$C248</f>
        <v>2633780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658445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789714</v>
      </c>
      <c r="E249" s="21">
        <f>INDEX(Data[],MATCH($A249,Data[Dist],0),MATCH(E$6,Data[#Headers],0))</f>
        <v>789715</v>
      </c>
      <c r="F249" s="21">
        <f>INDEX(Data[],MATCH($A249,Data[Dist],0),MATCH(F$6,Data[#Headers],0))</f>
        <v>789713</v>
      </c>
      <c r="G249" s="21">
        <f>INDEX(Data[],MATCH($A249,Data[Dist],0),MATCH(G$6,Data[#Headers],0))</f>
        <v>3173988</v>
      </c>
      <c r="H249" s="21">
        <f>INDEX(Data[],MATCH($A249,Data[Dist],0),MATCH(H$6,Data[#Headers],0))-G249</f>
        <v>4760983</v>
      </c>
      <c r="I249" s="24"/>
      <c r="J249" s="21">
        <f>INDEX(Notes!$I$2:$N$11,MATCH(Notes!$B$2,Notes!$I$2:$I$11,0),4)*$C249</f>
        <v>3173988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793497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317427</v>
      </c>
      <c r="E250" s="21">
        <f>INDEX(Data[],MATCH($A250,Data[Dist],0),MATCH(E$6,Data[#Headers],0))</f>
        <v>317427</v>
      </c>
      <c r="F250" s="21">
        <f>INDEX(Data[],MATCH($A250,Data[Dist],0),MATCH(F$6,Data[#Headers],0))</f>
        <v>317428</v>
      </c>
      <c r="G250" s="21">
        <f>INDEX(Data[],MATCH($A250,Data[Dist],0),MATCH(G$6,Data[#Headers],0))</f>
        <v>1275760</v>
      </c>
      <c r="H250" s="21">
        <f>INDEX(Data[],MATCH($A250,Data[Dist],0),MATCH(H$6,Data[#Headers],0))-G250</f>
        <v>1913641</v>
      </c>
      <c r="I250" s="24"/>
      <c r="J250" s="21">
        <f>INDEX(Notes!$I$2:$N$11,MATCH(Notes!$B$2,Notes!$I$2:$I$11,0),4)*$C250</f>
        <v>1275760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318940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145048</v>
      </c>
      <c r="E251" s="21">
        <f>INDEX(Data[],MATCH($A251,Data[Dist],0),MATCH(E$6,Data[#Headers],0))</f>
        <v>145048</v>
      </c>
      <c r="F251" s="21">
        <f>INDEX(Data[],MATCH($A251,Data[Dist],0),MATCH(F$6,Data[#Headers],0))</f>
        <v>145047</v>
      </c>
      <c r="G251" s="21">
        <f>INDEX(Data[],MATCH($A251,Data[Dist],0),MATCH(G$6,Data[#Headers],0))</f>
        <v>582968</v>
      </c>
      <c r="H251" s="21">
        <f>INDEX(Data[],MATCH($A251,Data[Dist],0),MATCH(H$6,Data[#Headers],0))-G251</f>
        <v>874454</v>
      </c>
      <c r="I251" s="24"/>
      <c r="J251" s="21">
        <f>INDEX(Notes!$I$2:$N$11,MATCH(Notes!$B$2,Notes!$I$2:$I$11,0),4)*$C251</f>
        <v>582968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145742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401338</v>
      </c>
      <c r="E252" s="21">
        <f>INDEX(Data[],MATCH($A252,Data[Dist],0),MATCH(E$6,Data[#Headers],0))</f>
        <v>401339</v>
      </c>
      <c r="F252" s="21">
        <f>INDEX(Data[],MATCH($A252,Data[Dist],0),MATCH(F$6,Data[#Headers],0))</f>
        <v>401337</v>
      </c>
      <c r="G252" s="21">
        <f>INDEX(Data[],MATCH($A252,Data[Dist],0),MATCH(G$6,Data[#Headers],0))</f>
        <v>1614548</v>
      </c>
      <c r="H252" s="21">
        <f>INDEX(Data[],MATCH($A252,Data[Dist],0),MATCH(H$6,Data[#Headers],0))-G252</f>
        <v>2421823</v>
      </c>
      <c r="I252" s="24"/>
      <c r="J252" s="21">
        <f>INDEX(Notes!$I$2:$N$11,MATCH(Notes!$B$2,Notes!$I$2:$I$11,0),4)*$C252</f>
        <v>1614548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403637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193005</v>
      </c>
      <c r="E253" s="21">
        <f>INDEX(Data[],MATCH($A253,Data[Dist],0),MATCH(E$6,Data[#Headers],0))</f>
        <v>193006</v>
      </c>
      <c r="F253" s="21">
        <f>INDEX(Data[],MATCH($A253,Data[Dist],0),MATCH(F$6,Data[#Headers],0))</f>
        <v>193004</v>
      </c>
      <c r="G253" s="21">
        <f>INDEX(Data[],MATCH($A253,Data[Dist],0),MATCH(G$6,Data[#Headers],0))</f>
        <v>787288</v>
      </c>
      <c r="H253" s="21">
        <f>INDEX(Data[],MATCH($A253,Data[Dist],0),MATCH(H$6,Data[#Headers],0))-G253</f>
        <v>1180927</v>
      </c>
      <c r="I253" s="24"/>
      <c r="J253" s="21">
        <f>INDEX(Notes!$I$2:$N$11,MATCH(Notes!$B$2,Notes!$I$2:$I$11,0),4)*$C253</f>
        <v>787288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196822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236452</v>
      </c>
      <c r="E254" s="21">
        <f>INDEX(Data[],MATCH($A254,Data[Dist],0),MATCH(E$6,Data[#Headers],0))</f>
        <v>236452</v>
      </c>
      <c r="F254" s="21">
        <f>INDEX(Data[],MATCH($A254,Data[Dist],0),MATCH(F$6,Data[#Headers],0))</f>
        <v>236450</v>
      </c>
      <c r="G254" s="21">
        <f>INDEX(Data[],MATCH($A254,Data[Dist],0),MATCH(G$6,Data[#Headers],0))</f>
        <v>951076</v>
      </c>
      <c r="H254" s="21">
        <f>INDEX(Data[],MATCH($A254,Data[Dist],0),MATCH(H$6,Data[#Headers],0))-G254</f>
        <v>1426617</v>
      </c>
      <c r="I254" s="24"/>
      <c r="J254" s="21">
        <f>INDEX(Notes!$I$2:$N$11,MATCH(Notes!$B$2,Notes!$I$2:$I$11,0),4)*$C254</f>
        <v>951076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237769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142590</v>
      </c>
      <c r="E255" s="21">
        <f>INDEX(Data[],MATCH($A255,Data[Dist],0),MATCH(E$6,Data[#Headers],0))</f>
        <v>142590</v>
      </c>
      <c r="F255" s="21">
        <f>INDEX(Data[],MATCH($A255,Data[Dist],0),MATCH(F$6,Data[#Headers],0))</f>
        <v>142588</v>
      </c>
      <c r="G255" s="21">
        <f>INDEX(Data[],MATCH($A255,Data[Dist],0),MATCH(G$6,Data[#Headers],0))</f>
        <v>573832</v>
      </c>
      <c r="H255" s="21">
        <f>INDEX(Data[],MATCH($A255,Data[Dist],0),MATCH(H$6,Data[#Headers],0))-G255</f>
        <v>860744</v>
      </c>
      <c r="I255" s="24"/>
      <c r="J255" s="21">
        <f>INDEX(Notes!$I$2:$N$11,MATCH(Notes!$B$2,Notes!$I$2:$I$11,0),4)*$C255</f>
        <v>573832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143458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895770</v>
      </c>
      <c r="E256" s="21">
        <f>INDEX(Data[],MATCH($A256,Data[Dist],0),MATCH(E$6,Data[#Headers],0))</f>
        <v>895770</v>
      </c>
      <c r="F256" s="21">
        <f>INDEX(Data[],MATCH($A256,Data[Dist],0),MATCH(F$6,Data[#Headers],0))</f>
        <v>895768</v>
      </c>
      <c r="G256" s="21">
        <f>INDEX(Data[],MATCH($A256,Data[Dist],0),MATCH(G$6,Data[#Headers],0))</f>
        <v>3604408</v>
      </c>
      <c r="H256" s="21">
        <f>INDEX(Data[],MATCH($A256,Data[Dist],0),MATCH(H$6,Data[#Headers],0))-G256</f>
        <v>5406607</v>
      </c>
      <c r="I256" s="24"/>
      <c r="J256" s="21">
        <f>INDEX(Notes!$I$2:$N$11,MATCH(Notes!$B$2,Notes!$I$2:$I$11,0),4)*$C256</f>
        <v>3604408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901102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189317</v>
      </c>
      <c r="E257" s="21">
        <f>INDEX(Data[],MATCH($A257,Data[Dist],0),MATCH(E$6,Data[#Headers],0))</f>
        <v>189317</v>
      </c>
      <c r="F257" s="21">
        <f>INDEX(Data[],MATCH($A257,Data[Dist],0),MATCH(F$6,Data[#Headers],0))</f>
        <v>189316</v>
      </c>
      <c r="G257" s="21">
        <f>INDEX(Data[],MATCH($A257,Data[Dist],0),MATCH(G$6,Data[#Headers],0))</f>
        <v>760600</v>
      </c>
      <c r="H257" s="21">
        <f>INDEX(Data[],MATCH($A257,Data[Dist],0),MATCH(H$6,Data[#Headers],0))-G257</f>
        <v>1140902</v>
      </c>
      <c r="I257" s="24"/>
      <c r="J257" s="21">
        <f>INDEX(Notes!$I$2:$N$11,MATCH(Notes!$B$2,Notes!$I$2:$I$11,0),4)*$C257</f>
        <v>760600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190150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520815</v>
      </c>
      <c r="E258" s="21">
        <f>INDEX(Data[],MATCH($A258,Data[Dist],0),MATCH(E$6,Data[#Headers],0))</f>
        <v>520815</v>
      </c>
      <c r="F258" s="21">
        <f>INDEX(Data[],MATCH($A258,Data[Dist],0),MATCH(F$6,Data[#Headers],0))</f>
        <v>520814</v>
      </c>
      <c r="G258" s="21">
        <f>INDEX(Data[],MATCH($A258,Data[Dist],0),MATCH(G$6,Data[#Headers],0))</f>
        <v>2094504</v>
      </c>
      <c r="H258" s="21">
        <f>INDEX(Data[],MATCH($A258,Data[Dist],0),MATCH(H$6,Data[#Headers],0))-G258</f>
        <v>3141752</v>
      </c>
      <c r="I258" s="24"/>
      <c r="J258" s="21">
        <f>INDEX(Notes!$I$2:$N$11,MATCH(Notes!$B$2,Notes!$I$2:$I$11,0),4)*$C258</f>
        <v>2094504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523626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975833</v>
      </c>
      <c r="E259" s="21">
        <f>INDEX(Data[],MATCH($A259,Data[Dist],0),MATCH(E$6,Data[#Headers],0))</f>
        <v>975832</v>
      </c>
      <c r="F259" s="21">
        <f>INDEX(Data[],MATCH($A259,Data[Dist],0),MATCH(F$6,Data[#Headers],0))</f>
        <v>975833</v>
      </c>
      <c r="G259" s="21">
        <f>INDEX(Data[],MATCH($A259,Data[Dist],0),MATCH(G$6,Data[#Headers],0))</f>
        <v>3920472</v>
      </c>
      <c r="H259" s="21">
        <f>INDEX(Data[],MATCH($A259,Data[Dist],0),MATCH(H$6,Data[#Headers],0))-G259</f>
        <v>5880704</v>
      </c>
      <c r="I259" s="24"/>
      <c r="J259" s="21">
        <f>INDEX(Notes!$I$2:$N$11,MATCH(Notes!$B$2,Notes!$I$2:$I$11,0),4)*$C259</f>
        <v>3920472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980118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845424</v>
      </c>
      <c r="E260" s="21">
        <f>INDEX(Data[],MATCH($A260,Data[Dist],0),MATCH(E$6,Data[#Headers],0))</f>
        <v>845423</v>
      </c>
      <c r="F260" s="21">
        <f>INDEX(Data[],MATCH($A260,Data[Dist],0),MATCH(F$6,Data[#Headers],0))</f>
        <v>845424</v>
      </c>
      <c r="G260" s="21">
        <f>INDEX(Data[],MATCH($A260,Data[Dist],0),MATCH(G$6,Data[#Headers],0))</f>
        <v>3397616</v>
      </c>
      <c r="H260" s="21">
        <f>INDEX(Data[],MATCH($A260,Data[Dist],0),MATCH(H$6,Data[#Headers],0))-G260</f>
        <v>5096421</v>
      </c>
      <c r="I260" s="24"/>
      <c r="J260" s="21">
        <f>INDEX(Notes!$I$2:$N$11,MATCH(Notes!$B$2,Notes!$I$2:$I$11,0),4)*$C260</f>
        <v>3397616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849404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518548</v>
      </c>
      <c r="E261" s="21">
        <f>INDEX(Data[],MATCH($A261,Data[Dist],0),MATCH(E$6,Data[#Headers],0))</f>
        <v>518547</v>
      </c>
      <c r="F261" s="21">
        <f>INDEX(Data[],MATCH($A261,Data[Dist],0),MATCH(F$6,Data[#Headers],0))</f>
        <v>518548</v>
      </c>
      <c r="G261" s="21">
        <f>INDEX(Data[],MATCH($A261,Data[Dist],0),MATCH(G$6,Data[#Headers],0))</f>
        <v>2084240</v>
      </c>
      <c r="H261" s="21">
        <f>INDEX(Data[],MATCH($A261,Data[Dist],0),MATCH(H$6,Data[#Headers],0))-G261</f>
        <v>3126362</v>
      </c>
      <c r="I261" s="24"/>
      <c r="J261" s="21">
        <f>INDEX(Notes!$I$2:$N$11,MATCH(Notes!$B$2,Notes!$I$2:$I$11,0),4)*$C261</f>
        <v>2084240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521060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276979</v>
      </c>
      <c r="E262" s="21">
        <f>INDEX(Data[],MATCH($A262,Data[Dist],0),MATCH(E$6,Data[#Headers],0))</f>
        <v>276978</v>
      </c>
      <c r="F262" s="21">
        <f>INDEX(Data[],MATCH($A262,Data[Dist],0),MATCH(F$6,Data[#Headers],0))</f>
        <v>276979</v>
      </c>
      <c r="G262" s="21">
        <f>INDEX(Data[],MATCH($A262,Data[Dist],0),MATCH(G$6,Data[#Headers],0))</f>
        <v>1113432</v>
      </c>
      <c r="H262" s="21">
        <f>INDEX(Data[],MATCH($A262,Data[Dist],0),MATCH(H$6,Data[#Headers],0))-G262</f>
        <v>1670143</v>
      </c>
      <c r="I262" s="24"/>
      <c r="J262" s="21">
        <f>INDEX(Notes!$I$2:$N$11,MATCH(Notes!$B$2,Notes!$I$2:$I$11,0),4)*$C262</f>
        <v>1113432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278358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460559</v>
      </c>
      <c r="E263" s="21">
        <f>INDEX(Data[],MATCH($A263,Data[Dist],0),MATCH(E$6,Data[#Headers],0))</f>
        <v>460558</v>
      </c>
      <c r="F263" s="21">
        <f>INDEX(Data[],MATCH($A263,Data[Dist],0),MATCH(F$6,Data[#Headers],0))</f>
        <v>460559</v>
      </c>
      <c r="G263" s="21">
        <f>INDEX(Data[],MATCH($A263,Data[Dist],0),MATCH(G$6,Data[#Headers],0))</f>
        <v>1850632</v>
      </c>
      <c r="H263" s="21">
        <f>INDEX(Data[],MATCH($A263,Data[Dist],0),MATCH(H$6,Data[#Headers],0))-G263</f>
        <v>2775943</v>
      </c>
      <c r="I263" s="24"/>
      <c r="J263" s="21">
        <f>INDEX(Notes!$I$2:$N$11,MATCH(Notes!$B$2,Notes!$I$2:$I$11,0),4)*$C263</f>
        <v>1850632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462658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1403561</v>
      </c>
      <c r="E264" s="21">
        <f>INDEX(Data[],MATCH($A264,Data[Dist],0),MATCH(E$6,Data[#Headers],0))</f>
        <v>1403560</v>
      </c>
      <c r="F264" s="21">
        <f>INDEX(Data[],MATCH($A264,Data[Dist],0),MATCH(F$6,Data[#Headers],0))</f>
        <v>1403561</v>
      </c>
      <c r="G264" s="21">
        <f>INDEX(Data[],MATCH($A264,Data[Dist],0),MATCH(G$6,Data[#Headers],0))</f>
        <v>5637340</v>
      </c>
      <c r="H264" s="21">
        <f>INDEX(Data[],MATCH($A264,Data[Dist],0),MATCH(H$6,Data[#Headers],0))-G264</f>
        <v>8456008</v>
      </c>
      <c r="I264" s="24"/>
      <c r="J264" s="21">
        <f>INDEX(Notes!$I$2:$N$11,MATCH(Notes!$B$2,Notes!$I$2:$I$11,0),4)*$C264</f>
        <v>5637340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1409335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INDEX($A$7:$H$331,MATCH($S264,$A$7:$A$331,0),3)-Q264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14365555</v>
      </c>
      <c r="E265" s="21">
        <f>INDEX(Data[],MATCH($A265,Data[Dist],0),MATCH(E$6,Data[#Headers],0))</f>
        <v>14365555</v>
      </c>
      <c r="F265" s="21">
        <f>INDEX(Data[],MATCH($A265,Data[Dist],0),MATCH(F$6,Data[#Headers],0))</f>
        <v>14365555</v>
      </c>
      <c r="G265" s="21">
        <f>INDEX(Data[],MATCH($A265,Data[Dist],0),MATCH(G$6,Data[#Headers],0))</f>
        <v>57679704</v>
      </c>
      <c r="H265" s="21">
        <f>INDEX(Data[],MATCH($A265,Data[Dist],0),MATCH(H$6,Data[#Headers],0))-G265</f>
        <v>86519552</v>
      </c>
      <c r="I265" s="24"/>
      <c r="J265" s="21">
        <f>INDEX(Notes!$I$2:$N$11,MATCH(Notes!$B$2,Notes!$I$2:$I$11,0),4)*$C265</f>
        <v>57679704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14419926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298164</v>
      </c>
      <c r="E266" s="21">
        <f>INDEX(Data[],MATCH($A266,Data[Dist],0),MATCH(E$6,Data[#Headers],0))</f>
        <v>298164</v>
      </c>
      <c r="F266" s="21">
        <f>INDEX(Data[],MATCH($A266,Data[Dist],0),MATCH(F$6,Data[#Headers],0))</f>
        <v>298162</v>
      </c>
      <c r="G266" s="21">
        <f>INDEX(Data[],MATCH($A266,Data[Dist],0),MATCH(G$6,Data[#Headers],0))</f>
        <v>1199000</v>
      </c>
      <c r="H266" s="21">
        <f>INDEX(Data[],MATCH($A266,Data[Dist],0),MATCH(H$6,Data[#Headers],0))-G266</f>
        <v>1798499</v>
      </c>
      <c r="I266" s="24"/>
      <c r="J266" s="21">
        <f>INDEX(Notes!$I$2:$N$11,MATCH(Notes!$B$2,Notes!$I$2:$I$11,0),4)*$C266</f>
        <v>1199000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299750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567484</v>
      </c>
      <c r="E267" s="21">
        <f>INDEX(Data[],MATCH($A267,Data[Dist],0),MATCH(E$6,Data[#Headers],0))</f>
        <v>567485</v>
      </c>
      <c r="F267" s="21">
        <f>INDEX(Data[],MATCH($A267,Data[Dist],0),MATCH(F$6,Data[#Headers],0))</f>
        <v>567483</v>
      </c>
      <c r="G267" s="21">
        <f>INDEX(Data[],MATCH($A267,Data[Dist],0),MATCH(G$6,Data[#Headers],0))</f>
        <v>2283280</v>
      </c>
      <c r="H267" s="21">
        <f>INDEX(Data[],MATCH($A267,Data[Dist],0),MATCH(H$6,Data[#Headers],0))-G267</f>
        <v>3424916</v>
      </c>
      <c r="I267" s="24"/>
      <c r="J267" s="21">
        <f>INDEX(Notes!$I$2:$N$11,MATCH(Notes!$B$2,Notes!$I$2:$I$11,0),4)*$C267</f>
        <v>2283280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570820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1033826</v>
      </c>
      <c r="E268" s="21">
        <f>INDEX(Data[],MATCH($A268,Data[Dist],0),MATCH(E$6,Data[#Headers],0))</f>
        <v>1033826</v>
      </c>
      <c r="F268" s="21">
        <f>INDEX(Data[],MATCH($A268,Data[Dist],0),MATCH(F$6,Data[#Headers],0))</f>
        <v>1033826</v>
      </c>
      <c r="G268" s="21">
        <f>INDEX(Data[],MATCH($A268,Data[Dist],0),MATCH(G$6,Data[#Headers],0))</f>
        <v>4156744</v>
      </c>
      <c r="H268" s="21">
        <f>INDEX(Data[],MATCH($A268,Data[Dist],0),MATCH(H$6,Data[#Headers],0))-G268</f>
        <v>6235116</v>
      </c>
      <c r="I268" s="24"/>
      <c r="J268" s="21">
        <f>INDEX(Notes!$I$2:$N$11,MATCH(Notes!$B$2,Notes!$I$2:$I$11,0),4)*$C268</f>
        <v>4156744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1039186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405865</v>
      </c>
      <c r="E269" s="21">
        <f>INDEX(Data[],MATCH($A269,Data[Dist],0),MATCH(E$6,Data[#Headers],0))</f>
        <v>405865</v>
      </c>
      <c r="F269" s="21">
        <f>INDEX(Data[],MATCH($A269,Data[Dist],0),MATCH(F$6,Data[#Headers],0))</f>
        <v>405865</v>
      </c>
      <c r="G269" s="21">
        <f>INDEX(Data[],MATCH($A269,Data[Dist],0),MATCH(G$6,Data[#Headers],0))</f>
        <v>1630800</v>
      </c>
      <c r="H269" s="21">
        <f>INDEX(Data[],MATCH($A269,Data[Dist],0),MATCH(H$6,Data[#Headers],0))-G269</f>
        <v>2446203</v>
      </c>
      <c r="I269" s="24"/>
      <c r="J269" s="21">
        <f>INDEX(Notes!$I$2:$N$11,MATCH(Notes!$B$2,Notes!$I$2:$I$11,0),4)*$C269</f>
        <v>1630800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407700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420710</v>
      </c>
      <c r="E270" s="21">
        <f>INDEX(Data[],MATCH($A270,Data[Dist],0),MATCH(E$6,Data[#Headers],0))</f>
        <v>420710</v>
      </c>
      <c r="F270" s="21">
        <f>INDEX(Data[],MATCH($A270,Data[Dist],0),MATCH(F$6,Data[#Headers],0))</f>
        <v>420709</v>
      </c>
      <c r="G270" s="21">
        <f>INDEX(Data[],MATCH($A270,Data[Dist],0),MATCH(G$6,Data[#Headers],0))</f>
        <v>1691996</v>
      </c>
      <c r="H270" s="21">
        <f>INDEX(Data[],MATCH($A270,Data[Dist],0),MATCH(H$6,Data[#Headers],0))-G270</f>
        <v>2537991</v>
      </c>
      <c r="I270" s="24"/>
      <c r="J270" s="21">
        <f>INDEX(Notes!$I$2:$N$11,MATCH(Notes!$B$2,Notes!$I$2:$I$11,0),4)*$C270</f>
        <v>1691996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422999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748967</v>
      </c>
      <c r="E271" s="21">
        <f>INDEX(Data[],MATCH($A271,Data[Dist],0),MATCH(E$6,Data[#Headers],0))</f>
        <v>748966</v>
      </c>
      <c r="F271" s="21">
        <f>INDEX(Data[],MATCH($A271,Data[Dist],0),MATCH(F$6,Data[#Headers],0))</f>
        <v>748967</v>
      </c>
      <c r="G271" s="21">
        <f>INDEX(Data[],MATCH($A271,Data[Dist],0),MATCH(G$6,Data[#Headers],0))</f>
        <v>3012460</v>
      </c>
      <c r="H271" s="21">
        <f>INDEX(Data[],MATCH($A271,Data[Dist],0),MATCH(H$6,Data[#Headers],0))-G271</f>
        <v>4518692</v>
      </c>
      <c r="I271" s="24"/>
      <c r="J271" s="21">
        <f>INDEX(Notes!$I$2:$N$11,MATCH(Notes!$B$2,Notes!$I$2:$I$11,0),4)*$C271</f>
        <v>3012460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753115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139137</v>
      </c>
      <c r="E272" s="21">
        <f>INDEX(Data[],MATCH($A272,Data[Dist],0),MATCH(E$6,Data[#Headers],0))</f>
        <v>139136</v>
      </c>
      <c r="F272" s="21">
        <f>INDEX(Data[],MATCH($A272,Data[Dist],0),MATCH(F$6,Data[#Headers],0))</f>
        <v>139137</v>
      </c>
      <c r="G272" s="21">
        <f>INDEX(Data[],MATCH($A272,Data[Dist],0),MATCH(G$6,Data[#Headers],0))</f>
        <v>559372</v>
      </c>
      <c r="H272" s="21">
        <f>INDEX(Data[],MATCH($A272,Data[Dist],0),MATCH(H$6,Data[#Headers],0))-G272</f>
        <v>839061</v>
      </c>
      <c r="I272" s="24"/>
      <c r="J272" s="21">
        <f>INDEX(Notes!$I$2:$N$11,MATCH(Notes!$B$2,Notes!$I$2:$I$11,0),4)*$C272</f>
        <v>559372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139843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1268664</v>
      </c>
      <c r="E273" s="21">
        <f>INDEX(Data[],MATCH($A273,Data[Dist],0),MATCH(E$6,Data[#Headers],0))</f>
        <v>1268665</v>
      </c>
      <c r="F273" s="21">
        <f>INDEX(Data[],MATCH($A273,Data[Dist],0),MATCH(F$6,Data[#Headers],0))</f>
        <v>1268663</v>
      </c>
      <c r="G273" s="21">
        <f>INDEX(Data[],MATCH($A273,Data[Dist],0),MATCH(G$6,Data[#Headers],0))</f>
        <v>5095164</v>
      </c>
      <c r="H273" s="21">
        <f>INDEX(Data[],MATCH($A273,Data[Dist],0),MATCH(H$6,Data[#Headers],0))-G273</f>
        <v>7642743</v>
      </c>
      <c r="I273" s="24"/>
      <c r="J273" s="21">
        <f>INDEX(Notes!$I$2:$N$11,MATCH(Notes!$B$2,Notes!$I$2:$I$11,0),4)*$C273</f>
        <v>5095164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1273791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459572</v>
      </c>
      <c r="E274" s="21">
        <f>INDEX(Data[],MATCH($A274,Data[Dist],0),MATCH(E$6,Data[#Headers],0))</f>
        <v>459572</v>
      </c>
      <c r="F274" s="21">
        <f>INDEX(Data[],MATCH($A274,Data[Dist],0),MATCH(F$6,Data[#Headers],0))</f>
        <v>459570</v>
      </c>
      <c r="G274" s="21">
        <f>INDEX(Data[],MATCH($A274,Data[Dist],0),MATCH(G$6,Data[#Headers],0))</f>
        <v>1846376</v>
      </c>
      <c r="H274" s="21">
        <f>INDEX(Data[],MATCH($A274,Data[Dist],0),MATCH(H$6,Data[#Headers],0))-G274</f>
        <v>2769567</v>
      </c>
      <c r="I274" s="24"/>
      <c r="J274" s="21">
        <f>INDEX(Notes!$I$2:$N$11,MATCH(Notes!$B$2,Notes!$I$2:$I$11,0),4)*$C274</f>
        <v>1846376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461594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6089033</v>
      </c>
      <c r="E275" s="21">
        <f>INDEX(Data[],MATCH($A275,Data[Dist],0),MATCH(E$6,Data[#Headers],0))</f>
        <v>6089033</v>
      </c>
      <c r="F275" s="21">
        <f>INDEX(Data[],MATCH($A275,Data[Dist],0),MATCH(F$6,Data[#Headers],0))</f>
        <v>6089032</v>
      </c>
      <c r="G275" s="21">
        <f>INDEX(Data[],MATCH($A275,Data[Dist],0),MATCH(G$6,Data[#Headers],0))</f>
        <v>24465588</v>
      </c>
      <c r="H275" s="21">
        <f>INDEX(Data[],MATCH($A275,Data[Dist],0),MATCH(H$6,Data[#Headers],0))-G275</f>
        <v>36698379</v>
      </c>
      <c r="I275" s="24"/>
      <c r="J275" s="21">
        <f>INDEX(Notes!$I$2:$N$11,MATCH(Notes!$B$2,Notes!$I$2:$I$11,0),4)*$C275</f>
        <v>24465588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6116397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1672189</v>
      </c>
      <c r="E276" s="21">
        <f>INDEX(Data[],MATCH($A276,Data[Dist],0),MATCH(E$6,Data[#Headers],0))</f>
        <v>1672190</v>
      </c>
      <c r="F276" s="21">
        <f>INDEX(Data[],MATCH($A276,Data[Dist],0),MATCH(F$6,Data[#Headers],0))</f>
        <v>1672188</v>
      </c>
      <c r="G276" s="21">
        <f>INDEX(Data[],MATCH($A276,Data[Dist],0),MATCH(G$6,Data[#Headers],0))</f>
        <v>6718000</v>
      </c>
      <c r="H276" s="21">
        <f>INDEX(Data[],MATCH($A276,Data[Dist],0),MATCH(H$6,Data[#Headers],0))-G276</f>
        <v>10076998</v>
      </c>
      <c r="I276" s="24"/>
      <c r="J276" s="21">
        <f>INDEX(Notes!$I$2:$N$11,MATCH(Notes!$B$2,Notes!$I$2:$I$11,0),4)*$C276</f>
        <v>6718000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1679500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196015</v>
      </c>
      <c r="E277" s="21">
        <f>INDEX(Data[],MATCH($A277,Data[Dist],0),MATCH(E$6,Data[#Headers],0))</f>
        <v>196015</v>
      </c>
      <c r="F277" s="21">
        <f>INDEX(Data[],MATCH($A277,Data[Dist],0),MATCH(F$6,Data[#Headers],0))</f>
        <v>196015</v>
      </c>
      <c r="G277" s="21">
        <f>INDEX(Data[],MATCH($A277,Data[Dist],0),MATCH(G$6,Data[#Headers],0))</f>
        <v>801332</v>
      </c>
      <c r="H277" s="21">
        <f>INDEX(Data[],MATCH($A277,Data[Dist],0),MATCH(H$6,Data[#Headers],0))-G277</f>
        <v>1201993</v>
      </c>
      <c r="I277" s="24"/>
      <c r="J277" s="21">
        <f>INDEX(Notes!$I$2:$N$11,MATCH(Notes!$B$2,Notes!$I$2:$I$11,0),4)*$C277</f>
        <v>801332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200333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347452</v>
      </c>
      <c r="E278" s="21">
        <f>INDEX(Data[],MATCH($A278,Data[Dist],0),MATCH(E$6,Data[#Headers],0))</f>
        <v>347452</v>
      </c>
      <c r="F278" s="21">
        <f>INDEX(Data[],MATCH($A278,Data[Dist],0),MATCH(F$6,Data[#Headers],0))</f>
        <v>347451</v>
      </c>
      <c r="G278" s="21">
        <f>INDEX(Data[],MATCH($A278,Data[Dist],0),MATCH(G$6,Data[#Headers],0))</f>
        <v>1395872</v>
      </c>
      <c r="H278" s="21">
        <f>INDEX(Data[],MATCH($A278,Data[Dist],0),MATCH(H$6,Data[#Headers],0))-G278</f>
        <v>2093811</v>
      </c>
      <c r="I278" s="24"/>
      <c r="J278" s="21">
        <f>INDEX(Notes!$I$2:$N$11,MATCH(Notes!$B$2,Notes!$I$2:$I$11,0),4)*$C278</f>
        <v>1395872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348968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184388</v>
      </c>
      <c r="E279" s="21">
        <f>INDEX(Data[],MATCH($A279,Data[Dist],0),MATCH(E$6,Data[#Headers],0))</f>
        <v>184388</v>
      </c>
      <c r="F279" s="21">
        <f>INDEX(Data[],MATCH($A279,Data[Dist],0),MATCH(F$6,Data[#Headers],0))</f>
        <v>184388</v>
      </c>
      <c r="G279" s="21">
        <f>INDEX(Data[],MATCH($A279,Data[Dist],0),MATCH(G$6,Data[#Headers],0))</f>
        <v>740528</v>
      </c>
      <c r="H279" s="21">
        <f>INDEX(Data[],MATCH($A279,Data[Dist],0),MATCH(H$6,Data[#Headers],0))-G279</f>
        <v>1110790</v>
      </c>
      <c r="I279" s="24"/>
      <c r="J279" s="21">
        <f>INDEX(Notes!$I$2:$N$11,MATCH(Notes!$B$2,Notes!$I$2:$I$11,0),4)*$C279</f>
        <v>740528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185132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432702</v>
      </c>
      <c r="E280" s="21">
        <f>INDEX(Data[],MATCH($A280,Data[Dist],0),MATCH(E$6,Data[#Headers],0))</f>
        <v>432703</v>
      </c>
      <c r="F280" s="21">
        <f>INDEX(Data[],MATCH($A280,Data[Dist],0),MATCH(F$6,Data[#Headers],0))</f>
        <v>432701</v>
      </c>
      <c r="G280" s="21">
        <f>INDEX(Data[],MATCH($A280,Data[Dist],0),MATCH(G$6,Data[#Headers],0))</f>
        <v>1738916</v>
      </c>
      <c r="H280" s="21">
        <f>INDEX(Data[],MATCH($A280,Data[Dist],0),MATCH(H$6,Data[#Headers],0))-G280</f>
        <v>2608378</v>
      </c>
      <c r="I280" s="24"/>
      <c r="J280" s="21">
        <f>INDEX(Notes!$I$2:$N$11,MATCH(Notes!$B$2,Notes!$I$2:$I$11,0),4)*$C280</f>
        <v>1738916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434729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2677773</v>
      </c>
      <c r="E281" s="21">
        <f>INDEX(Data[],MATCH($A281,Data[Dist],0),MATCH(E$6,Data[#Headers],0))</f>
        <v>2677773</v>
      </c>
      <c r="F281" s="21">
        <f>INDEX(Data[],MATCH($A281,Data[Dist],0),MATCH(F$6,Data[#Headers],0))</f>
        <v>2677771</v>
      </c>
      <c r="G281" s="21">
        <f>INDEX(Data[],MATCH($A281,Data[Dist],0),MATCH(G$6,Data[#Headers],0))</f>
        <v>10751068</v>
      </c>
      <c r="H281" s="21">
        <f>INDEX(Data[],MATCH($A281,Data[Dist],0),MATCH(H$6,Data[#Headers],0))-G281</f>
        <v>16126600</v>
      </c>
      <c r="I281" s="24"/>
      <c r="J281" s="21">
        <f>INDEX(Notes!$I$2:$N$11,MATCH(Notes!$B$2,Notes!$I$2:$I$11,0),4)*$C281</f>
        <v>10751068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2687767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108062</v>
      </c>
      <c r="E282" s="21">
        <f>INDEX(Data[],MATCH($A282,Data[Dist],0),MATCH(E$6,Data[#Headers],0))</f>
        <v>108062</v>
      </c>
      <c r="F282" s="21">
        <f>INDEX(Data[],MATCH($A282,Data[Dist],0),MATCH(F$6,Data[#Headers],0))</f>
        <v>108060</v>
      </c>
      <c r="G282" s="21">
        <f>INDEX(Data[],MATCH($A282,Data[Dist],0),MATCH(G$6,Data[#Headers],0))</f>
        <v>434308</v>
      </c>
      <c r="H282" s="21">
        <f>INDEX(Data[],MATCH($A282,Data[Dist],0),MATCH(H$6,Data[#Headers],0))-G282</f>
        <v>651458</v>
      </c>
      <c r="I282" s="24"/>
      <c r="J282" s="21">
        <f>INDEX(Notes!$I$2:$N$11,MATCH(Notes!$B$2,Notes!$I$2:$I$11,0),4)*$C282</f>
        <v>434308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108577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653976</v>
      </c>
      <c r="E283" s="21">
        <f>INDEX(Data[],MATCH($A283,Data[Dist],0),MATCH(E$6,Data[#Headers],0))</f>
        <v>653975</v>
      </c>
      <c r="F283" s="21">
        <f>INDEX(Data[],MATCH($A283,Data[Dist],0),MATCH(F$6,Data[#Headers],0))</f>
        <v>653976</v>
      </c>
      <c r="G283" s="21">
        <f>INDEX(Data[],MATCH($A283,Data[Dist],0),MATCH(G$6,Data[#Headers],0))</f>
        <v>2630236</v>
      </c>
      <c r="H283" s="21">
        <f>INDEX(Data[],MATCH($A283,Data[Dist],0),MATCH(H$6,Data[#Headers],0))-G283</f>
        <v>3945356</v>
      </c>
      <c r="I283" s="24"/>
      <c r="J283" s="21">
        <f>INDEX(Notes!$I$2:$N$11,MATCH(Notes!$B$2,Notes!$I$2:$I$11,0),4)*$C283</f>
        <v>2630236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657559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598714</v>
      </c>
      <c r="E284" s="21">
        <f>INDEX(Data[],MATCH($A284,Data[Dist],0),MATCH(E$6,Data[#Headers],0))</f>
        <v>598714</v>
      </c>
      <c r="F284" s="21">
        <f>INDEX(Data[],MATCH($A284,Data[Dist],0),MATCH(F$6,Data[#Headers],0))</f>
        <v>598715</v>
      </c>
      <c r="G284" s="21">
        <f>INDEX(Data[],MATCH($A284,Data[Dist],0),MATCH(G$6,Data[#Headers],0))</f>
        <v>2406252</v>
      </c>
      <c r="H284" s="21">
        <f>INDEX(Data[],MATCH($A284,Data[Dist],0),MATCH(H$6,Data[#Headers],0))-G284</f>
        <v>3609382</v>
      </c>
      <c r="I284" s="24"/>
      <c r="J284" s="21">
        <f>INDEX(Notes!$I$2:$N$11,MATCH(Notes!$B$2,Notes!$I$2:$I$11,0),4)*$C284</f>
        <v>2406252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601563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598863</v>
      </c>
      <c r="E285" s="21">
        <f>INDEX(Data[],MATCH($A285,Data[Dist],0),MATCH(E$6,Data[#Headers],0))</f>
        <v>598862</v>
      </c>
      <c r="F285" s="21">
        <f>INDEX(Data[],MATCH($A285,Data[Dist],0),MATCH(F$6,Data[#Headers],0))</f>
        <v>598863</v>
      </c>
      <c r="G285" s="21">
        <f>INDEX(Data[],MATCH($A285,Data[Dist],0),MATCH(G$6,Data[#Headers],0))</f>
        <v>2406808</v>
      </c>
      <c r="H285" s="21">
        <f>INDEX(Data[],MATCH($A285,Data[Dist],0),MATCH(H$6,Data[#Headers],0))-G285</f>
        <v>3610216</v>
      </c>
      <c r="I285" s="24"/>
      <c r="J285" s="21">
        <f>INDEX(Notes!$I$2:$N$11,MATCH(Notes!$B$2,Notes!$I$2:$I$11,0),4)*$C285</f>
        <v>2406808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601702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415123</v>
      </c>
      <c r="E286" s="21">
        <f>INDEX(Data[],MATCH($A286,Data[Dist],0),MATCH(E$6,Data[#Headers],0))</f>
        <v>415123</v>
      </c>
      <c r="F286" s="21">
        <f>INDEX(Data[],MATCH($A286,Data[Dist],0),MATCH(F$6,Data[#Headers],0))</f>
        <v>415121</v>
      </c>
      <c r="G286" s="21">
        <f>INDEX(Data[],MATCH($A286,Data[Dist],0),MATCH(G$6,Data[#Headers],0))</f>
        <v>1669184</v>
      </c>
      <c r="H286" s="21">
        <f>INDEX(Data[],MATCH($A286,Data[Dist],0),MATCH(H$6,Data[#Headers],0))-G286</f>
        <v>2503772</v>
      </c>
      <c r="I286" s="24"/>
      <c r="J286" s="21">
        <f>INDEX(Notes!$I$2:$N$11,MATCH(Notes!$B$2,Notes!$I$2:$I$11,0),4)*$C286</f>
        <v>1669184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417296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541705</v>
      </c>
      <c r="E287" s="21">
        <f>INDEX(Data[],MATCH($A287,Data[Dist],0),MATCH(E$6,Data[#Headers],0))</f>
        <v>541705</v>
      </c>
      <c r="F287" s="21">
        <f>INDEX(Data[],MATCH($A287,Data[Dist],0),MATCH(F$6,Data[#Headers],0))</f>
        <v>541705</v>
      </c>
      <c r="G287" s="21">
        <f>INDEX(Data[],MATCH($A287,Data[Dist],0),MATCH(G$6,Data[#Headers],0))</f>
        <v>2176816</v>
      </c>
      <c r="H287" s="21">
        <f>INDEX(Data[],MATCH($A287,Data[Dist],0),MATCH(H$6,Data[#Headers],0))-G287</f>
        <v>3265225</v>
      </c>
      <c r="I287" s="24"/>
      <c r="J287" s="21">
        <f>INDEX(Notes!$I$2:$N$11,MATCH(Notes!$B$2,Notes!$I$2:$I$11,0),4)*$C287</f>
        <v>2176816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544204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187990</v>
      </c>
      <c r="E288" s="21">
        <f>INDEX(Data[],MATCH($A288,Data[Dist],0),MATCH(E$6,Data[#Headers],0))</f>
        <v>187990</v>
      </c>
      <c r="F288" s="21">
        <f>INDEX(Data[],MATCH($A288,Data[Dist],0),MATCH(F$6,Data[#Headers],0))</f>
        <v>187988</v>
      </c>
      <c r="G288" s="21">
        <f>INDEX(Data[],MATCH($A288,Data[Dist],0),MATCH(G$6,Data[#Headers],0))</f>
        <v>755560</v>
      </c>
      <c r="H288" s="21">
        <f>INDEX(Data[],MATCH($A288,Data[Dist],0),MATCH(H$6,Data[#Headers],0))-G288</f>
        <v>1133340</v>
      </c>
      <c r="I288" s="24"/>
      <c r="J288" s="21">
        <f>INDEX(Notes!$I$2:$N$11,MATCH(Notes!$B$2,Notes!$I$2:$I$11,0),4)*$C288</f>
        <v>755560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188890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351916</v>
      </c>
      <c r="E289" s="21">
        <f>INDEX(Data[],MATCH($A289,Data[Dist],0),MATCH(E$6,Data[#Headers],0))</f>
        <v>351916</v>
      </c>
      <c r="F289" s="21">
        <f>INDEX(Data[],MATCH($A289,Data[Dist],0),MATCH(F$6,Data[#Headers],0))</f>
        <v>351917</v>
      </c>
      <c r="G289" s="21">
        <f>INDEX(Data[],MATCH($A289,Data[Dist],0),MATCH(G$6,Data[#Headers],0))</f>
        <v>1413416</v>
      </c>
      <c r="H289" s="21">
        <f>INDEX(Data[],MATCH($A289,Data[Dist],0),MATCH(H$6,Data[#Headers],0))-G289</f>
        <v>2120124</v>
      </c>
      <c r="I289" s="24"/>
      <c r="J289" s="21">
        <f>INDEX(Notes!$I$2:$N$11,MATCH(Notes!$B$2,Notes!$I$2:$I$11,0),4)*$C289</f>
        <v>1413416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353354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259628</v>
      </c>
      <c r="E290" s="21">
        <f>INDEX(Data[],MATCH($A290,Data[Dist],0),MATCH(E$6,Data[#Headers],0))</f>
        <v>259628</v>
      </c>
      <c r="F290" s="21">
        <f>INDEX(Data[],MATCH($A290,Data[Dist],0),MATCH(F$6,Data[#Headers],0))</f>
        <v>259628</v>
      </c>
      <c r="G290" s="21">
        <f>INDEX(Data[],MATCH($A290,Data[Dist],0),MATCH(G$6,Data[#Headers],0))</f>
        <v>1043872</v>
      </c>
      <c r="H290" s="21">
        <f>INDEX(Data[],MATCH($A290,Data[Dist],0),MATCH(H$6,Data[#Headers],0))-G290</f>
        <v>1565807</v>
      </c>
      <c r="I290" s="24"/>
      <c r="J290" s="21">
        <f>INDEX(Notes!$I$2:$N$11,MATCH(Notes!$B$2,Notes!$I$2:$I$11,0),4)*$C290</f>
        <v>1043872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260968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264221</v>
      </c>
      <c r="E291" s="21">
        <f>INDEX(Data[],MATCH($A291,Data[Dist],0),MATCH(E$6,Data[#Headers],0))</f>
        <v>264221</v>
      </c>
      <c r="F291" s="21">
        <f>INDEX(Data[],MATCH($A291,Data[Dist],0),MATCH(F$6,Data[#Headers],0))</f>
        <v>264222</v>
      </c>
      <c r="G291" s="21">
        <f>INDEX(Data[],MATCH($A291,Data[Dist],0),MATCH(G$6,Data[#Headers],0))</f>
        <v>1061264</v>
      </c>
      <c r="H291" s="21">
        <f>INDEX(Data[],MATCH($A291,Data[Dist],0),MATCH(H$6,Data[#Headers],0))-G291</f>
        <v>1591900</v>
      </c>
      <c r="I291" s="24"/>
      <c r="J291" s="21">
        <f>INDEX(Notes!$I$2:$N$11,MATCH(Notes!$B$2,Notes!$I$2:$I$11,0),4)*$C291</f>
        <v>1061264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265316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93016</v>
      </c>
      <c r="E292" s="21">
        <f>INDEX(Data[],MATCH($A292,Data[Dist],0),MATCH(E$6,Data[#Headers],0))</f>
        <v>93016</v>
      </c>
      <c r="F292" s="21">
        <f>INDEX(Data[],MATCH($A292,Data[Dist],0),MATCH(F$6,Data[#Headers],0))</f>
        <v>93017</v>
      </c>
      <c r="G292" s="21">
        <f>INDEX(Data[],MATCH($A292,Data[Dist],0),MATCH(G$6,Data[#Headers],0))</f>
        <v>374500</v>
      </c>
      <c r="H292" s="21">
        <f>INDEX(Data[],MATCH($A292,Data[Dist],0),MATCH(H$6,Data[#Headers],0))-G292</f>
        <v>561746</v>
      </c>
      <c r="I292" s="24"/>
      <c r="J292" s="21">
        <f>INDEX(Notes!$I$2:$N$11,MATCH(Notes!$B$2,Notes!$I$2:$I$11,0),4)*$C292</f>
        <v>374500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93625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562831</v>
      </c>
      <c r="E293" s="21">
        <f>INDEX(Data[],MATCH($A293,Data[Dist],0),MATCH(E$6,Data[#Headers],0))</f>
        <v>562831</v>
      </c>
      <c r="F293" s="21">
        <f>INDEX(Data[],MATCH($A293,Data[Dist],0),MATCH(F$6,Data[#Headers],0))</f>
        <v>562829</v>
      </c>
      <c r="G293" s="21">
        <f>INDEX(Data[],MATCH($A293,Data[Dist],0),MATCH(G$6,Data[#Headers],0))</f>
        <v>2262212</v>
      </c>
      <c r="H293" s="21">
        <f>INDEX(Data[],MATCH($A293,Data[Dist],0),MATCH(H$6,Data[#Headers],0))-G293</f>
        <v>3393320</v>
      </c>
      <c r="I293" s="24"/>
      <c r="J293" s="21">
        <f>INDEX(Notes!$I$2:$N$11,MATCH(Notes!$B$2,Notes!$I$2:$I$11,0),4)*$C293</f>
        <v>2262212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565553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188857</v>
      </c>
      <c r="E294" s="21">
        <f>INDEX(Data[],MATCH($A294,Data[Dist],0),MATCH(E$6,Data[#Headers],0))</f>
        <v>188857</v>
      </c>
      <c r="F294" s="21">
        <f>INDEX(Data[],MATCH($A294,Data[Dist],0),MATCH(F$6,Data[#Headers],0))</f>
        <v>188857</v>
      </c>
      <c r="G294" s="21">
        <f>INDEX(Data[],MATCH($A294,Data[Dist],0),MATCH(G$6,Data[#Headers],0))</f>
        <v>760908</v>
      </c>
      <c r="H294" s="21">
        <f>INDEX(Data[],MATCH($A294,Data[Dist],0),MATCH(H$6,Data[#Headers],0))-G294</f>
        <v>1141357</v>
      </c>
      <c r="I294" s="24"/>
      <c r="J294" s="21">
        <f>INDEX(Notes!$I$2:$N$11,MATCH(Notes!$B$2,Notes!$I$2:$I$11,0),4)*$C294</f>
        <v>760908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190227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2720109</v>
      </c>
      <c r="E295" s="21">
        <f>INDEX(Data[],MATCH($A295,Data[Dist],0),MATCH(E$6,Data[#Headers],0))</f>
        <v>2720108</v>
      </c>
      <c r="F295" s="21">
        <f>INDEX(Data[],MATCH($A295,Data[Dist],0),MATCH(F$6,Data[#Headers],0))</f>
        <v>2720109</v>
      </c>
      <c r="G295" s="21">
        <f>INDEX(Data[],MATCH($A295,Data[Dist],0),MATCH(G$6,Data[#Headers],0))</f>
        <v>10932352</v>
      </c>
      <c r="H295" s="21">
        <f>INDEX(Data[],MATCH($A295,Data[Dist],0),MATCH(H$6,Data[#Headers],0))-G295</f>
        <v>16398530</v>
      </c>
      <c r="I295" s="24"/>
      <c r="J295" s="21">
        <f>INDEX(Notes!$I$2:$N$11,MATCH(Notes!$B$2,Notes!$I$2:$I$11,0),4)*$C295</f>
        <v>10932352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2733088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703434</v>
      </c>
      <c r="E296" s="21">
        <f>INDEX(Data[],MATCH($A296,Data[Dist],0),MATCH(E$6,Data[#Headers],0))</f>
        <v>703434</v>
      </c>
      <c r="F296" s="21">
        <f>INDEX(Data[],MATCH($A296,Data[Dist],0),MATCH(F$6,Data[#Headers],0))</f>
        <v>703435</v>
      </c>
      <c r="G296" s="21">
        <f>INDEX(Data[],MATCH($A296,Data[Dist],0),MATCH(G$6,Data[#Headers],0))</f>
        <v>2828036</v>
      </c>
      <c r="H296" s="21">
        <f>INDEX(Data[],MATCH($A296,Data[Dist],0),MATCH(H$6,Data[#Headers],0))-G296</f>
        <v>4242056</v>
      </c>
      <c r="I296" s="24"/>
      <c r="J296" s="21">
        <f>INDEX(Notes!$I$2:$N$11,MATCH(Notes!$B$2,Notes!$I$2:$I$11,0),4)*$C296</f>
        <v>2828036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707009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733231</v>
      </c>
      <c r="E297" s="21">
        <f>INDEX(Data[],MATCH($A297,Data[Dist],0),MATCH(E$6,Data[#Headers],0))</f>
        <v>733232</v>
      </c>
      <c r="F297" s="21">
        <f>INDEX(Data[],MATCH($A297,Data[Dist],0),MATCH(F$6,Data[#Headers],0))</f>
        <v>733230</v>
      </c>
      <c r="G297" s="21">
        <f>INDEX(Data[],MATCH($A297,Data[Dist],0),MATCH(G$6,Data[#Headers],0))</f>
        <v>2947348</v>
      </c>
      <c r="H297" s="21">
        <f>INDEX(Data[],MATCH($A297,Data[Dist],0),MATCH(H$6,Data[#Headers],0))-G297</f>
        <v>4421024</v>
      </c>
      <c r="I297" s="24"/>
      <c r="J297" s="21">
        <f>INDEX(Notes!$I$2:$N$11,MATCH(Notes!$B$2,Notes!$I$2:$I$11,0),4)*$C297</f>
        <v>2947348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736837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208255</v>
      </c>
      <c r="E298" s="21">
        <f>INDEX(Data[],MATCH($A298,Data[Dist],0),MATCH(E$6,Data[#Headers],0))</f>
        <v>208255</v>
      </c>
      <c r="F298" s="21">
        <f>INDEX(Data[],MATCH($A298,Data[Dist],0),MATCH(F$6,Data[#Headers],0))</f>
        <v>208255</v>
      </c>
      <c r="G298" s="21">
        <f>INDEX(Data[],MATCH($A298,Data[Dist],0),MATCH(G$6,Data[#Headers],0))</f>
        <v>837104</v>
      </c>
      <c r="H298" s="21">
        <f>INDEX(Data[],MATCH($A298,Data[Dist],0),MATCH(H$6,Data[#Headers],0))-G298</f>
        <v>1255657</v>
      </c>
      <c r="I298" s="24"/>
      <c r="J298" s="21">
        <f>INDEX(Notes!$I$2:$N$11,MATCH(Notes!$B$2,Notes!$I$2:$I$11,0),4)*$C298</f>
        <v>837104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209276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1310673</v>
      </c>
      <c r="E299" s="21">
        <f>INDEX(Data[],MATCH($A299,Data[Dist],0),MATCH(E$6,Data[#Headers],0))</f>
        <v>1310673</v>
      </c>
      <c r="F299" s="21">
        <f>INDEX(Data[],MATCH($A299,Data[Dist],0),MATCH(F$6,Data[#Headers],0))</f>
        <v>1310672</v>
      </c>
      <c r="G299" s="21">
        <f>INDEX(Data[],MATCH($A299,Data[Dist],0),MATCH(G$6,Data[#Headers],0))</f>
        <v>5267096</v>
      </c>
      <c r="H299" s="21">
        <f>INDEX(Data[],MATCH($A299,Data[Dist],0),MATCH(H$6,Data[#Headers],0))-G299</f>
        <v>7900642</v>
      </c>
      <c r="I299" s="24"/>
      <c r="J299" s="21">
        <f>INDEX(Notes!$I$2:$N$11,MATCH(Notes!$B$2,Notes!$I$2:$I$11,0),4)*$C299</f>
        <v>5267096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1316774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461175</v>
      </c>
      <c r="E300" s="21">
        <f>INDEX(Data[],MATCH($A300,Data[Dist],0),MATCH(E$6,Data[#Headers],0))</f>
        <v>461176</v>
      </c>
      <c r="F300" s="21">
        <f>INDEX(Data[],MATCH($A300,Data[Dist],0),MATCH(F$6,Data[#Headers],0))</f>
        <v>461174</v>
      </c>
      <c r="G300" s="21">
        <f>INDEX(Data[],MATCH($A300,Data[Dist],0),MATCH(G$6,Data[#Headers],0))</f>
        <v>1851956</v>
      </c>
      <c r="H300" s="21">
        <f>INDEX(Data[],MATCH($A300,Data[Dist],0),MATCH(H$6,Data[#Headers],0))-G300</f>
        <v>2777930</v>
      </c>
      <c r="I300" s="24"/>
      <c r="J300" s="21">
        <f>INDEX(Notes!$I$2:$N$11,MATCH(Notes!$B$2,Notes!$I$2:$I$11,0),4)*$C300</f>
        <v>1851956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462989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557549</v>
      </c>
      <c r="E301" s="21">
        <f>INDEX(Data[],MATCH($A301,Data[Dist],0),MATCH(E$6,Data[#Headers],0))</f>
        <v>557548</v>
      </c>
      <c r="F301" s="21">
        <f>INDEX(Data[],MATCH($A301,Data[Dist],0),MATCH(F$6,Data[#Headers],0))</f>
        <v>557549</v>
      </c>
      <c r="G301" s="21">
        <f>INDEX(Data[],MATCH($A301,Data[Dist],0),MATCH(G$6,Data[#Headers],0))</f>
        <v>2242316</v>
      </c>
      <c r="H301" s="21">
        <f>INDEX(Data[],MATCH($A301,Data[Dist],0),MATCH(H$6,Data[#Headers],0))-G301</f>
        <v>3363469</v>
      </c>
      <c r="I301" s="24"/>
      <c r="J301" s="21">
        <f>INDEX(Notes!$I$2:$N$11,MATCH(Notes!$B$2,Notes!$I$2:$I$11,0),4)*$C301</f>
        <v>2242316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560579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428449</v>
      </c>
      <c r="E302" s="21">
        <f>INDEX(Data[],MATCH($A302,Data[Dist],0),MATCH(E$6,Data[#Headers],0))</f>
        <v>428449</v>
      </c>
      <c r="F302" s="21">
        <f>INDEX(Data[],MATCH($A302,Data[Dist],0),MATCH(F$6,Data[#Headers],0))</f>
        <v>428450</v>
      </c>
      <c r="G302" s="21">
        <f>INDEX(Data[],MATCH($A302,Data[Dist],0),MATCH(G$6,Data[#Headers],0))</f>
        <v>1721656</v>
      </c>
      <c r="H302" s="21">
        <f>INDEX(Data[],MATCH($A302,Data[Dist],0),MATCH(H$6,Data[#Headers],0))-G302</f>
        <v>2582483</v>
      </c>
      <c r="I302" s="24"/>
      <c r="J302" s="21">
        <f>INDEX(Notes!$I$2:$N$11,MATCH(Notes!$B$2,Notes!$I$2:$I$11,0),4)*$C302</f>
        <v>1721656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1122</v>
      </c>
      <c r="Q302" s="25">
        <v>430414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500499</v>
      </c>
      <c r="E303" s="21">
        <f>INDEX(Data[],MATCH($A303,Data[Dist],0),MATCH(E$6,Data[#Headers],0))</f>
        <v>500499</v>
      </c>
      <c r="F303" s="21">
        <f>INDEX(Data[],MATCH($A303,Data[Dist],0),MATCH(F$6,Data[#Headers],0))</f>
        <v>500498</v>
      </c>
      <c r="G303" s="21">
        <f>INDEX(Data[],MATCH($A303,Data[Dist],0),MATCH(G$6,Data[#Headers],0))</f>
        <v>2010796</v>
      </c>
      <c r="H303" s="21">
        <f>INDEX(Data[],MATCH($A303,Data[Dist],0),MATCH(H$6,Data[#Headers],0))-G303</f>
        <v>3016195</v>
      </c>
      <c r="I303" s="24"/>
      <c r="J303" s="21">
        <f>INDEX(Notes!$I$2:$N$11,MATCH(Notes!$B$2,Notes!$I$2:$I$11,0),4)*$C303</f>
        <v>2010796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502699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1433386</v>
      </c>
      <c r="E304" s="21">
        <f>INDEX(Data[],MATCH($A304,Data[Dist],0),MATCH(E$6,Data[#Headers],0))</f>
        <v>1433386</v>
      </c>
      <c r="F304" s="21">
        <f>INDEX(Data[],MATCH($A304,Data[Dist],0),MATCH(F$6,Data[#Headers],0))</f>
        <v>1433387</v>
      </c>
      <c r="G304" s="21">
        <f>INDEX(Data[],MATCH($A304,Data[Dist],0),MATCH(G$6,Data[#Headers],0))</f>
        <v>5757724</v>
      </c>
      <c r="H304" s="21">
        <f>INDEX(Data[],MATCH($A304,Data[Dist],0),MATCH(H$6,Data[#Headers],0))-G304</f>
        <v>8636586</v>
      </c>
      <c r="I304" s="24"/>
      <c r="J304" s="21">
        <f>INDEX(Notes!$I$2:$N$11,MATCH(Notes!$B$2,Notes!$I$2:$I$11,0),4)*$C304</f>
        <v>5757724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1439431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10703543</v>
      </c>
      <c r="E305" s="21">
        <f>INDEX(Data[],MATCH($A305,Data[Dist],0),MATCH(E$6,Data[#Headers],0))</f>
        <v>10703543</v>
      </c>
      <c r="F305" s="21">
        <f>INDEX(Data[],MATCH($A305,Data[Dist],0),MATCH(F$6,Data[#Headers],0))</f>
        <v>10703543</v>
      </c>
      <c r="G305" s="21">
        <f>INDEX(Data[],MATCH($A305,Data[Dist],0),MATCH(G$6,Data[#Headers],0))</f>
        <v>42976548</v>
      </c>
      <c r="H305" s="21">
        <f>INDEX(Data[],MATCH($A305,Data[Dist],0),MATCH(H$6,Data[#Headers],0))-G305</f>
        <v>64464817</v>
      </c>
      <c r="I305" s="24"/>
      <c r="J305" s="21">
        <f>INDEX(Notes!$I$2:$N$11,MATCH(Notes!$B$2,Notes!$I$2:$I$11,0),4)*$C305</f>
        <v>42976548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10744137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10183303</v>
      </c>
      <c r="E306" s="21">
        <f>INDEX(Data[],MATCH($A306,Data[Dist],0),MATCH(E$6,Data[#Headers],0))</f>
        <v>10183304</v>
      </c>
      <c r="F306" s="21">
        <f>INDEX(Data[],MATCH($A306,Data[Dist],0),MATCH(F$6,Data[#Headers],0))</f>
        <v>10183302</v>
      </c>
      <c r="G306" s="21">
        <f>INDEX(Data[],MATCH($A306,Data[Dist],0),MATCH(G$6,Data[#Headers],0))</f>
        <v>40943704</v>
      </c>
      <c r="H306" s="21">
        <f>INDEX(Data[],MATCH($A306,Data[Dist],0),MATCH(H$6,Data[#Headers],0))-G306</f>
        <v>61415558</v>
      </c>
      <c r="I306" s="24"/>
      <c r="J306" s="21">
        <f>INDEX(Notes!$I$2:$N$11,MATCH(Notes!$B$2,Notes!$I$2:$I$11,0),4)*$C306</f>
        <v>40943704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10235926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1693065</v>
      </c>
      <c r="E307" s="21">
        <f>INDEX(Data[],MATCH($A307,Data[Dist],0),MATCH(E$6,Data[#Headers],0))</f>
        <v>1693066</v>
      </c>
      <c r="F307" s="21">
        <f>INDEX(Data[],MATCH($A307,Data[Dist],0),MATCH(F$6,Data[#Headers],0))</f>
        <v>1693064</v>
      </c>
      <c r="G307" s="21">
        <f>INDEX(Data[],MATCH($A307,Data[Dist],0),MATCH(G$6,Data[#Headers],0))</f>
        <v>6804812</v>
      </c>
      <c r="H307" s="21">
        <f>INDEX(Data[],MATCH($A307,Data[Dist],0),MATCH(H$6,Data[#Headers],0))-G307</f>
        <v>10207219</v>
      </c>
      <c r="I307" s="24"/>
      <c r="J307" s="21">
        <f>INDEX(Notes!$I$2:$N$11,MATCH(Notes!$B$2,Notes!$I$2:$I$11,0),4)*$C307</f>
        <v>6804812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1701203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422876</v>
      </c>
      <c r="E308" s="21">
        <f>INDEX(Data[],MATCH($A308,Data[Dist],0),MATCH(E$6,Data[#Headers],0))</f>
        <v>422877</v>
      </c>
      <c r="F308" s="21">
        <f>INDEX(Data[],MATCH($A308,Data[Dist],0),MATCH(F$6,Data[#Headers],0))</f>
        <v>422875</v>
      </c>
      <c r="G308" s="21">
        <f>INDEX(Data[],MATCH($A308,Data[Dist],0),MATCH(G$6,Data[#Headers],0))</f>
        <v>1699744</v>
      </c>
      <c r="H308" s="21">
        <f>INDEX(Data[],MATCH($A308,Data[Dist],0),MATCH(H$6,Data[#Headers],0))-G308</f>
        <v>2549611</v>
      </c>
      <c r="I308" s="24"/>
      <c r="J308" s="21">
        <f>INDEX(Notes!$I$2:$N$11,MATCH(Notes!$B$2,Notes!$I$2:$I$11,0),4)*$C308</f>
        <v>1699744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424936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1384350</v>
      </c>
      <c r="E309" s="21">
        <f>INDEX(Data[],MATCH($A309,Data[Dist],0),MATCH(E$6,Data[#Headers],0))</f>
        <v>1384350</v>
      </c>
      <c r="F309" s="21">
        <f>INDEX(Data[],MATCH($A309,Data[Dist],0),MATCH(F$6,Data[#Headers],0))</f>
        <v>1384349</v>
      </c>
      <c r="G309" s="21">
        <f>INDEX(Data[],MATCH($A309,Data[Dist],0),MATCH(G$6,Data[#Headers],0))</f>
        <v>5563608</v>
      </c>
      <c r="H309" s="21">
        <f>INDEX(Data[],MATCH($A309,Data[Dist],0),MATCH(H$6,Data[#Headers],0))-G309</f>
        <v>8345411</v>
      </c>
      <c r="I309" s="24"/>
      <c r="J309" s="21">
        <f>INDEX(Notes!$I$2:$N$11,MATCH(Notes!$B$2,Notes!$I$2:$I$11,0),4)*$C309</f>
        <v>5563608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1390902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217834</v>
      </c>
      <c r="E310" s="21">
        <f>INDEX(Data[],MATCH($A310,Data[Dist],0),MATCH(E$6,Data[#Headers],0))</f>
        <v>217834</v>
      </c>
      <c r="F310" s="21">
        <f>INDEX(Data[],MATCH($A310,Data[Dist],0),MATCH(F$6,Data[#Headers],0))</f>
        <v>217835</v>
      </c>
      <c r="G310" s="21">
        <f>INDEX(Data[],MATCH($A310,Data[Dist],0),MATCH(G$6,Data[#Headers],0))</f>
        <v>876284</v>
      </c>
      <c r="H310" s="21">
        <f>INDEX(Data[],MATCH($A310,Data[Dist],0),MATCH(H$6,Data[#Headers],0))-G310</f>
        <v>1314421</v>
      </c>
      <c r="I310" s="24"/>
      <c r="J310" s="21">
        <f>INDEX(Notes!$I$2:$N$11,MATCH(Notes!$B$2,Notes!$I$2:$I$11,0),4)*$C310</f>
        <v>876284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219071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565632</v>
      </c>
      <c r="E311" s="21">
        <f>INDEX(Data[],MATCH($A311,Data[Dist],0),MATCH(E$6,Data[#Headers],0))</f>
        <v>565632</v>
      </c>
      <c r="F311" s="21">
        <f>INDEX(Data[],MATCH($A311,Data[Dist],0),MATCH(F$6,Data[#Headers],0))</f>
        <v>565633</v>
      </c>
      <c r="G311" s="21">
        <f>INDEX(Data[],MATCH($A311,Data[Dist],0),MATCH(G$6,Data[#Headers],0))</f>
        <v>2274484</v>
      </c>
      <c r="H311" s="21">
        <f>INDEX(Data[],MATCH($A311,Data[Dist],0),MATCH(H$6,Data[#Headers],0))-G311</f>
        <v>3411721</v>
      </c>
      <c r="I311" s="24"/>
      <c r="J311" s="21">
        <f>INDEX(Notes!$I$2:$N$11,MATCH(Notes!$B$2,Notes!$I$2:$I$11,0),4)*$C311</f>
        <v>2274484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568621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328925</v>
      </c>
      <c r="E312" s="21">
        <f>INDEX(Data[],MATCH($A312,Data[Dist],0),MATCH(E$6,Data[#Headers],0))</f>
        <v>328925</v>
      </c>
      <c r="F312" s="21">
        <f>INDEX(Data[],MATCH($A312,Data[Dist],0),MATCH(F$6,Data[#Headers],0))</f>
        <v>328926</v>
      </c>
      <c r="G312" s="21">
        <f>INDEX(Data[],MATCH($A312,Data[Dist],0),MATCH(G$6,Data[#Headers],0))</f>
        <v>1321500</v>
      </c>
      <c r="H312" s="21">
        <f>INDEX(Data[],MATCH($A312,Data[Dist],0),MATCH(H$6,Data[#Headers],0))-G312</f>
        <v>1982246</v>
      </c>
      <c r="I312" s="24"/>
      <c r="J312" s="21">
        <f>INDEX(Notes!$I$2:$N$11,MATCH(Notes!$B$2,Notes!$I$2:$I$11,0),4)*$C312</f>
        <v>1321500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330375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214086</v>
      </c>
      <c r="E313" s="21">
        <f>INDEX(Data[],MATCH($A313,Data[Dist],0),MATCH(E$6,Data[#Headers],0))</f>
        <v>214086</v>
      </c>
      <c r="F313" s="21">
        <f>INDEX(Data[],MATCH($A313,Data[Dist],0),MATCH(F$6,Data[#Headers],0))</f>
        <v>214086</v>
      </c>
      <c r="G313" s="21">
        <f>INDEX(Data[],MATCH($A313,Data[Dist],0),MATCH(G$6,Data[#Headers],0))</f>
        <v>860332</v>
      </c>
      <c r="H313" s="21">
        <f>INDEX(Data[],MATCH($A313,Data[Dist],0),MATCH(H$6,Data[#Headers],0))-G313</f>
        <v>1290499</v>
      </c>
      <c r="I313" s="24"/>
      <c r="J313" s="21">
        <f>INDEX(Notes!$I$2:$N$11,MATCH(Notes!$B$2,Notes!$I$2:$I$11,0),4)*$C313</f>
        <v>860332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215083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963617</v>
      </c>
      <c r="E314" s="21">
        <f>INDEX(Data[],MATCH($A314,Data[Dist],0),MATCH(E$6,Data[#Headers],0))</f>
        <v>963617</v>
      </c>
      <c r="F314" s="21">
        <f>INDEX(Data[],MATCH($A314,Data[Dist],0),MATCH(F$6,Data[#Headers],0))</f>
        <v>963615</v>
      </c>
      <c r="G314" s="21">
        <f>INDEX(Data[],MATCH($A314,Data[Dist],0),MATCH(G$6,Data[#Headers],0))</f>
        <v>3874432</v>
      </c>
      <c r="H314" s="21">
        <f>INDEX(Data[],MATCH($A314,Data[Dist],0),MATCH(H$6,Data[#Headers],0))-G314</f>
        <v>5811644</v>
      </c>
      <c r="I314" s="24"/>
      <c r="J314" s="21">
        <f>INDEX(Notes!$I$2:$N$11,MATCH(Notes!$B$2,Notes!$I$2:$I$11,0),4)*$C314</f>
        <v>3874432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968608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5647641</v>
      </c>
      <c r="E315" s="21">
        <f>INDEX(Data[],MATCH($A315,Data[Dist],0),MATCH(E$6,Data[#Headers],0))</f>
        <v>5647640</v>
      </c>
      <c r="F315" s="21">
        <f>INDEX(Data[],MATCH($A315,Data[Dist],0),MATCH(F$6,Data[#Headers],0))</f>
        <v>5647641</v>
      </c>
      <c r="G315" s="21">
        <f>INDEX(Data[],MATCH($A315,Data[Dist],0),MATCH(G$6,Data[#Headers],0))</f>
        <v>22718596</v>
      </c>
      <c r="H315" s="21">
        <f>INDEX(Data[],MATCH($A315,Data[Dist],0),MATCH(H$6,Data[#Headers],0))-G315</f>
        <v>34077894</v>
      </c>
      <c r="I315" s="24"/>
      <c r="J315" s="21">
        <f>INDEX(Notes!$I$2:$N$11,MATCH(Notes!$B$2,Notes!$I$2:$I$11,0),4)*$C315</f>
        <v>22718596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5679649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2368352</v>
      </c>
      <c r="E316" s="21">
        <f>INDEX(Data[],MATCH($A316,Data[Dist],0),MATCH(E$6,Data[#Headers],0))</f>
        <v>2368352</v>
      </c>
      <c r="F316" s="21">
        <f>INDEX(Data[],MATCH($A316,Data[Dist],0),MATCH(F$6,Data[#Headers],0))</f>
        <v>2368352</v>
      </c>
      <c r="G316" s="21">
        <f>INDEX(Data[],MATCH($A316,Data[Dist],0),MATCH(G$6,Data[#Headers],0))</f>
        <v>9521232</v>
      </c>
      <c r="H316" s="21">
        <f>INDEX(Data[],MATCH($A316,Data[Dist],0),MATCH(H$6,Data[#Headers],0))-G316</f>
        <v>14281848</v>
      </c>
      <c r="I316" s="24"/>
      <c r="J316" s="21">
        <f>INDEX(Notes!$I$2:$N$11,MATCH(Notes!$B$2,Notes!$I$2:$I$11,0),4)*$C316</f>
        <v>9521232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2380308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213972</v>
      </c>
      <c r="E317" s="21">
        <f>INDEX(Data[],MATCH($A317,Data[Dist],0),MATCH(E$6,Data[#Headers],0))</f>
        <v>213972</v>
      </c>
      <c r="F317" s="21">
        <f>INDEX(Data[],MATCH($A317,Data[Dist],0),MATCH(F$6,Data[#Headers],0))</f>
        <v>213970</v>
      </c>
      <c r="G317" s="21">
        <f>INDEX(Data[],MATCH($A317,Data[Dist],0),MATCH(G$6,Data[#Headers],0))</f>
        <v>860916</v>
      </c>
      <c r="H317" s="21">
        <f>INDEX(Data[],MATCH($A317,Data[Dist],0),MATCH(H$6,Data[#Headers],0))-G317</f>
        <v>1291378</v>
      </c>
      <c r="I317" s="24"/>
      <c r="J317" s="21">
        <f>INDEX(Notes!$I$2:$N$11,MATCH(Notes!$B$2,Notes!$I$2:$I$11,0),4)*$C317</f>
        <v>860916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215229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1153856</v>
      </c>
      <c r="E318" s="21">
        <f>INDEX(Data[],MATCH($A318,Data[Dist],0),MATCH(E$6,Data[#Headers],0))</f>
        <v>1153857</v>
      </c>
      <c r="F318" s="21">
        <f>INDEX(Data[],MATCH($A318,Data[Dist],0),MATCH(F$6,Data[#Headers],0))</f>
        <v>1153855</v>
      </c>
      <c r="G318" s="21">
        <f>INDEX(Data[],MATCH($A318,Data[Dist],0),MATCH(G$6,Data[#Headers],0))</f>
        <v>4633988</v>
      </c>
      <c r="H318" s="21">
        <f>INDEX(Data[],MATCH($A318,Data[Dist],0),MATCH(H$6,Data[#Headers],0))-G318</f>
        <v>6950982</v>
      </c>
      <c r="I318" s="24"/>
      <c r="J318" s="21">
        <f>INDEX(Notes!$I$2:$N$11,MATCH(Notes!$B$2,Notes!$I$2:$I$11,0),4)*$C318</f>
        <v>4633988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1158497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638049</v>
      </c>
      <c r="E319" s="21">
        <f>INDEX(Data[],MATCH($A319,Data[Dist],0),MATCH(E$6,Data[#Headers],0))</f>
        <v>638048</v>
      </c>
      <c r="F319" s="21">
        <f>INDEX(Data[],MATCH($A319,Data[Dist],0),MATCH(F$6,Data[#Headers],0))</f>
        <v>638049</v>
      </c>
      <c r="G319" s="21">
        <f>INDEX(Data[],MATCH($A319,Data[Dist],0),MATCH(G$6,Data[#Headers],0))</f>
        <v>2566420</v>
      </c>
      <c r="H319" s="21">
        <f>INDEX(Data[],MATCH($A319,Data[Dist],0),MATCH(H$6,Data[#Headers],0))-G319</f>
        <v>3849632</v>
      </c>
      <c r="I319" s="24"/>
      <c r="J319" s="21">
        <f>INDEX(Notes!$I$2:$N$11,MATCH(Notes!$B$2,Notes!$I$2:$I$11,0),4)*$C319</f>
        <v>2566420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641605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535780</v>
      </c>
      <c r="E320" s="21">
        <f>INDEX(Data[],MATCH($A320,Data[Dist],0),MATCH(E$6,Data[#Headers],0))</f>
        <v>535779</v>
      </c>
      <c r="F320" s="21">
        <f>INDEX(Data[],MATCH($A320,Data[Dist],0),MATCH(F$6,Data[#Headers],0))</f>
        <v>535780</v>
      </c>
      <c r="G320" s="21">
        <f>INDEX(Data[],MATCH($A320,Data[Dist],0),MATCH(G$6,Data[#Headers],0))</f>
        <v>2154072</v>
      </c>
      <c r="H320" s="21">
        <f>INDEX(Data[],MATCH($A320,Data[Dist],0),MATCH(H$6,Data[#Headers],0))-G320</f>
        <v>3231110</v>
      </c>
      <c r="I320" s="24"/>
      <c r="J320" s="21">
        <f>INDEX(Notes!$I$2:$N$11,MATCH(Notes!$B$2,Notes!$I$2:$I$11,0),4)*$C320</f>
        <v>2154072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538518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423109</v>
      </c>
      <c r="E321" s="21">
        <f>INDEX(Data[],MATCH($A321,Data[Dist],0),MATCH(E$6,Data[#Headers],0))</f>
        <v>423109</v>
      </c>
      <c r="F321" s="21">
        <f>INDEX(Data[],MATCH($A321,Data[Dist],0),MATCH(F$6,Data[#Headers],0))</f>
        <v>423110</v>
      </c>
      <c r="G321" s="21">
        <f>INDEX(Data[],MATCH($A321,Data[Dist],0),MATCH(G$6,Data[#Headers],0))</f>
        <v>1701028</v>
      </c>
      <c r="H321" s="21">
        <f>INDEX(Data[],MATCH($A321,Data[Dist],0),MATCH(H$6,Data[#Headers],0))-G321</f>
        <v>2551538</v>
      </c>
      <c r="I321" s="24"/>
      <c r="J321" s="21">
        <f>INDEX(Notes!$I$2:$N$11,MATCH(Notes!$B$2,Notes!$I$2:$I$11,0),4)*$C321</f>
        <v>1701028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425257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678237</v>
      </c>
      <c r="E322" s="21">
        <f>INDEX(Data[],MATCH($A322,Data[Dist],0),MATCH(E$6,Data[#Headers],0))</f>
        <v>678237</v>
      </c>
      <c r="F322" s="21">
        <f>INDEX(Data[],MATCH($A322,Data[Dist],0),MATCH(F$6,Data[#Headers],0))</f>
        <v>678238</v>
      </c>
      <c r="G322" s="21">
        <f>INDEX(Data[],MATCH($A322,Data[Dist],0),MATCH(G$6,Data[#Headers],0))</f>
        <v>2723960</v>
      </c>
      <c r="H322" s="21">
        <f>INDEX(Data[],MATCH($A322,Data[Dist],0),MATCH(H$6,Data[#Headers],0))-G322</f>
        <v>4085937</v>
      </c>
      <c r="I322" s="24"/>
      <c r="J322" s="21">
        <f>INDEX(Notes!$I$2:$N$11,MATCH(Notes!$B$2,Notes!$I$2:$I$11,0),4)*$C322</f>
        <v>2723960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680990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295820</v>
      </c>
      <c r="E323" s="21">
        <f>INDEX(Data[],MATCH($A323,Data[Dist],0),MATCH(E$6,Data[#Headers],0))</f>
        <v>295820</v>
      </c>
      <c r="F323" s="21">
        <f>INDEX(Data[],MATCH($A323,Data[Dist],0),MATCH(F$6,Data[#Headers],0))</f>
        <v>295818</v>
      </c>
      <c r="G323" s="21">
        <f>INDEX(Data[],MATCH($A323,Data[Dist],0),MATCH(G$6,Data[#Headers],0))</f>
        <v>1190772</v>
      </c>
      <c r="H323" s="21">
        <f>INDEX(Data[],MATCH($A323,Data[Dist],0),MATCH(H$6,Data[#Headers],0))-G323</f>
        <v>1786156</v>
      </c>
      <c r="I323" s="24"/>
      <c r="J323" s="21">
        <f>INDEX(Notes!$I$2:$N$11,MATCH(Notes!$B$2,Notes!$I$2:$I$11,0),4)*$C323</f>
        <v>1190772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297693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120916</v>
      </c>
      <c r="E324" s="21">
        <f>INDEX(Data[],MATCH($A324,Data[Dist],0),MATCH(E$6,Data[#Headers],0))</f>
        <v>120916</v>
      </c>
      <c r="F324" s="21">
        <f>INDEX(Data[],MATCH($A324,Data[Dist],0),MATCH(F$6,Data[#Headers],0))</f>
        <v>120916</v>
      </c>
      <c r="G324" s="21">
        <f>INDEX(Data[],MATCH($A324,Data[Dist],0),MATCH(G$6,Data[#Headers],0))</f>
        <v>486244</v>
      </c>
      <c r="H324" s="21">
        <f>INDEX(Data[],MATCH($A324,Data[Dist],0),MATCH(H$6,Data[#Headers],0))-G324</f>
        <v>729364</v>
      </c>
      <c r="I324" s="24"/>
      <c r="J324" s="21">
        <f>INDEX(Notes!$I$2:$N$11,MATCH(Notes!$B$2,Notes!$I$2:$I$11,0),4)*$C324</f>
        <v>486244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121561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847364</v>
      </c>
      <c r="E325" s="21">
        <f>INDEX(Data[],MATCH($A325,Data[Dist],0),MATCH(E$6,Data[#Headers],0))</f>
        <v>847363</v>
      </c>
      <c r="F325" s="21">
        <f>INDEX(Data[],MATCH($A325,Data[Dist],0),MATCH(F$6,Data[#Headers],0))</f>
        <v>847364</v>
      </c>
      <c r="G325" s="21">
        <f>INDEX(Data[],MATCH($A325,Data[Dist],0),MATCH(G$6,Data[#Headers],0))</f>
        <v>3406044</v>
      </c>
      <c r="H325" s="21">
        <f>INDEX(Data[],MATCH($A325,Data[Dist],0),MATCH(H$6,Data[#Headers],0))-G325</f>
        <v>5109061</v>
      </c>
      <c r="I325" s="24"/>
      <c r="J325" s="21">
        <f>INDEX(Notes!$I$2:$N$11,MATCH(Notes!$B$2,Notes!$I$2:$I$11,0),4)*$C325</f>
        <v>3406044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851511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676062</v>
      </c>
      <c r="E326" s="21">
        <f>INDEX(Data[],MATCH($A326,Data[Dist],0),MATCH(E$6,Data[#Headers],0))</f>
        <v>676063</v>
      </c>
      <c r="F326" s="21">
        <f>INDEX(Data[],MATCH($A326,Data[Dist],0),MATCH(F$6,Data[#Headers],0))</f>
        <v>676061</v>
      </c>
      <c r="G326" s="21">
        <f>INDEX(Data[],MATCH($A326,Data[Dist],0),MATCH(G$6,Data[#Headers],0))</f>
        <v>2716496</v>
      </c>
      <c r="H326" s="21">
        <f>INDEX(Data[],MATCH($A326,Data[Dist],0),MATCH(H$6,Data[#Headers],0))-G326</f>
        <v>4074742</v>
      </c>
      <c r="I326" s="24"/>
      <c r="J326" s="21">
        <f>INDEX(Notes!$I$2:$N$11,MATCH(Notes!$B$2,Notes!$I$2:$I$11,0),4)*$C326</f>
        <v>2716496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679124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262132</v>
      </c>
      <c r="E327" s="21">
        <f>INDEX(Data[],MATCH($A327,Data[Dist],0),MATCH(E$6,Data[#Headers],0))</f>
        <v>262133</v>
      </c>
      <c r="F327" s="21">
        <f>INDEX(Data[],MATCH($A327,Data[Dist],0),MATCH(F$6,Data[#Headers],0))</f>
        <v>262131</v>
      </c>
      <c r="G327" s="21">
        <f>INDEX(Data[],MATCH($A327,Data[Dist],0),MATCH(G$6,Data[#Headers],0))</f>
        <v>1053072</v>
      </c>
      <c r="H327" s="21">
        <f>INDEX(Data[],MATCH($A327,Data[Dist],0),MATCH(H$6,Data[#Headers],0))-G327</f>
        <v>1579610</v>
      </c>
      <c r="I327" s="24"/>
      <c r="J327" s="21">
        <f>INDEX(Notes!$I$2:$N$11,MATCH(Notes!$B$2,Notes!$I$2:$I$11,0),4)*$C327</f>
        <v>1053072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263268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1305947</v>
      </c>
      <c r="E328" s="21">
        <f>INDEX(Data[],MATCH($A328,Data[Dist],0),MATCH(E$6,Data[#Headers],0))</f>
        <v>1305948</v>
      </c>
      <c r="F328" s="21">
        <f>INDEX(Data[],MATCH($A328,Data[Dist],0),MATCH(F$6,Data[#Headers],0))</f>
        <v>1305946</v>
      </c>
      <c r="G328" s="21">
        <f>INDEX(Data[],MATCH($A328,Data[Dist],0),MATCH(G$6,Data[#Headers],0))</f>
        <v>5248504</v>
      </c>
      <c r="H328" s="21">
        <f>INDEX(Data[],MATCH($A328,Data[Dist],0),MATCH(H$6,Data[#Headers],0))-G328</f>
        <v>7872757</v>
      </c>
      <c r="I328" s="24"/>
      <c r="J328" s="21">
        <f>INDEX(Notes!$I$2:$N$11,MATCH(Notes!$B$2,Notes!$I$2:$I$11,0),4)*$C328</f>
        <v>5248504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1312126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INDEX($A$7:$H$331,MATCH($S328,$A$7:$A$331,0),3)-Q328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418646</v>
      </c>
      <c r="E329" s="21">
        <f>INDEX(Data[],MATCH($A329,Data[Dist],0),MATCH(E$6,Data[#Headers],0))</f>
        <v>418646</v>
      </c>
      <c r="F329" s="21">
        <f>INDEX(Data[],MATCH($A329,Data[Dist],0),MATCH(F$6,Data[#Headers],0))</f>
        <v>418644</v>
      </c>
      <c r="G329" s="21">
        <f>INDEX(Data[],MATCH($A329,Data[Dist],0),MATCH(G$6,Data[#Headers],0))</f>
        <v>1682280</v>
      </c>
      <c r="H329" s="21">
        <f>INDEX(Data[],MATCH($A329,Data[Dist],0),MATCH(H$6,Data[#Headers],0))-G329</f>
        <v>2523419</v>
      </c>
      <c r="I329" s="24"/>
      <c r="J329" s="21">
        <f>INDEX(Notes!$I$2:$N$11,MATCH(Notes!$B$2,Notes!$I$2:$I$11,0),4)*$C329</f>
        <v>1682280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420570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429922</v>
      </c>
      <c r="E330" s="21">
        <f>INDEX(Data[],MATCH($A330,Data[Dist],0),MATCH(E$6,Data[#Headers],0))</f>
        <v>429922</v>
      </c>
      <c r="F330" s="21">
        <f>INDEX(Data[],MATCH($A330,Data[Dist],0),MATCH(F$6,Data[#Headers],0))</f>
        <v>429921</v>
      </c>
      <c r="G330" s="21">
        <f>INDEX(Data[],MATCH($A330,Data[Dist],0),MATCH(G$6,Data[#Headers],0))</f>
        <v>1727432</v>
      </c>
      <c r="H330" s="21">
        <f>INDEX(Data[],MATCH($A330,Data[Dist],0),MATCH(H$6,Data[#Headers],0))-G330</f>
        <v>2591152</v>
      </c>
      <c r="I330" s="24"/>
      <c r="J330" s="21">
        <f>INDEX(Notes!$I$2:$N$11,MATCH(Notes!$B$2,Notes!$I$2:$I$11,0),4)*$C330</f>
        <v>1727432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431858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892649</v>
      </c>
      <c r="E331" s="21">
        <f>INDEX(Data[],MATCH($A331,Data[Dist],0),MATCH(E$6,Data[#Headers],0))</f>
        <v>892648</v>
      </c>
      <c r="F331" s="21">
        <f>INDEX(Data[],MATCH($A331,Data[Dist],0),MATCH(F$6,Data[#Headers],0))</f>
        <v>892649</v>
      </c>
      <c r="G331" s="21">
        <f>INDEX(Data[],MATCH($A331,Data[Dist],0),MATCH(G$6,Data[#Headers],0))</f>
        <v>3587208</v>
      </c>
      <c r="H331" s="21">
        <f>INDEX(Data[],MATCH($A331,Data[Dist],0),MATCH(H$6,Data[#Headers],0))-G331</f>
        <v>5380814</v>
      </c>
      <c r="I331" s="24"/>
      <c r="J331" s="21">
        <f>INDEX(Notes!$I$2:$N$11,MATCH(Notes!$B$2,Notes!$I$2:$I$11,0),4)*$C331</f>
        <v>3587208</v>
      </c>
      <c r="K331" s="21">
        <f>INDEX(Notes!$I$2:$N$11,MATCH(Notes!$B$2,Notes!$I$2:$I$11,0),5)*$D331</f>
        <v>0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896802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390375212</v>
      </c>
      <c r="E332" s="23">
        <f t="shared" si="24"/>
        <v>390375216</v>
      </c>
      <c r="F332" s="23">
        <f t="shared" si="24"/>
        <v>390375072</v>
      </c>
      <c r="G332" s="23">
        <f t="shared" si="24"/>
        <v>1568719172</v>
      </c>
      <c r="H332" s="23">
        <f t="shared" si="24"/>
        <v>2353078554</v>
      </c>
      <c r="Q332" s="20">
        <f>SUM(Q7:Q331)</f>
        <v>392179793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1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(December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December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319109</v>
      </c>
      <c r="K6" s="221">
        <f>INDEX(Data[],MATCH($A6,Data[Dist],0),MATCH(K$5,Data[#Headers],0))</f>
        <v>460100</v>
      </c>
      <c r="M6" s="59">
        <f>INDEX('Payment Total'!$A$7:$H$331,MATCH('Payment by Source'!$A6,'Payment Total'!$A$7:$A$331,0),3)-K6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3191091</v>
      </c>
      <c r="X6" s="136">
        <f>ROUND(W6/10,0)</f>
        <v>319109</v>
      </c>
      <c r="Y6" s="136">
        <f>X6*10</f>
        <v>3191090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158396</v>
      </c>
      <c r="K7" s="221">
        <f>INDEX(Data[],MATCH($A7,Data[Dist],0),MATCH(K$5,Data[#Headers],0))</f>
        <v>230901</v>
      </c>
      <c r="M7" s="59">
        <f>INDEX('Payment Total'!$A$7:$H$331,MATCH('Payment by Source'!$A7,'Payment Total'!$A$7:$A$331,0),3)-K7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1583974</v>
      </c>
      <c r="X7" s="136">
        <f t="shared" ref="X7:X70" si="1">ROUND(W7/10,0)</f>
        <v>158397</v>
      </c>
      <c r="Y7" s="136">
        <f t="shared" ref="Y7:Y70" si="2">X7*10</f>
        <v>1583970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1397567</v>
      </c>
      <c r="K8" s="221">
        <f>INDEX(Data[],MATCH($A8,Data[Dist],0),MATCH(K$5,Data[#Headers],0))</f>
        <v>1772206</v>
      </c>
      <c r="M8" s="59">
        <f>INDEX('Payment Total'!$A$7:$H$331,MATCH('Payment by Source'!$A8,'Payment Total'!$A$7:$A$331,0),3)-K8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13975677</v>
      </c>
      <c r="X8" s="136">
        <f t="shared" si="1"/>
        <v>1397568</v>
      </c>
      <c r="Y8" s="136">
        <f t="shared" si="2"/>
        <v>13975680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315362</v>
      </c>
      <c r="K9" s="221">
        <f>INDEX(Data[],MATCH($A9,Data[Dist],0),MATCH(K$5,Data[#Headers],0))</f>
        <v>423245</v>
      </c>
      <c r="M9" s="59">
        <f>INDEX('Payment Total'!$A$7:$H$331,MATCH('Payment by Source'!$A9,'Payment Total'!$A$7:$A$331,0),3)-K9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3153608</v>
      </c>
      <c r="X9" s="136">
        <f t="shared" si="1"/>
        <v>315361</v>
      </c>
      <c r="Y9" s="136">
        <f t="shared" si="2"/>
        <v>3153610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80802</v>
      </c>
      <c r="K10" s="221">
        <f>INDEX(Data[],MATCH($A10,Data[Dist],0),MATCH(K$5,Data[#Headers],0))</f>
        <v>126886</v>
      </c>
      <c r="M10" s="59">
        <f>INDEX('Payment Total'!$A$7:$H$331,MATCH('Payment by Source'!$A10,'Payment Total'!$A$7:$A$331,0),3)-K10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808015</v>
      </c>
      <c r="X10" s="136">
        <f t="shared" si="1"/>
        <v>80802</v>
      </c>
      <c r="Y10" s="136">
        <f t="shared" si="2"/>
        <v>808020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725382</v>
      </c>
      <c r="K11" s="221">
        <f>INDEX(Data[],MATCH($A11,Data[Dist],0),MATCH(K$5,Data[#Headers],0))</f>
        <v>925415</v>
      </c>
      <c r="M11" s="59">
        <f>INDEX('Payment Total'!$A$7:$H$331,MATCH('Payment by Source'!$A11,'Payment Total'!$A$7:$A$331,0),3)-K11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7253823</v>
      </c>
      <c r="X11" s="136">
        <f t="shared" si="1"/>
        <v>725382</v>
      </c>
      <c r="Y11" s="136">
        <f t="shared" si="2"/>
        <v>7253820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287576</v>
      </c>
      <c r="K12" s="221">
        <f>INDEX(Data[],MATCH($A12,Data[Dist],0),MATCH(K$5,Data[#Headers],0))</f>
        <v>409389</v>
      </c>
      <c r="M12" s="59">
        <f>INDEX('Payment Total'!$A$7:$H$331,MATCH('Payment by Source'!$A12,'Payment Total'!$A$7:$A$331,0),3)-K12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2875761</v>
      </c>
      <c r="X12" s="136">
        <f t="shared" si="1"/>
        <v>287576</v>
      </c>
      <c r="Y12" s="136">
        <f t="shared" si="2"/>
        <v>2875760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122152</v>
      </c>
      <c r="K13" s="221">
        <f>INDEX(Data[],MATCH($A13,Data[Dist],0),MATCH(K$5,Data[#Headers],0))</f>
        <v>184169</v>
      </c>
      <c r="M13" s="59">
        <f>INDEX('Payment Total'!$A$7:$H$331,MATCH('Payment by Source'!$A13,'Payment Total'!$A$7:$A$331,0),3)-K13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1221518</v>
      </c>
      <c r="X13" s="136">
        <f t="shared" si="1"/>
        <v>122152</v>
      </c>
      <c r="Y13" s="136">
        <f t="shared" si="2"/>
        <v>1221520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678414</v>
      </c>
      <c r="K14" s="221">
        <f>INDEX(Data[],MATCH($A14,Data[Dist],0),MATCH(K$5,Data[#Headers],0))</f>
        <v>985270</v>
      </c>
      <c r="M14" s="59">
        <f>INDEX('Payment Total'!$A$7:$H$331,MATCH('Payment by Source'!$A14,'Payment Total'!$A$7:$A$331,0),3)-K14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6784162</v>
      </c>
      <c r="X14" s="136">
        <f t="shared" si="1"/>
        <v>678416</v>
      </c>
      <c r="Y14" s="136">
        <f t="shared" si="2"/>
        <v>6784160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617246</v>
      </c>
      <c r="K15" s="221">
        <f>INDEX(Data[],MATCH($A15,Data[Dist],0),MATCH(K$5,Data[#Headers],0))</f>
        <v>855883</v>
      </c>
      <c r="M15" s="59">
        <f>INDEX('Payment Total'!$A$7:$H$331,MATCH('Payment by Source'!$A15,'Payment Total'!$A$7:$A$331,0),3)-K15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6172470</v>
      </c>
      <c r="X15" s="136">
        <f t="shared" si="1"/>
        <v>617247</v>
      </c>
      <c r="Y15" s="136">
        <f t="shared" si="2"/>
        <v>6172470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292495</v>
      </c>
      <c r="K16" s="221">
        <f>INDEX(Data[],MATCH($A16,Data[Dist],0),MATCH(K$5,Data[#Headers],0))</f>
        <v>404280</v>
      </c>
      <c r="M16" s="59">
        <f>INDEX('Payment Total'!$A$7:$H$331,MATCH('Payment by Source'!$A16,'Payment Total'!$A$7:$A$331,0),3)-K16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2924971</v>
      </c>
      <c r="X16" s="136">
        <f t="shared" si="1"/>
        <v>292497</v>
      </c>
      <c r="Y16" s="136">
        <f t="shared" si="2"/>
        <v>2924970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419596</v>
      </c>
      <c r="K17" s="221">
        <f>INDEX(Data[],MATCH($A17,Data[Dist],0),MATCH(K$5,Data[#Headers],0))</f>
        <v>601795</v>
      </c>
      <c r="M17" s="59">
        <f>INDEX('Payment Total'!$A$7:$H$331,MATCH('Payment by Source'!$A17,'Payment Total'!$A$7:$A$331,0),3)-K17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4195946</v>
      </c>
      <c r="X17" s="136">
        <f t="shared" si="1"/>
        <v>419595</v>
      </c>
      <c r="Y17" s="136">
        <f t="shared" si="2"/>
        <v>4195950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2071218</v>
      </c>
      <c r="K18" s="221">
        <f>INDEX(Data[],MATCH($A18,Data[Dist],0),MATCH(K$5,Data[#Headers],0))</f>
        <v>2878511</v>
      </c>
      <c r="M18" s="59">
        <f>INDEX('Payment Total'!$A$7:$H$331,MATCH('Payment by Source'!$A18,'Payment Total'!$A$7:$A$331,0),3)-K18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20712185</v>
      </c>
      <c r="X18" s="136">
        <f t="shared" si="1"/>
        <v>2071219</v>
      </c>
      <c r="Y18" s="136">
        <f t="shared" si="2"/>
        <v>20712190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713239</v>
      </c>
      <c r="K19" s="221">
        <f>INDEX(Data[],MATCH($A19,Data[Dist],0),MATCH(K$5,Data[#Headers],0))</f>
        <v>964232</v>
      </c>
      <c r="M19" s="59">
        <f>INDEX('Payment Total'!$A$7:$H$331,MATCH('Payment by Source'!$A19,'Payment Total'!$A$7:$A$331,0),3)-K19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7132389</v>
      </c>
      <c r="X19" s="136">
        <f t="shared" si="1"/>
        <v>713239</v>
      </c>
      <c r="Y19" s="136">
        <f t="shared" si="2"/>
        <v>7132390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124903</v>
      </c>
      <c r="K20" s="221">
        <f>INDEX(Data[],MATCH($A20,Data[Dist],0),MATCH(K$5,Data[#Headers],0))</f>
        <v>178486</v>
      </c>
      <c r="M20" s="59">
        <f>INDEX('Payment Total'!$A$7:$H$331,MATCH('Payment by Source'!$A20,'Payment Total'!$A$7:$A$331,0),3)-K20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1249030</v>
      </c>
      <c r="X20" s="136">
        <f t="shared" si="1"/>
        <v>124903</v>
      </c>
      <c r="Y20" s="136">
        <f t="shared" si="2"/>
        <v>1249030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7419829</v>
      </c>
      <c r="K21" s="221">
        <f>INDEX(Data[],MATCH($A21,Data[Dist],0),MATCH(K$5,Data[#Headers],0))</f>
        <v>9514713</v>
      </c>
      <c r="M21" s="59">
        <f>INDEX('Payment Total'!$A$7:$H$331,MATCH('Payment by Source'!$A21,'Payment Total'!$A$7:$A$331,0),3)-K21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74198290</v>
      </c>
      <c r="X21" s="136">
        <f t="shared" si="1"/>
        <v>7419829</v>
      </c>
      <c r="Y21" s="136">
        <f t="shared" si="2"/>
        <v>74198290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498311</v>
      </c>
      <c r="K22" s="221">
        <f>INDEX(Data[],MATCH($A22,Data[Dist],0),MATCH(K$5,Data[#Headers],0))</f>
        <v>665786</v>
      </c>
      <c r="M22" s="59">
        <f>INDEX('Payment Total'!$A$7:$H$331,MATCH('Payment by Source'!$A22,'Payment Total'!$A$7:$A$331,0),3)-K22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4983121</v>
      </c>
      <c r="X22" s="136">
        <f t="shared" si="1"/>
        <v>498312</v>
      </c>
      <c r="Y22" s="136">
        <f t="shared" si="2"/>
        <v>4983120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113631</v>
      </c>
      <c r="K23" s="221">
        <f>INDEX(Data[],MATCH($A23,Data[Dist],0),MATCH(K$5,Data[#Headers],0))</f>
        <v>204506</v>
      </c>
      <c r="M23" s="59">
        <f>INDEX('Payment Total'!$A$7:$H$331,MATCH('Payment by Source'!$A23,'Payment Total'!$A$7:$A$331,0),3)-K23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1136299</v>
      </c>
      <c r="X23" s="136">
        <f t="shared" si="1"/>
        <v>113630</v>
      </c>
      <c r="Y23" s="136">
        <f t="shared" si="2"/>
        <v>1136300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88262</v>
      </c>
      <c r="K24" s="221">
        <f>INDEX(Data[],MATCH($A24,Data[Dist],0),MATCH(K$5,Data[#Headers],0))</f>
        <v>162953</v>
      </c>
      <c r="M24" s="59">
        <f>INDEX('Payment Total'!$A$7:$H$331,MATCH('Payment by Source'!$A24,'Payment Total'!$A$7:$A$331,0),3)-K24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882616</v>
      </c>
      <c r="X24" s="136">
        <f t="shared" si="1"/>
        <v>88262</v>
      </c>
      <c r="Y24" s="136">
        <f t="shared" si="2"/>
        <v>882620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992195</v>
      </c>
      <c r="K25" s="221">
        <f>INDEX(Data[],MATCH($A25,Data[Dist],0),MATCH(K$5,Data[#Headers],0))</f>
        <v>1267470</v>
      </c>
      <c r="M25" s="59">
        <f>INDEX('Payment Total'!$A$7:$H$331,MATCH('Payment by Source'!$A25,'Payment Total'!$A$7:$A$331,0),3)-K25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9921954</v>
      </c>
      <c r="X25" s="136">
        <f t="shared" si="1"/>
        <v>992195</v>
      </c>
      <c r="Y25" s="136">
        <f t="shared" si="2"/>
        <v>9921950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228444</v>
      </c>
      <c r="K26" s="221">
        <f>INDEX(Data[],MATCH($A26,Data[Dist],0),MATCH(K$5,Data[#Headers],0))</f>
        <v>340190</v>
      </c>
      <c r="M26" s="59">
        <f>INDEX('Payment Total'!$A$7:$H$331,MATCH('Payment by Source'!$A26,'Payment Total'!$A$7:$A$331,0),3)-K26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2284444</v>
      </c>
      <c r="X26" s="136">
        <f t="shared" si="1"/>
        <v>228444</v>
      </c>
      <c r="Y26" s="136">
        <f t="shared" si="2"/>
        <v>2284440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343876</v>
      </c>
      <c r="K27" s="221">
        <f>INDEX(Data[],MATCH($A27,Data[Dist],0),MATCH(K$5,Data[#Headers],0))</f>
        <v>500909</v>
      </c>
      <c r="M27" s="59">
        <f>INDEX('Payment Total'!$A$7:$H$331,MATCH('Payment by Source'!$A27,'Payment Total'!$A$7:$A$331,0),3)-K27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3438773</v>
      </c>
      <c r="X27" s="136">
        <f t="shared" si="1"/>
        <v>343877</v>
      </c>
      <c r="Y27" s="136">
        <f t="shared" si="2"/>
        <v>3438770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1158736</v>
      </c>
      <c r="K28" s="221">
        <f>INDEX(Data[],MATCH($A28,Data[Dist],0),MATCH(K$5,Data[#Headers],0))</f>
        <v>1487681</v>
      </c>
      <c r="M28" s="59">
        <f>INDEX('Payment Total'!$A$7:$H$331,MATCH('Payment by Source'!$A28,'Payment Total'!$A$7:$A$331,0),3)-K28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11587360</v>
      </c>
      <c r="X28" s="136">
        <f t="shared" si="1"/>
        <v>1158736</v>
      </c>
      <c r="Y28" s="136">
        <f t="shared" si="2"/>
        <v>11587360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224845</v>
      </c>
      <c r="K29" s="221">
        <f>INDEX(Data[],MATCH($A29,Data[Dist],0),MATCH(K$5,Data[#Headers],0))</f>
        <v>317402</v>
      </c>
      <c r="M29" s="59">
        <f>INDEX('Payment Total'!$A$7:$H$331,MATCH('Payment by Source'!$A29,'Payment Total'!$A$7:$A$331,0),3)-K29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2248465</v>
      </c>
      <c r="X29" s="136">
        <f t="shared" si="1"/>
        <v>224847</v>
      </c>
      <c r="Y29" s="136">
        <f t="shared" si="2"/>
        <v>2248470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194321</v>
      </c>
      <c r="K30" s="221">
        <f>INDEX(Data[],MATCH($A30,Data[Dist],0),MATCH(K$5,Data[#Headers],0))</f>
        <v>296763</v>
      </c>
      <c r="M30" s="59">
        <f>INDEX('Payment Total'!$A$7:$H$331,MATCH('Payment by Source'!$A30,'Payment Total'!$A$7:$A$331,0),3)-K30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1943214</v>
      </c>
      <c r="X30" s="136">
        <f t="shared" si="1"/>
        <v>194321</v>
      </c>
      <c r="Y30" s="136">
        <f t="shared" si="2"/>
        <v>1943210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270268</v>
      </c>
      <c r="K31" s="221">
        <f>INDEX(Data[],MATCH($A31,Data[Dist],0),MATCH(K$5,Data[#Headers],0))</f>
        <v>370176</v>
      </c>
      <c r="M31" s="59">
        <f>INDEX('Payment Total'!$A$7:$H$331,MATCH('Payment by Source'!$A31,'Payment Total'!$A$7:$A$331,0),3)-K31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2702670</v>
      </c>
      <c r="X31" s="136">
        <f t="shared" si="1"/>
        <v>270267</v>
      </c>
      <c r="Y31" s="136">
        <f t="shared" si="2"/>
        <v>2702670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301448</v>
      </c>
      <c r="K32" s="221">
        <f>INDEX(Data[],MATCH($A32,Data[Dist],0),MATCH(K$5,Data[#Headers],0))</f>
        <v>406887</v>
      </c>
      <c r="M32" s="59">
        <f>INDEX('Payment Total'!$A$7:$H$331,MATCH('Payment by Source'!$A32,'Payment Total'!$A$7:$A$331,0),3)-K32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3014480</v>
      </c>
      <c r="X32" s="136">
        <f t="shared" si="1"/>
        <v>301448</v>
      </c>
      <c r="Y32" s="136">
        <f t="shared" si="2"/>
        <v>3014480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298424</v>
      </c>
      <c r="K33" s="221">
        <f>INDEX(Data[],MATCH($A33,Data[Dist],0),MATCH(K$5,Data[#Headers],0))</f>
        <v>446134</v>
      </c>
      <c r="M33" s="59">
        <f>INDEX('Payment Total'!$A$7:$H$331,MATCH('Payment by Source'!$A33,'Payment Total'!$A$7:$A$331,0),3)-K33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2984250</v>
      </c>
      <c r="X33" s="136">
        <f t="shared" si="1"/>
        <v>298425</v>
      </c>
      <c r="Y33" s="136">
        <f t="shared" si="2"/>
        <v>2984250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403036</v>
      </c>
      <c r="K34" s="221">
        <f>INDEX(Data[],MATCH($A34,Data[Dist],0),MATCH(K$5,Data[#Headers],0))</f>
        <v>547339</v>
      </c>
      <c r="M34" s="59">
        <f>INDEX('Payment Total'!$A$7:$H$331,MATCH('Payment by Source'!$A34,'Payment Total'!$A$7:$A$331,0),3)-K34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4030363</v>
      </c>
      <c r="X34" s="136">
        <f t="shared" si="1"/>
        <v>403036</v>
      </c>
      <c r="Y34" s="136">
        <f t="shared" si="2"/>
        <v>4030360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81106</v>
      </c>
      <c r="K35" s="221">
        <f>INDEX(Data[],MATCH($A35,Data[Dist],0),MATCH(K$5,Data[#Headers],0))</f>
        <v>119063</v>
      </c>
      <c r="M35" s="59">
        <f>INDEX('Payment Total'!$A$7:$H$331,MATCH('Payment by Source'!$A35,'Payment Total'!$A$7:$A$331,0),3)-K35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811056</v>
      </c>
      <c r="X35" s="136">
        <f t="shared" si="1"/>
        <v>81106</v>
      </c>
      <c r="Y35" s="136">
        <f t="shared" si="2"/>
        <v>811060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751627</v>
      </c>
      <c r="K36" s="221">
        <f>INDEX(Data[],MATCH($A36,Data[Dist],0),MATCH(K$5,Data[#Headers],0))</f>
        <v>1035854</v>
      </c>
      <c r="M36" s="59">
        <f>INDEX('Payment Total'!$A$7:$H$331,MATCH('Payment by Source'!$A36,'Payment Total'!$A$7:$A$331,0),3)-K36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7516263</v>
      </c>
      <c r="X36" s="136">
        <f t="shared" si="1"/>
        <v>751626</v>
      </c>
      <c r="Y36" s="136">
        <f t="shared" si="2"/>
        <v>7516260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2225463</v>
      </c>
      <c r="K37" s="221">
        <f>INDEX(Data[],MATCH($A37,Data[Dist],0),MATCH(K$5,Data[#Headers],0))</f>
        <v>2925730</v>
      </c>
      <c r="M37" s="59">
        <f>INDEX('Payment Total'!$A$7:$H$331,MATCH('Payment by Source'!$A37,'Payment Total'!$A$7:$A$331,0),3)-K37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22254627</v>
      </c>
      <c r="X37" s="136">
        <f t="shared" si="1"/>
        <v>2225463</v>
      </c>
      <c r="Y37" s="136">
        <f t="shared" si="2"/>
        <v>22254630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332677</v>
      </c>
      <c r="K38" s="221">
        <f>INDEX(Data[],MATCH($A38,Data[Dist],0),MATCH(K$5,Data[#Headers],0))</f>
        <v>528080</v>
      </c>
      <c r="M38" s="59">
        <f>INDEX('Payment Total'!$A$7:$H$331,MATCH('Payment by Source'!$A38,'Payment Total'!$A$7:$A$331,0),3)-K38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3326778</v>
      </c>
      <c r="X38" s="136">
        <f t="shared" si="1"/>
        <v>332678</v>
      </c>
      <c r="Y38" s="136">
        <f t="shared" si="2"/>
        <v>3326780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1734996</v>
      </c>
      <c r="K39" s="221">
        <f>INDEX(Data[],MATCH($A39,Data[Dist],0),MATCH(K$5,Data[#Headers],0))</f>
        <v>2185911</v>
      </c>
      <c r="M39" s="59">
        <f>INDEX('Payment Total'!$A$7:$H$331,MATCH('Payment by Source'!$A39,'Payment Total'!$A$7:$A$331,0),3)-K39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17349968</v>
      </c>
      <c r="X39" s="136">
        <f t="shared" si="1"/>
        <v>1734997</v>
      </c>
      <c r="Y39" s="136">
        <f t="shared" si="2"/>
        <v>17349970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1384888</v>
      </c>
      <c r="K40" s="221">
        <f>INDEX(Data[],MATCH($A40,Data[Dist],0),MATCH(K$5,Data[#Headers],0))</f>
        <v>1752554</v>
      </c>
      <c r="M40" s="59">
        <f>INDEX('Payment Total'!$A$7:$H$331,MATCH('Payment by Source'!$A40,'Payment Total'!$A$7:$A$331,0),3)-K40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13848877</v>
      </c>
      <c r="X40" s="136">
        <f t="shared" si="1"/>
        <v>1384888</v>
      </c>
      <c r="Y40" s="136">
        <f t="shared" si="2"/>
        <v>13848880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308218</v>
      </c>
      <c r="K41" s="221">
        <f>INDEX(Data[],MATCH($A41,Data[Dist],0),MATCH(K$5,Data[#Headers],0))</f>
        <v>471051</v>
      </c>
      <c r="M41" s="59">
        <f>INDEX('Payment Total'!$A$7:$H$331,MATCH('Payment by Source'!$A41,'Payment Total'!$A$7:$A$331,0),3)-K41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3082183</v>
      </c>
      <c r="X41" s="136">
        <f t="shared" si="1"/>
        <v>308218</v>
      </c>
      <c r="Y41" s="136">
        <f t="shared" si="2"/>
        <v>3082180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280673</v>
      </c>
      <c r="K42" s="221">
        <f>INDEX(Data[],MATCH($A42,Data[Dist],0),MATCH(K$5,Data[#Headers],0))</f>
        <v>405505</v>
      </c>
      <c r="M42" s="59">
        <f>INDEX('Payment Total'!$A$7:$H$331,MATCH('Payment by Source'!$A42,'Payment Total'!$A$7:$A$331,0),3)-K42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2806731</v>
      </c>
      <c r="X42" s="136">
        <f t="shared" si="1"/>
        <v>280673</v>
      </c>
      <c r="Y42" s="136">
        <f t="shared" si="2"/>
        <v>2806730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282711</v>
      </c>
      <c r="K43" s="221">
        <f>INDEX(Data[],MATCH($A43,Data[Dist],0),MATCH(K$5,Data[#Headers],0))</f>
        <v>392261</v>
      </c>
      <c r="M43" s="59">
        <f>INDEX('Payment Total'!$A$7:$H$331,MATCH('Payment by Source'!$A43,'Payment Total'!$A$7:$A$331,0),3)-K43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2827106</v>
      </c>
      <c r="X43" s="136">
        <f t="shared" si="1"/>
        <v>282711</v>
      </c>
      <c r="Y43" s="136">
        <f t="shared" si="2"/>
        <v>2827110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158976</v>
      </c>
      <c r="K44" s="221">
        <f>INDEX(Data[],MATCH($A44,Data[Dist],0),MATCH(K$5,Data[#Headers],0))</f>
        <v>265177</v>
      </c>
      <c r="M44" s="59">
        <f>INDEX('Payment Total'!$A$7:$H$331,MATCH('Payment by Source'!$A44,'Payment Total'!$A$7:$A$331,0),3)-K44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1589772</v>
      </c>
      <c r="X44" s="136">
        <f t="shared" si="1"/>
        <v>158977</v>
      </c>
      <c r="Y44" s="136">
        <f t="shared" si="2"/>
        <v>1589770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3006977</v>
      </c>
      <c r="K45" s="221">
        <f>INDEX(Data[],MATCH($A45,Data[Dist],0),MATCH(K$5,Data[#Headers],0))</f>
        <v>3711169</v>
      </c>
      <c r="M45" s="59">
        <f>INDEX('Payment Total'!$A$7:$H$331,MATCH('Payment by Source'!$A45,'Payment Total'!$A$7:$A$331,0),3)-K45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30069768</v>
      </c>
      <c r="X45" s="136">
        <f t="shared" si="1"/>
        <v>3006977</v>
      </c>
      <c r="Y45" s="136">
        <f t="shared" si="2"/>
        <v>30069770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106317</v>
      </c>
      <c r="K46" s="221">
        <f>INDEX(Data[],MATCH($A46,Data[Dist],0),MATCH(K$5,Data[#Headers],0))</f>
        <v>220729</v>
      </c>
      <c r="M46" s="59">
        <f>INDEX('Payment Total'!$A$7:$H$331,MATCH('Payment by Source'!$A46,'Payment Total'!$A$7:$A$331,0),3)-K46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1063180</v>
      </c>
      <c r="X46" s="136">
        <f t="shared" si="1"/>
        <v>106318</v>
      </c>
      <c r="Y46" s="136">
        <f t="shared" si="2"/>
        <v>1063180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154151</v>
      </c>
      <c r="K47" s="221">
        <f>INDEX(Data[],MATCH($A47,Data[Dist],0),MATCH(K$5,Data[#Headers],0))</f>
        <v>221439</v>
      </c>
      <c r="M47" s="59">
        <f>INDEX('Payment Total'!$A$7:$H$331,MATCH('Payment by Source'!$A47,'Payment Total'!$A$7:$A$331,0),3)-K47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1541526</v>
      </c>
      <c r="X47" s="136">
        <f t="shared" si="1"/>
        <v>154153</v>
      </c>
      <c r="Y47" s="136">
        <f t="shared" si="2"/>
        <v>1541530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191994</v>
      </c>
      <c r="K48" s="221">
        <f>INDEX(Data[],MATCH($A48,Data[Dist],0),MATCH(K$5,Data[#Headers],0))</f>
        <v>284583</v>
      </c>
      <c r="M48" s="59">
        <f>INDEX('Payment Total'!$A$7:$H$331,MATCH('Payment by Source'!$A48,'Payment Total'!$A$7:$A$331,0),3)-K48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1919939</v>
      </c>
      <c r="X48" s="136">
        <f t="shared" si="1"/>
        <v>191994</v>
      </c>
      <c r="Y48" s="136">
        <f t="shared" si="2"/>
        <v>1919940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474536</v>
      </c>
      <c r="K49" s="221">
        <f>INDEX(Data[],MATCH($A49,Data[Dist],0),MATCH(K$5,Data[#Headers],0))</f>
        <v>665468</v>
      </c>
      <c r="M49" s="59">
        <f>INDEX('Payment Total'!$A$7:$H$331,MATCH('Payment by Source'!$A49,'Payment Total'!$A$7:$A$331,0),3)-K49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4745346</v>
      </c>
      <c r="X49" s="136">
        <f t="shared" si="1"/>
        <v>474535</v>
      </c>
      <c r="Y49" s="136">
        <f t="shared" si="2"/>
        <v>4745350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380183</v>
      </c>
      <c r="K50" s="221">
        <f>INDEX(Data[],MATCH($A50,Data[Dist],0),MATCH(K$5,Data[#Headers],0))</f>
        <v>544390</v>
      </c>
      <c r="M50" s="59">
        <f>INDEX('Payment Total'!$A$7:$H$331,MATCH('Payment by Source'!$A50,'Payment Total'!$A$7:$A$331,0),3)-K50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3801821</v>
      </c>
      <c r="X50" s="136">
        <f t="shared" si="1"/>
        <v>380182</v>
      </c>
      <c r="Y50" s="136">
        <f t="shared" si="2"/>
        <v>3801820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1407381</v>
      </c>
      <c r="K51" s="221">
        <f>INDEX(Data[],MATCH($A51,Data[Dist],0),MATCH(K$5,Data[#Headers],0))</f>
        <v>1754131</v>
      </c>
      <c r="M51" s="59">
        <f>INDEX('Payment Total'!$A$7:$H$331,MATCH('Payment by Source'!$A51,'Payment Total'!$A$7:$A$331,0),3)-K51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14073817</v>
      </c>
      <c r="X51" s="136">
        <f t="shared" si="1"/>
        <v>1407382</v>
      </c>
      <c r="Y51" s="136">
        <f t="shared" si="2"/>
        <v>14073820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714372</v>
      </c>
      <c r="K52" s="221">
        <f>INDEX(Data[],MATCH($A52,Data[Dist],0),MATCH(K$5,Data[#Headers],0))</f>
        <v>1119763</v>
      </c>
      <c r="M52" s="59">
        <f>INDEX('Payment Total'!$A$7:$H$331,MATCH('Payment by Source'!$A52,'Payment Total'!$A$7:$A$331,0),3)-K52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7143726</v>
      </c>
      <c r="X52" s="136">
        <f t="shared" si="1"/>
        <v>714373</v>
      </c>
      <c r="Y52" s="136">
        <f t="shared" si="2"/>
        <v>7143730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3360461</v>
      </c>
      <c r="K53" s="221">
        <f>INDEX(Data[],MATCH($A53,Data[Dist],0),MATCH(K$5,Data[#Headers],0))</f>
        <v>4300101</v>
      </c>
      <c r="M53" s="59">
        <f>INDEX('Payment Total'!$A$7:$H$331,MATCH('Payment by Source'!$A53,'Payment Total'!$A$7:$A$331,0),3)-K53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33604620</v>
      </c>
      <c r="X53" s="136">
        <f t="shared" si="1"/>
        <v>3360462</v>
      </c>
      <c r="Y53" s="136">
        <f t="shared" si="2"/>
        <v>33604620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10525925</v>
      </c>
      <c r="K54" s="221">
        <f>INDEX(Data[],MATCH($A54,Data[Dist],0),MATCH(K$5,Data[#Headers],0))</f>
        <v>13432754</v>
      </c>
      <c r="M54" s="59">
        <f>INDEX('Payment Total'!$A$7:$H$331,MATCH('Payment by Source'!$A54,'Payment Total'!$A$7:$A$331,0),3)-K54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105259252</v>
      </c>
      <c r="X54" s="136">
        <f t="shared" si="1"/>
        <v>10525925</v>
      </c>
      <c r="Y54" s="136">
        <f t="shared" si="2"/>
        <v>105259250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712742</v>
      </c>
      <c r="K55" s="221">
        <f>INDEX(Data[],MATCH($A55,Data[Dist],0),MATCH(K$5,Data[#Headers],0))</f>
        <v>932431</v>
      </c>
      <c r="M55" s="59">
        <f>INDEX('Payment Total'!$A$7:$H$331,MATCH('Payment by Source'!$A55,'Payment Total'!$A$7:$A$331,0),3)-K55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7127421</v>
      </c>
      <c r="X55" s="136">
        <f t="shared" si="1"/>
        <v>712742</v>
      </c>
      <c r="Y55" s="136">
        <f t="shared" si="2"/>
        <v>7127420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939136</v>
      </c>
      <c r="K56" s="221">
        <f>INDEX(Data[],MATCH($A56,Data[Dist],0),MATCH(K$5,Data[#Headers],0))</f>
        <v>1181260</v>
      </c>
      <c r="M56" s="59">
        <f>INDEX('Payment Total'!$A$7:$H$331,MATCH('Payment by Source'!$A56,'Payment Total'!$A$7:$A$331,0),3)-K56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9391357</v>
      </c>
      <c r="X56" s="136">
        <f t="shared" si="1"/>
        <v>939136</v>
      </c>
      <c r="Y56" s="136">
        <f t="shared" si="2"/>
        <v>9391360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470448</v>
      </c>
      <c r="K57" s="221">
        <f>INDEX(Data[],MATCH($A57,Data[Dist],0),MATCH(K$5,Data[#Headers],0))</f>
        <v>643910</v>
      </c>
      <c r="M57" s="59">
        <f>INDEX('Payment Total'!$A$7:$H$331,MATCH('Payment by Source'!$A57,'Payment Total'!$A$7:$A$331,0),3)-K57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4704475</v>
      </c>
      <c r="X57" s="136">
        <f t="shared" si="1"/>
        <v>470448</v>
      </c>
      <c r="Y57" s="136">
        <f t="shared" si="2"/>
        <v>4704480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279956</v>
      </c>
      <c r="K58" s="221">
        <f>INDEX(Data[],MATCH($A58,Data[Dist],0),MATCH(K$5,Data[#Headers],0))</f>
        <v>379562</v>
      </c>
      <c r="M58" s="59">
        <f>INDEX('Payment Total'!$A$7:$H$331,MATCH('Payment by Source'!$A58,'Payment Total'!$A$7:$A$331,0),3)-K58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2799575</v>
      </c>
      <c r="X58" s="136">
        <f t="shared" si="1"/>
        <v>279958</v>
      </c>
      <c r="Y58" s="136">
        <f t="shared" si="2"/>
        <v>2799580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881866</v>
      </c>
      <c r="K59" s="221">
        <f>INDEX(Data[],MATCH($A59,Data[Dist],0),MATCH(K$5,Data[#Headers],0))</f>
        <v>1213236</v>
      </c>
      <c r="M59" s="59">
        <f>INDEX('Payment Total'!$A$7:$H$331,MATCH('Payment by Source'!$A59,'Payment Total'!$A$7:$A$331,0),3)-K59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8818652</v>
      </c>
      <c r="X59" s="136">
        <f t="shared" si="1"/>
        <v>881865</v>
      </c>
      <c r="Y59" s="136">
        <f t="shared" si="2"/>
        <v>8818650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252442</v>
      </c>
      <c r="K60" s="221">
        <f>INDEX(Data[],MATCH($A60,Data[Dist],0),MATCH(K$5,Data[#Headers],0))</f>
        <v>355737</v>
      </c>
      <c r="M60" s="59">
        <f>INDEX('Payment Total'!$A$7:$H$331,MATCH('Payment by Source'!$A60,'Payment Total'!$A$7:$A$331,0),3)-K60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2524417</v>
      </c>
      <c r="X60" s="136">
        <f t="shared" si="1"/>
        <v>252442</v>
      </c>
      <c r="Y60" s="136">
        <f t="shared" si="2"/>
        <v>2524420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464493</v>
      </c>
      <c r="K61" s="221">
        <f>INDEX(Data[],MATCH($A61,Data[Dist],0),MATCH(K$5,Data[#Headers],0))</f>
        <v>603579</v>
      </c>
      <c r="M61" s="59">
        <f>INDEX('Payment Total'!$A$7:$H$331,MATCH('Payment by Source'!$A61,'Payment Total'!$A$7:$A$331,0),3)-K61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4644929</v>
      </c>
      <c r="X61" s="136">
        <f t="shared" si="1"/>
        <v>464493</v>
      </c>
      <c r="Y61" s="136">
        <f t="shared" si="2"/>
        <v>4644930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376617</v>
      </c>
      <c r="K62" s="221">
        <f>INDEX(Data[],MATCH($A62,Data[Dist],0),MATCH(K$5,Data[#Headers],0))</f>
        <v>557555</v>
      </c>
      <c r="M62" s="59">
        <f>INDEX('Payment Total'!$A$7:$H$331,MATCH('Payment by Source'!$A62,'Payment Total'!$A$7:$A$331,0),3)-K62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3766173</v>
      </c>
      <c r="X62" s="136">
        <f t="shared" si="1"/>
        <v>376617</v>
      </c>
      <c r="Y62" s="136">
        <f t="shared" si="2"/>
        <v>3766170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914507</v>
      </c>
      <c r="K63" s="221">
        <f>INDEX(Data[],MATCH($A63,Data[Dist],0),MATCH(K$5,Data[#Headers],0))</f>
        <v>1150767</v>
      </c>
      <c r="M63" s="59">
        <f>INDEX('Payment Total'!$A$7:$H$331,MATCH('Payment by Source'!$A63,'Payment Total'!$A$7:$A$331,0),3)-K63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9145067</v>
      </c>
      <c r="X63" s="136">
        <f t="shared" si="1"/>
        <v>914507</v>
      </c>
      <c r="Y63" s="136">
        <f t="shared" si="2"/>
        <v>9145070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934319</v>
      </c>
      <c r="K64" s="221">
        <f>INDEX(Data[],MATCH($A64,Data[Dist],0),MATCH(K$5,Data[#Headers],0))</f>
        <v>1213283</v>
      </c>
      <c r="M64" s="59">
        <f>INDEX('Payment Total'!$A$7:$H$331,MATCH('Payment by Source'!$A64,'Payment Total'!$A$7:$A$331,0),3)-K64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9343193</v>
      </c>
      <c r="X64" s="136">
        <f t="shared" si="1"/>
        <v>934319</v>
      </c>
      <c r="Y64" s="136">
        <f t="shared" si="2"/>
        <v>9343190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144832</v>
      </c>
      <c r="K65" s="221">
        <f>INDEX(Data[],MATCH($A65,Data[Dist],0),MATCH(K$5,Data[#Headers],0))</f>
        <v>208692</v>
      </c>
      <c r="M65" s="59">
        <f>INDEX('Payment Total'!$A$7:$H$331,MATCH('Payment by Source'!$A65,'Payment Total'!$A$7:$A$331,0),3)-K65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1448328</v>
      </c>
      <c r="X65" s="136">
        <f t="shared" si="1"/>
        <v>144833</v>
      </c>
      <c r="Y65" s="136">
        <f t="shared" si="2"/>
        <v>1448330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695075</v>
      </c>
      <c r="K66" s="221">
        <f>INDEX(Data[],MATCH($A66,Data[Dist],0),MATCH(K$5,Data[#Headers],0))</f>
        <v>879409</v>
      </c>
      <c r="M66" s="59">
        <f>INDEX('Payment Total'!$A$7:$H$331,MATCH('Payment by Source'!$A66,'Payment Total'!$A$7:$A$331,0),3)-K66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6950749</v>
      </c>
      <c r="X66" s="136">
        <f t="shared" si="1"/>
        <v>695075</v>
      </c>
      <c r="Y66" s="136">
        <f t="shared" si="2"/>
        <v>6950750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623086</v>
      </c>
      <c r="K67" s="221">
        <f>INDEX(Data[],MATCH($A67,Data[Dist],0),MATCH(K$5,Data[#Headers],0))</f>
        <v>806506</v>
      </c>
      <c r="M67" s="59">
        <f>INDEX('Payment Total'!$A$7:$H$331,MATCH('Payment by Source'!$A67,'Payment Total'!$A$7:$A$331,0),3)-K67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6230861</v>
      </c>
      <c r="X67" s="136">
        <f t="shared" si="1"/>
        <v>623086</v>
      </c>
      <c r="Y67" s="136">
        <f t="shared" si="2"/>
        <v>6230860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496370</v>
      </c>
      <c r="K68" s="221">
        <f>INDEX(Data[],MATCH($A68,Data[Dist],0),MATCH(K$5,Data[#Headers],0))</f>
        <v>677254</v>
      </c>
      <c r="M68" s="59">
        <f>INDEX('Payment Total'!$A$7:$H$331,MATCH('Payment by Source'!$A68,'Payment Total'!$A$7:$A$331,0),3)-K68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4963710</v>
      </c>
      <c r="X68" s="136">
        <f t="shared" si="1"/>
        <v>496371</v>
      </c>
      <c r="Y68" s="136">
        <f t="shared" si="2"/>
        <v>4963710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1101905</v>
      </c>
      <c r="K69" s="221">
        <f>INDEX(Data[],MATCH($A69,Data[Dist],0),MATCH(K$5,Data[#Headers],0))</f>
        <v>1368757</v>
      </c>
      <c r="M69" s="59">
        <f>INDEX('Payment Total'!$A$7:$H$331,MATCH('Payment by Source'!$A69,'Payment Total'!$A$7:$A$331,0),3)-K69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11019045</v>
      </c>
      <c r="X69" s="136">
        <f t="shared" si="1"/>
        <v>1101905</v>
      </c>
      <c r="Y69" s="136">
        <f t="shared" si="2"/>
        <v>11019050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189069</v>
      </c>
      <c r="K70" s="221">
        <f>INDEX(Data[],MATCH($A70,Data[Dist],0),MATCH(K$5,Data[#Headers],0))</f>
        <v>259324</v>
      </c>
      <c r="M70" s="59">
        <f>INDEX('Payment Total'!$A$7:$H$331,MATCH('Payment by Source'!$A70,'Payment Total'!$A$7:$A$331,0),3)-K70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1890693</v>
      </c>
      <c r="X70" s="136">
        <f t="shared" si="1"/>
        <v>189069</v>
      </c>
      <c r="Y70" s="136">
        <f t="shared" si="2"/>
        <v>1890690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58569</v>
      </c>
      <c r="K71" s="221">
        <f>INDEX(Data[],MATCH($A71,Data[Dist],0),MATCH(K$5,Data[#Headers],0))</f>
        <v>120720</v>
      </c>
      <c r="M71" s="59">
        <f>INDEX('Payment Total'!$A$7:$H$331,MATCH('Payment by Source'!$A71,'Payment Total'!$A$7:$A$331,0),3)-K71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585685</v>
      </c>
      <c r="X71" s="136">
        <f t="shared" ref="X71:X134" si="4">ROUND(W71/10,0)</f>
        <v>58569</v>
      </c>
      <c r="Y71" s="136">
        <f t="shared" ref="Y71:Y134" si="5">X71*10</f>
        <v>585690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1799579</v>
      </c>
      <c r="K72" s="221">
        <f>INDEX(Data[],MATCH($A72,Data[Dist],0),MATCH(K$5,Data[#Headers],0))</f>
        <v>2364019</v>
      </c>
      <c r="M72" s="59">
        <f>INDEX('Payment Total'!$A$7:$H$331,MATCH('Payment by Source'!$A72,'Payment Total'!$A$7:$A$331,0),3)-K72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17995792</v>
      </c>
      <c r="X72" s="136">
        <f t="shared" si="4"/>
        <v>1799579</v>
      </c>
      <c r="Y72" s="136">
        <f t="shared" si="5"/>
        <v>17995790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338236</v>
      </c>
      <c r="K73" s="221">
        <f>INDEX(Data[],MATCH($A73,Data[Dist],0),MATCH(K$5,Data[#Headers],0))</f>
        <v>545256</v>
      </c>
      <c r="M73" s="59">
        <f>INDEX('Payment Total'!$A$7:$H$331,MATCH('Payment by Source'!$A73,'Payment Total'!$A$7:$A$331,0),3)-K73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3382358</v>
      </c>
      <c r="X73" s="136">
        <f t="shared" si="4"/>
        <v>338236</v>
      </c>
      <c r="Y73" s="136">
        <f t="shared" si="5"/>
        <v>3382360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2815940</v>
      </c>
      <c r="K74" s="221">
        <f>INDEX(Data[],MATCH($A74,Data[Dist],0),MATCH(K$5,Data[#Headers],0))</f>
        <v>3486293</v>
      </c>
      <c r="M74" s="59">
        <f>INDEX('Payment Total'!$A$7:$H$331,MATCH('Payment by Source'!$A74,'Payment Total'!$A$7:$A$331,0),3)-K74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28159397</v>
      </c>
      <c r="X74" s="136">
        <f t="shared" si="4"/>
        <v>2815940</v>
      </c>
      <c r="Y74" s="136">
        <f t="shared" si="5"/>
        <v>28159400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418051</v>
      </c>
      <c r="K75" s="221">
        <f>INDEX(Data[],MATCH($A75,Data[Dist],0),MATCH(K$5,Data[#Headers],0))</f>
        <v>557809</v>
      </c>
      <c r="M75" s="59">
        <f>INDEX('Payment Total'!$A$7:$H$331,MATCH('Payment by Source'!$A75,'Payment Total'!$A$7:$A$331,0),3)-K75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4180523</v>
      </c>
      <c r="X75" s="136">
        <f t="shared" si="4"/>
        <v>418052</v>
      </c>
      <c r="Y75" s="136">
        <f t="shared" si="5"/>
        <v>4180520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2753527</v>
      </c>
      <c r="K76" s="221">
        <f>INDEX(Data[],MATCH($A76,Data[Dist],0),MATCH(K$5,Data[#Headers],0))</f>
        <v>3667353</v>
      </c>
      <c r="M76" s="59">
        <f>INDEX('Payment Total'!$A$7:$H$331,MATCH('Payment by Source'!$A76,'Payment Total'!$A$7:$A$331,0),3)-K76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27535272</v>
      </c>
      <c r="X76" s="136">
        <f t="shared" si="4"/>
        <v>2753527</v>
      </c>
      <c r="Y76" s="136">
        <f t="shared" si="5"/>
        <v>27535270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248895</v>
      </c>
      <c r="K77" s="221">
        <f>INDEX(Data[],MATCH($A77,Data[Dist],0),MATCH(K$5,Data[#Headers],0))</f>
        <v>345066</v>
      </c>
      <c r="M77" s="59">
        <f>INDEX('Payment Total'!$A$7:$H$331,MATCH('Payment by Source'!$A77,'Payment Total'!$A$7:$A$331,0),3)-K77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2488952</v>
      </c>
      <c r="X77" s="136">
        <f t="shared" si="4"/>
        <v>248895</v>
      </c>
      <c r="Y77" s="136">
        <f t="shared" si="5"/>
        <v>2488950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200173</v>
      </c>
      <c r="K78" s="221">
        <f>INDEX(Data[],MATCH($A78,Data[Dist],0),MATCH(K$5,Data[#Headers],0))</f>
        <v>299351</v>
      </c>
      <c r="M78" s="59">
        <f>INDEX('Payment Total'!$A$7:$H$331,MATCH('Payment by Source'!$A78,'Payment Total'!$A$7:$A$331,0),3)-K78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2001722</v>
      </c>
      <c r="X78" s="136">
        <f t="shared" si="4"/>
        <v>200172</v>
      </c>
      <c r="Y78" s="136">
        <f t="shared" si="5"/>
        <v>2001720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521317</v>
      </c>
      <c r="K79" s="221">
        <f>INDEX(Data[],MATCH($A79,Data[Dist],0),MATCH(K$5,Data[#Headers],0))</f>
        <v>683860</v>
      </c>
      <c r="M79" s="59">
        <f>INDEX('Payment Total'!$A$7:$H$331,MATCH('Payment by Source'!$A79,'Payment Total'!$A$7:$A$331,0),3)-K79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5213168</v>
      </c>
      <c r="X79" s="136">
        <f t="shared" si="4"/>
        <v>521317</v>
      </c>
      <c r="Y79" s="136">
        <f t="shared" si="5"/>
        <v>5213170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254670</v>
      </c>
      <c r="K80" s="221">
        <f>INDEX(Data[],MATCH($A80,Data[Dist],0),MATCH(K$5,Data[#Headers],0))</f>
        <v>361060</v>
      </c>
      <c r="M80" s="59">
        <f>INDEX('Payment Total'!$A$7:$H$331,MATCH('Payment by Source'!$A80,'Payment Total'!$A$7:$A$331,0),3)-K80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2546691</v>
      </c>
      <c r="X80" s="136">
        <f t="shared" si="4"/>
        <v>254669</v>
      </c>
      <c r="Y80" s="136">
        <f t="shared" si="5"/>
        <v>2546690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160146</v>
      </c>
      <c r="K81" s="221">
        <f>INDEX(Data[],MATCH($A81,Data[Dist],0),MATCH(K$5,Data[#Headers],0))</f>
        <v>246777</v>
      </c>
      <c r="M81" s="59">
        <f>INDEX('Payment Total'!$A$7:$H$331,MATCH('Payment by Source'!$A81,'Payment Total'!$A$7:$A$331,0),3)-K81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1601458</v>
      </c>
      <c r="X81" s="136">
        <f t="shared" si="4"/>
        <v>160146</v>
      </c>
      <c r="Y81" s="136">
        <f t="shared" si="5"/>
        <v>1601460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6686536</v>
      </c>
      <c r="K82" s="221">
        <f>INDEX(Data[],MATCH($A82,Data[Dist],0),MATCH(K$5,Data[#Headers],0))</f>
        <v>8201114</v>
      </c>
      <c r="M82" s="59">
        <f>INDEX('Payment Total'!$A$7:$H$331,MATCH('Payment by Source'!$A82,'Payment Total'!$A$7:$A$331,0),3)-K82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66865364</v>
      </c>
      <c r="X82" s="136">
        <f t="shared" si="4"/>
        <v>6686536</v>
      </c>
      <c r="Y82" s="136">
        <f t="shared" si="5"/>
        <v>66865360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831691</v>
      </c>
      <c r="K83" s="221">
        <f>INDEX(Data[],MATCH($A83,Data[Dist],0),MATCH(K$5,Data[#Headers],0))</f>
        <v>1101974</v>
      </c>
      <c r="M83" s="59">
        <f>INDEX('Payment Total'!$A$7:$H$331,MATCH('Payment by Source'!$A83,'Payment Total'!$A$7:$A$331,0),3)-K83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8316930</v>
      </c>
      <c r="X83" s="136">
        <f t="shared" si="4"/>
        <v>831693</v>
      </c>
      <c r="Y83" s="136">
        <f t="shared" si="5"/>
        <v>8316930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2063944</v>
      </c>
      <c r="K84" s="221">
        <f>INDEX(Data[],MATCH($A84,Data[Dist],0),MATCH(K$5,Data[#Headers],0))</f>
        <v>2647398</v>
      </c>
      <c r="M84" s="59">
        <f>INDEX('Payment Total'!$A$7:$H$331,MATCH('Payment by Source'!$A84,'Payment Total'!$A$7:$A$331,0),3)-K84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20639433</v>
      </c>
      <c r="X84" s="136">
        <f t="shared" si="4"/>
        <v>2063943</v>
      </c>
      <c r="Y84" s="136">
        <f t="shared" si="5"/>
        <v>20639430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254133</v>
      </c>
      <c r="K85" s="221">
        <f>INDEX(Data[],MATCH($A85,Data[Dist],0),MATCH(K$5,Data[#Headers],0))</f>
        <v>353006</v>
      </c>
      <c r="M85" s="59">
        <f>INDEX('Payment Total'!$A$7:$H$331,MATCH('Payment by Source'!$A85,'Payment Total'!$A$7:$A$331,0),3)-K85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2541329</v>
      </c>
      <c r="X85" s="136">
        <f t="shared" si="4"/>
        <v>254133</v>
      </c>
      <c r="Y85" s="136">
        <f t="shared" si="5"/>
        <v>2541330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9230683</v>
      </c>
      <c r="K86" s="221">
        <f>INDEX(Data[],MATCH($A86,Data[Dist],0),MATCH(K$5,Data[#Headers],0))</f>
        <v>11827266</v>
      </c>
      <c r="M86" s="59">
        <f>INDEX('Payment Total'!$A$7:$H$331,MATCH('Payment by Source'!$A86,'Payment Total'!$A$7:$A$331,0),3)-K86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92306837</v>
      </c>
      <c r="X86" s="136">
        <f t="shared" si="4"/>
        <v>9230684</v>
      </c>
      <c r="Y86" s="136">
        <f t="shared" si="5"/>
        <v>92306840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683741</v>
      </c>
      <c r="K87" s="221">
        <f>INDEX(Data[],MATCH($A87,Data[Dist],0),MATCH(K$5,Data[#Headers],0))</f>
        <v>877856</v>
      </c>
      <c r="M87" s="59">
        <f>INDEX('Payment Total'!$A$7:$H$331,MATCH('Payment by Source'!$A87,'Payment Total'!$A$7:$A$331,0),3)-K87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6837401</v>
      </c>
      <c r="X87" s="136">
        <f t="shared" si="4"/>
        <v>683740</v>
      </c>
      <c r="Y87" s="136">
        <f t="shared" si="5"/>
        <v>6837400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713471</v>
      </c>
      <c r="K88" s="221">
        <f>INDEX(Data[],MATCH($A88,Data[Dist],0),MATCH(K$5,Data[#Headers],0))</f>
        <v>1013978</v>
      </c>
      <c r="M88" s="59">
        <f>INDEX('Payment Total'!$A$7:$H$331,MATCH('Payment by Source'!$A88,'Payment Total'!$A$7:$A$331,0),3)-K88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7134733</v>
      </c>
      <c r="X88" s="136">
        <f t="shared" si="4"/>
        <v>713473</v>
      </c>
      <c r="Y88" s="136">
        <f t="shared" si="5"/>
        <v>7134730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106989</v>
      </c>
      <c r="K89" s="221">
        <f>INDEX(Data[],MATCH($A89,Data[Dist],0),MATCH(K$5,Data[#Headers],0))</f>
        <v>153272</v>
      </c>
      <c r="M89" s="59">
        <f>INDEX('Payment Total'!$A$7:$H$331,MATCH('Payment by Source'!$A89,'Payment Total'!$A$7:$A$331,0),3)-K89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1069890</v>
      </c>
      <c r="X89" s="136">
        <f t="shared" si="4"/>
        <v>106989</v>
      </c>
      <c r="Y89" s="136">
        <f t="shared" si="5"/>
        <v>1069890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1541144</v>
      </c>
      <c r="K90" s="221">
        <f>INDEX(Data[],MATCH($A90,Data[Dist],0),MATCH(K$5,Data[#Headers],0))</f>
        <v>1906691</v>
      </c>
      <c r="M90" s="59">
        <f>INDEX('Payment Total'!$A$7:$H$331,MATCH('Payment by Source'!$A90,'Payment Total'!$A$7:$A$331,0),3)-K90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15411438</v>
      </c>
      <c r="X90" s="136">
        <f t="shared" si="4"/>
        <v>1541144</v>
      </c>
      <c r="Y90" s="136">
        <f t="shared" si="5"/>
        <v>15411440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571659</v>
      </c>
      <c r="K91" s="221">
        <f>INDEX(Data[],MATCH($A91,Data[Dist],0),MATCH(K$5,Data[#Headers],0))</f>
        <v>740930</v>
      </c>
      <c r="M91" s="59">
        <f>INDEX('Payment Total'!$A$7:$H$331,MATCH('Payment by Source'!$A91,'Payment Total'!$A$7:$A$331,0),3)-K91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5716613</v>
      </c>
      <c r="X91" s="136">
        <f t="shared" si="4"/>
        <v>571661</v>
      </c>
      <c r="Y91" s="136">
        <f t="shared" si="5"/>
        <v>5716610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23689714</v>
      </c>
      <c r="K92" s="221">
        <f>INDEX(Data[],MATCH($A92,Data[Dist],0),MATCH(K$5,Data[#Headers],0))</f>
        <v>29290275</v>
      </c>
      <c r="M92" s="59">
        <f>INDEX('Payment Total'!$A$7:$H$331,MATCH('Payment by Source'!$A92,'Payment Total'!$A$7:$A$331,0),3)-K92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236897148</v>
      </c>
      <c r="X92" s="136">
        <f t="shared" si="4"/>
        <v>23689715</v>
      </c>
      <c r="Y92" s="136">
        <f t="shared" si="5"/>
        <v>236897150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62105</v>
      </c>
      <c r="K93" s="221">
        <f>INDEX(Data[],MATCH($A93,Data[Dist],0),MATCH(K$5,Data[#Headers],0))</f>
        <v>102836</v>
      </c>
      <c r="M93" s="59">
        <f>INDEX('Payment Total'!$A$7:$H$331,MATCH('Payment by Source'!$A93,'Payment Total'!$A$7:$A$331,0),3)-K93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621044</v>
      </c>
      <c r="X93" s="136">
        <f t="shared" si="4"/>
        <v>62104</v>
      </c>
      <c r="Y93" s="136">
        <f t="shared" si="5"/>
        <v>621040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544841</v>
      </c>
      <c r="K94" s="221">
        <f>INDEX(Data[],MATCH($A94,Data[Dist],0),MATCH(K$5,Data[#Headers],0))</f>
        <v>715930</v>
      </c>
      <c r="M94" s="59">
        <f>INDEX('Payment Total'!$A$7:$H$331,MATCH('Payment by Source'!$A94,'Payment Total'!$A$7:$A$331,0),3)-K94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5448404</v>
      </c>
      <c r="X94" s="136">
        <f t="shared" si="4"/>
        <v>544840</v>
      </c>
      <c r="Y94" s="136">
        <f t="shared" si="5"/>
        <v>5448400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6385583</v>
      </c>
      <c r="K95" s="221">
        <f>INDEX(Data[],MATCH($A95,Data[Dist],0),MATCH(K$5,Data[#Headers],0))</f>
        <v>8513719</v>
      </c>
      <c r="M95" s="59">
        <f>INDEX('Payment Total'!$A$7:$H$331,MATCH('Payment by Source'!$A95,'Payment Total'!$A$7:$A$331,0),3)-K95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63855830</v>
      </c>
      <c r="X95" s="136">
        <f t="shared" si="4"/>
        <v>6385583</v>
      </c>
      <c r="Y95" s="136">
        <f t="shared" si="5"/>
        <v>63855830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200519</v>
      </c>
      <c r="K96" s="221">
        <f>INDEX(Data[],MATCH($A96,Data[Dist],0),MATCH(K$5,Data[#Headers],0))</f>
        <v>287120</v>
      </c>
      <c r="M96" s="59">
        <f>INDEX('Payment Total'!$A$7:$H$331,MATCH('Payment by Source'!$A96,'Payment Total'!$A$7:$A$331,0),3)-K96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2005201</v>
      </c>
      <c r="X96" s="136">
        <f t="shared" si="4"/>
        <v>200520</v>
      </c>
      <c r="Y96" s="136">
        <f t="shared" si="5"/>
        <v>2005200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178821</v>
      </c>
      <c r="K97" s="221">
        <f>INDEX(Data[],MATCH($A97,Data[Dist],0),MATCH(K$5,Data[#Headers],0))</f>
        <v>265813</v>
      </c>
      <c r="M97" s="59">
        <f>INDEX('Payment Total'!$A$7:$H$331,MATCH('Payment by Source'!$A97,'Payment Total'!$A$7:$A$331,0),3)-K97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1788205</v>
      </c>
      <c r="X97" s="136">
        <f t="shared" si="4"/>
        <v>178821</v>
      </c>
      <c r="Y97" s="136">
        <f t="shared" si="5"/>
        <v>1788210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241192</v>
      </c>
      <c r="K98" s="221">
        <f>INDEX(Data[],MATCH($A98,Data[Dist],0),MATCH(K$5,Data[#Headers],0))</f>
        <v>339839</v>
      </c>
      <c r="M98" s="59">
        <f>INDEX('Payment Total'!$A$7:$H$331,MATCH('Payment by Source'!$A98,'Payment Total'!$A$7:$A$331,0),3)-K98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2411916</v>
      </c>
      <c r="X98" s="136">
        <f t="shared" si="4"/>
        <v>241192</v>
      </c>
      <c r="Y98" s="136">
        <f t="shared" si="5"/>
        <v>2411920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532189</v>
      </c>
      <c r="K99" s="221">
        <f>INDEX(Data[],MATCH($A99,Data[Dist],0),MATCH(K$5,Data[#Headers],0))</f>
        <v>719946</v>
      </c>
      <c r="M99" s="59">
        <f>INDEX('Payment Total'!$A$7:$H$331,MATCH('Payment by Source'!$A99,'Payment Total'!$A$7:$A$331,0),3)-K99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5321886</v>
      </c>
      <c r="X99" s="136">
        <f t="shared" si="4"/>
        <v>532189</v>
      </c>
      <c r="Y99" s="136">
        <f t="shared" si="5"/>
        <v>5321890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642554</v>
      </c>
      <c r="K100" s="221">
        <f>INDEX(Data[],MATCH($A100,Data[Dist],0),MATCH(K$5,Data[#Headers],0))</f>
        <v>851025</v>
      </c>
      <c r="M100" s="59">
        <f>INDEX('Payment Total'!$A$7:$H$331,MATCH('Payment by Source'!$A100,'Payment Total'!$A$7:$A$331,0),3)-K100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6425551</v>
      </c>
      <c r="X100" s="136">
        <f t="shared" si="4"/>
        <v>642555</v>
      </c>
      <c r="Y100" s="136">
        <f t="shared" si="5"/>
        <v>6425550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330878</v>
      </c>
      <c r="K101" s="221">
        <f>INDEX(Data[],MATCH($A101,Data[Dist],0),MATCH(K$5,Data[#Headers],0))</f>
        <v>475424</v>
      </c>
      <c r="M101" s="59">
        <f>INDEX('Payment Total'!$A$7:$H$331,MATCH('Payment by Source'!$A101,'Payment Total'!$A$7:$A$331,0),3)-K101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3308769</v>
      </c>
      <c r="X101" s="136">
        <f t="shared" si="4"/>
        <v>330877</v>
      </c>
      <c r="Y101" s="136">
        <f t="shared" si="5"/>
        <v>3308770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297057</v>
      </c>
      <c r="K102" s="221">
        <f>INDEX(Data[],MATCH($A102,Data[Dist],0),MATCH(K$5,Data[#Headers],0))</f>
        <v>403862</v>
      </c>
      <c r="M102" s="59">
        <f>INDEX('Payment Total'!$A$7:$H$331,MATCH('Payment by Source'!$A102,'Payment Total'!$A$7:$A$331,0),3)-K102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2970581</v>
      </c>
      <c r="X102" s="136">
        <f t="shared" si="4"/>
        <v>297058</v>
      </c>
      <c r="Y102" s="136">
        <f t="shared" si="5"/>
        <v>2970580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304760</v>
      </c>
      <c r="K103" s="221">
        <f>INDEX(Data[],MATCH($A103,Data[Dist],0),MATCH(K$5,Data[#Headers],0))</f>
        <v>444787</v>
      </c>
      <c r="M103" s="59">
        <f>INDEX('Payment Total'!$A$7:$H$331,MATCH('Payment by Source'!$A103,'Payment Total'!$A$7:$A$331,0),3)-K103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3047599</v>
      </c>
      <c r="X103" s="136">
        <f t="shared" si="4"/>
        <v>304760</v>
      </c>
      <c r="Y103" s="136">
        <f t="shared" si="5"/>
        <v>3047600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285140</v>
      </c>
      <c r="K104" s="221">
        <f>INDEX(Data[],MATCH($A104,Data[Dist],0),MATCH(K$5,Data[#Headers],0))</f>
        <v>397640</v>
      </c>
      <c r="M104" s="59">
        <f>INDEX('Payment Total'!$A$7:$H$331,MATCH('Payment by Source'!$A104,'Payment Total'!$A$7:$A$331,0),3)-K104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2851394</v>
      </c>
      <c r="X104" s="136">
        <f t="shared" si="4"/>
        <v>285139</v>
      </c>
      <c r="Y104" s="136">
        <f t="shared" si="5"/>
        <v>2851390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155771</v>
      </c>
      <c r="K105" s="221">
        <f>INDEX(Data[],MATCH($A105,Data[Dist],0),MATCH(K$5,Data[#Headers],0))</f>
        <v>248849</v>
      </c>
      <c r="M105" s="59">
        <f>INDEX('Payment Total'!$A$7:$H$331,MATCH('Payment by Source'!$A105,'Payment Total'!$A$7:$A$331,0),3)-K105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1557712</v>
      </c>
      <c r="X105" s="136">
        <f t="shared" si="4"/>
        <v>155771</v>
      </c>
      <c r="Y105" s="136">
        <f t="shared" si="5"/>
        <v>1557710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186356</v>
      </c>
      <c r="K106" s="221">
        <f>INDEX(Data[],MATCH($A106,Data[Dist],0),MATCH(K$5,Data[#Headers],0))</f>
        <v>269733</v>
      </c>
      <c r="M106" s="59">
        <f>INDEX('Payment Total'!$A$7:$H$331,MATCH('Payment by Source'!$A106,'Payment Total'!$A$7:$A$331,0),3)-K106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1863566</v>
      </c>
      <c r="X106" s="136">
        <f t="shared" si="4"/>
        <v>186357</v>
      </c>
      <c r="Y106" s="136">
        <f t="shared" si="5"/>
        <v>1863570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214553</v>
      </c>
      <c r="K107" s="221">
        <f>INDEX(Data[],MATCH($A107,Data[Dist],0),MATCH(K$5,Data[#Headers],0))</f>
        <v>326902</v>
      </c>
      <c r="M107" s="59">
        <f>INDEX('Payment Total'!$A$7:$H$331,MATCH('Payment by Source'!$A107,'Payment Total'!$A$7:$A$331,0),3)-K107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2145533</v>
      </c>
      <c r="X107" s="136">
        <f t="shared" si="4"/>
        <v>214553</v>
      </c>
      <c r="Y107" s="136">
        <f t="shared" si="5"/>
        <v>2145530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327237</v>
      </c>
      <c r="K108" s="221">
        <f>INDEX(Data[],MATCH($A108,Data[Dist],0),MATCH(K$5,Data[#Headers],0))</f>
        <v>432476</v>
      </c>
      <c r="M108" s="59">
        <f>INDEX('Payment Total'!$A$7:$H$331,MATCH('Payment by Source'!$A108,'Payment Total'!$A$7:$A$331,0),3)-K108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3272374</v>
      </c>
      <c r="X108" s="136">
        <f t="shared" si="4"/>
        <v>327237</v>
      </c>
      <c r="Y108" s="136">
        <f t="shared" si="5"/>
        <v>3272370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279961</v>
      </c>
      <c r="K109" s="221">
        <f>INDEX(Data[],MATCH($A109,Data[Dist],0),MATCH(K$5,Data[#Headers],0))</f>
        <v>422174</v>
      </c>
      <c r="M109" s="59">
        <f>INDEX('Payment Total'!$A$7:$H$331,MATCH('Payment by Source'!$A109,'Payment Total'!$A$7:$A$331,0),3)-K109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2799611</v>
      </c>
      <c r="X109" s="136">
        <f t="shared" si="4"/>
        <v>279961</v>
      </c>
      <c r="Y109" s="136">
        <f t="shared" si="5"/>
        <v>2799610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243944</v>
      </c>
      <c r="K110" s="221">
        <f>INDEX(Data[],MATCH($A110,Data[Dist],0),MATCH(K$5,Data[#Headers],0))</f>
        <v>342418</v>
      </c>
      <c r="M110" s="59">
        <f>INDEX('Payment Total'!$A$7:$H$331,MATCH('Payment by Source'!$A110,'Payment Total'!$A$7:$A$331,0),3)-K110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2439448</v>
      </c>
      <c r="X110" s="136">
        <f t="shared" si="4"/>
        <v>243945</v>
      </c>
      <c r="Y110" s="136">
        <f t="shared" si="5"/>
        <v>2439450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91266</v>
      </c>
      <c r="K111" s="221">
        <f>INDEX(Data[],MATCH($A111,Data[Dist],0),MATCH(K$5,Data[#Headers],0))</f>
        <v>141408</v>
      </c>
      <c r="M111" s="59">
        <f>INDEX('Payment Total'!$A$7:$H$331,MATCH('Payment by Source'!$A111,'Payment Total'!$A$7:$A$331,0),3)-K111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912659</v>
      </c>
      <c r="X111" s="136">
        <f t="shared" si="4"/>
        <v>91266</v>
      </c>
      <c r="Y111" s="136">
        <f t="shared" si="5"/>
        <v>912660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747848</v>
      </c>
      <c r="K112" s="221">
        <f>INDEX(Data[],MATCH($A112,Data[Dist],0),MATCH(K$5,Data[#Headers],0))</f>
        <v>981716</v>
      </c>
      <c r="M112" s="59">
        <f>INDEX('Payment Total'!$A$7:$H$331,MATCH('Payment by Source'!$A112,'Payment Total'!$A$7:$A$331,0),3)-K112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7478482</v>
      </c>
      <c r="X112" s="136">
        <f t="shared" si="4"/>
        <v>747848</v>
      </c>
      <c r="Y112" s="136">
        <f t="shared" si="5"/>
        <v>7478480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209633</v>
      </c>
      <c r="K113" s="221">
        <f>INDEX(Data[],MATCH($A113,Data[Dist],0),MATCH(K$5,Data[#Headers],0))</f>
        <v>315643</v>
      </c>
      <c r="M113" s="59">
        <f>INDEX('Payment Total'!$A$7:$H$331,MATCH('Payment by Source'!$A113,'Payment Total'!$A$7:$A$331,0),3)-K113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2096330</v>
      </c>
      <c r="X113" s="136">
        <f t="shared" si="4"/>
        <v>209633</v>
      </c>
      <c r="Y113" s="136">
        <f t="shared" si="5"/>
        <v>2096330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745348</v>
      </c>
      <c r="K114" s="221">
        <f>INDEX(Data[],MATCH($A114,Data[Dist],0),MATCH(K$5,Data[#Headers],0))</f>
        <v>1072582</v>
      </c>
      <c r="M114" s="59">
        <f>INDEX('Payment Total'!$A$7:$H$331,MATCH('Payment by Source'!$A114,'Payment Total'!$A$7:$A$331,0),3)-K114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7453482</v>
      </c>
      <c r="X114" s="136">
        <f t="shared" si="4"/>
        <v>745348</v>
      </c>
      <c r="Y114" s="136">
        <f t="shared" si="5"/>
        <v>7453480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610612</v>
      </c>
      <c r="K115" s="221">
        <f>INDEX(Data[],MATCH($A115,Data[Dist],0),MATCH(K$5,Data[#Headers],0))</f>
        <v>827714</v>
      </c>
      <c r="M115" s="59">
        <f>INDEX('Payment Total'!$A$7:$H$331,MATCH('Payment by Source'!$A115,'Payment Total'!$A$7:$A$331,0),3)-K115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6106108</v>
      </c>
      <c r="X115" s="136">
        <f t="shared" si="4"/>
        <v>610611</v>
      </c>
      <c r="Y115" s="136">
        <f t="shared" si="5"/>
        <v>6106110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2306165</v>
      </c>
      <c r="K116" s="221">
        <f>INDEX(Data[],MATCH($A116,Data[Dist],0),MATCH(K$5,Data[#Headers],0))</f>
        <v>3038617</v>
      </c>
      <c r="M116" s="59">
        <f>INDEX('Payment Total'!$A$7:$H$331,MATCH('Payment by Source'!$A116,'Payment Total'!$A$7:$A$331,0),3)-K116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23061649</v>
      </c>
      <c r="X116" s="136">
        <f t="shared" si="4"/>
        <v>2306165</v>
      </c>
      <c r="Y116" s="136">
        <f t="shared" si="5"/>
        <v>23061650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1331446</v>
      </c>
      <c r="K117" s="221">
        <f>INDEX(Data[],MATCH($A117,Data[Dist],0),MATCH(K$5,Data[#Headers],0))</f>
        <v>1705417</v>
      </c>
      <c r="M117" s="59">
        <f>INDEX('Payment Total'!$A$7:$H$331,MATCH('Payment by Source'!$A117,'Payment Total'!$A$7:$A$331,0),3)-K117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13314466</v>
      </c>
      <c r="X117" s="136">
        <f t="shared" si="4"/>
        <v>1331447</v>
      </c>
      <c r="Y117" s="136">
        <f t="shared" si="5"/>
        <v>13314470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256927</v>
      </c>
      <c r="K118" s="221">
        <f>INDEX(Data[],MATCH($A118,Data[Dist],0),MATCH(K$5,Data[#Headers],0))</f>
        <v>354976</v>
      </c>
      <c r="M118" s="59">
        <f>INDEX('Payment Total'!$A$7:$H$331,MATCH('Payment by Source'!$A118,'Payment Total'!$A$7:$A$331,0),3)-K118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2569267</v>
      </c>
      <c r="X118" s="136">
        <f t="shared" si="4"/>
        <v>256927</v>
      </c>
      <c r="Y118" s="136">
        <f t="shared" si="5"/>
        <v>2569270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220764</v>
      </c>
      <c r="K119" s="221">
        <f>INDEX(Data[],MATCH($A119,Data[Dist],0),MATCH(K$5,Data[#Headers],0))</f>
        <v>320906</v>
      </c>
      <c r="M119" s="59">
        <f>INDEX('Payment Total'!$A$7:$H$331,MATCH('Payment by Source'!$A119,'Payment Total'!$A$7:$A$331,0),3)-K119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2207639</v>
      </c>
      <c r="X119" s="136">
        <f t="shared" si="4"/>
        <v>220764</v>
      </c>
      <c r="Y119" s="136">
        <f t="shared" si="5"/>
        <v>2207640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315960</v>
      </c>
      <c r="K120" s="221">
        <f>INDEX(Data[],MATCH($A120,Data[Dist],0),MATCH(K$5,Data[#Headers],0))</f>
        <v>511459</v>
      </c>
      <c r="M120" s="59">
        <f>INDEX('Payment Total'!$A$7:$H$331,MATCH('Payment by Source'!$A120,'Payment Total'!$A$7:$A$331,0),3)-K120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3159583</v>
      </c>
      <c r="X120" s="136">
        <f t="shared" si="4"/>
        <v>315958</v>
      </c>
      <c r="Y120" s="136">
        <f t="shared" si="5"/>
        <v>3159580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190308</v>
      </c>
      <c r="K121" s="221">
        <f>INDEX(Data[],MATCH($A121,Data[Dist],0),MATCH(K$5,Data[#Headers],0))</f>
        <v>294284</v>
      </c>
      <c r="M121" s="59">
        <f>INDEX('Payment Total'!$A$7:$H$331,MATCH('Payment by Source'!$A121,'Payment Total'!$A$7:$A$331,0),3)-K121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1903094</v>
      </c>
      <c r="X121" s="136">
        <f t="shared" si="4"/>
        <v>190309</v>
      </c>
      <c r="Y121" s="136">
        <f t="shared" si="5"/>
        <v>1903090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855636</v>
      </c>
      <c r="K122" s="221">
        <f>INDEX(Data[],MATCH($A122,Data[Dist],0),MATCH(K$5,Data[#Headers],0))</f>
        <v>1126462</v>
      </c>
      <c r="M122" s="59">
        <f>INDEX('Payment Total'!$A$7:$H$331,MATCH('Payment by Source'!$A122,'Payment Total'!$A$7:$A$331,0),3)-K122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8556358</v>
      </c>
      <c r="X122" s="136">
        <f t="shared" si="4"/>
        <v>855636</v>
      </c>
      <c r="Y122" s="136">
        <f t="shared" si="5"/>
        <v>8556360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76845</v>
      </c>
      <c r="K123" s="221">
        <f>INDEX(Data[],MATCH($A123,Data[Dist],0),MATCH(K$5,Data[#Headers],0))</f>
        <v>115982</v>
      </c>
      <c r="M123" s="59">
        <f>INDEX('Payment Total'!$A$7:$H$331,MATCH('Payment by Source'!$A123,'Payment Total'!$A$7:$A$331,0),3)-K123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768451</v>
      </c>
      <c r="X123" s="136">
        <f t="shared" si="4"/>
        <v>76845</v>
      </c>
      <c r="Y123" s="136">
        <f t="shared" si="5"/>
        <v>768450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326546</v>
      </c>
      <c r="K124" s="221">
        <f>INDEX(Data[],MATCH($A124,Data[Dist],0),MATCH(K$5,Data[#Headers],0))</f>
        <v>463202</v>
      </c>
      <c r="M124" s="59">
        <f>INDEX('Payment Total'!$A$7:$H$331,MATCH('Payment by Source'!$A124,'Payment Total'!$A$7:$A$331,0),3)-K124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3265462</v>
      </c>
      <c r="X124" s="136">
        <f t="shared" si="4"/>
        <v>326546</v>
      </c>
      <c r="Y124" s="136">
        <f t="shared" si="5"/>
        <v>3265460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1100343</v>
      </c>
      <c r="K125" s="221">
        <f>INDEX(Data[],MATCH($A125,Data[Dist],0),MATCH(K$5,Data[#Headers],0))</f>
        <v>1432764</v>
      </c>
      <c r="M125" s="59">
        <f>INDEX('Payment Total'!$A$7:$H$331,MATCH('Payment by Source'!$A125,'Payment Total'!$A$7:$A$331,0),3)-K125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11003438</v>
      </c>
      <c r="X125" s="136">
        <f t="shared" si="4"/>
        <v>1100344</v>
      </c>
      <c r="Y125" s="136">
        <f t="shared" si="5"/>
        <v>11003440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158938</v>
      </c>
      <c r="K126" s="221">
        <f>INDEX(Data[],MATCH($A126,Data[Dist],0),MATCH(K$5,Data[#Headers],0))</f>
        <v>239315</v>
      </c>
      <c r="M126" s="59">
        <f>INDEX('Payment Total'!$A$7:$H$331,MATCH('Payment by Source'!$A126,'Payment Total'!$A$7:$A$331,0),3)-K126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1589378</v>
      </c>
      <c r="X126" s="136">
        <f t="shared" si="4"/>
        <v>158938</v>
      </c>
      <c r="Y126" s="136">
        <f t="shared" si="5"/>
        <v>1589380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159555</v>
      </c>
      <c r="K127" s="221">
        <f>INDEX(Data[],MATCH($A127,Data[Dist],0),MATCH(K$5,Data[#Headers],0))</f>
        <v>242572</v>
      </c>
      <c r="M127" s="59">
        <f>INDEX('Payment Total'!$A$7:$H$331,MATCH('Payment by Source'!$A127,'Payment Total'!$A$7:$A$331,0),3)-K127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1595556</v>
      </c>
      <c r="X127" s="136">
        <f t="shared" si="4"/>
        <v>159556</v>
      </c>
      <c r="Y127" s="136">
        <f t="shared" si="5"/>
        <v>1595560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379076</v>
      </c>
      <c r="K128" s="221">
        <f>INDEX(Data[],MATCH($A128,Data[Dist],0),MATCH(K$5,Data[#Headers],0))</f>
        <v>533502</v>
      </c>
      <c r="M128" s="59">
        <f>INDEX('Payment Total'!$A$7:$H$331,MATCH('Payment by Source'!$A128,'Payment Total'!$A$7:$A$331,0),3)-K128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3790762</v>
      </c>
      <c r="X128" s="136">
        <f t="shared" si="4"/>
        <v>379076</v>
      </c>
      <c r="Y128" s="136">
        <f t="shared" si="5"/>
        <v>3790760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113911</v>
      </c>
      <c r="K129" s="221">
        <f>INDEX(Data[],MATCH($A129,Data[Dist],0),MATCH(K$5,Data[#Headers],0))</f>
        <v>210816</v>
      </c>
      <c r="M129" s="59">
        <f>INDEX('Payment Total'!$A$7:$H$331,MATCH('Payment by Source'!$A129,'Payment Total'!$A$7:$A$331,0),3)-K129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1139122</v>
      </c>
      <c r="X129" s="136">
        <f t="shared" si="4"/>
        <v>113912</v>
      </c>
      <c r="Y129" s="136">
        <f t="shared" si="5"/>
        <v>1139120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919580</v>
      </c>
      <c r="K130" s="221">
        <f>INDEX(Data[],MATCH($A130,Data[Dist],0),MATCH(K$5,Data[#Headers],0))</f>
        <v>1208294</v>
      </c>
      <c r="M130" s="59">
        <f>INDEX('Payment Total'!$A$7:$H$331,MATCH('Payment by Source'!$A130,'Payment Total'!$A$7:$A$331,0),3)-K130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9195802</v>
      </c>
      <c r="X130" s="136">
        <f t="shared" si="4"/>
        <v>919580</v>
      </c>
      <c r="Y130" s="136">
        <f t="shared" si="5"/>
        <v>9195800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220116</v>
      </c>
      <c r="K131" s="221">
        <f>INDEX(Data[],MATCH($A131,Data[Dist],0),MATCH(K$5,Data[#Headers],0))</f>
        <v>322767</v>
      </c>
      <c r="M131" s="59">
        <f>INDEX('Payment Total'!$A$7:$H$331,MATCH('Payment by Source'!$A131,'Payment Total'!$A$7:$A$331,0),3)-K131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2201168</v>
      </c>
      <c r="X131" s="136">
        <f t="shared" si="4"/>
        <v>220117</v>
      </c>
      <c r="Y131" s="136">
        <f t="shared" si="5"/>
        <v>2201170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412765</v>
      </c>
      <c r="K132" s="221">
        <f>INDEX(Data[],MATCH($A132,Data[Dist],0),MATCH(K$5,Data[#Headers],0))</f>
        <v>560992</v>
      </c>
      <c r="M132" s="59">
        <f>INDEX('Payment Total'!$A$7:$H$331,MATCH('Payment by Source'!$A132,'Payment Total'!$A$7:$A$331,0),3)-K132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4127643</v>
      </c>
      <c r="X132" s="136">
        <f t="shared" si="4"/>
        <v>412764</v>
      </c>
      <c r="Y132" s="136">
        <f t="shared" si="5"/>
        <v>4127640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225925</v>
      </c>
      <c r="K133" s="221">
        <f>INDEX(Data[],MATCH($A133,Data[Dist],0),MATCH(K$5,Data[#Headers],0))</f>
        <v>327382</v>
      </c>
      <c r="M133" s="59">
        <f>INDEX('Payment Total'!$A$7:$H$331,MATCH('Payment by Source'!$A133,'Payment Total'!$A$7:$A$331,0),3)-K133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2259261</v>
      </c>
      <c r="X133" s="136">
        <f t="shared" si="4"/>
        <v>225926</v>
      </c>
      <c r="Y133" s="136">
        <f t="shared" si="5"/>
        <v>2259260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313016</v>
      </c>
      <c r="K134" s="221">
        <f>INDEX(Data[],MATCH($A134,Data[Dist],0),MATCH(K$5,Data[#Headers],0))</f>
        <v>441475</v>
      </c>
      <c r="M134" s="59">
        <f>INDEX('Payment Total'!$A$7:$H$331,MATCH('Payment by Source'!$A134,'Payment Total'!$A$7:$A$331,0),3)-K134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3130161</v>
      </c>
      <c r="X134" s="136">
        <f t="shared" si="4"/>
        <v>313016</v>
      </c>
      <c r="Y134" s="136">
        <f t="shared" si="5"/>
        <v>3130160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163381</v>
      </c>
      <c r="K135" s="221">
        <f>INDEX(Data[],MATCH($A135,Data[Dist],0),MATCH(K$5,Data[#Headers],0))</f>
        <v>237570</v>
      </c>
      <c r="M135" s="59">
        <f>INDEX('Payment Total'!$A$7:$H$331,MATCH('Payment by Source'!$A135,'Payment Total'!$A$7:$A$331,0),3)-K135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1633796</v>
      </c>
      <c r="X135" s="136">
        <f t="shared" ref="X135:X198" si="7">ROUND(W135/10,0)</f>
        <v>163380</v>
      </c>
      <c r="Y135" s="136">
        <f t="shared" ref="Y135:Y198" si="8">X135*10</f>
        <v>1633800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61450</v>
      </c>
      <c r="K136" s="221">
        <f>INDEX(Data[],MATCH($A136,Data[Dist],0),MATCH(K$5,Data[#Headers],0))</f>
        <v>112528</v>
      </c>
      <c r="M136" s="59">
        <f>INDEX('Payment Total'!$A$7:$H$331,MATCH('Payment by Source'!$A136,'Payment Total'!$A$7:$A$331,0),3)-K136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614501</v>
      </c>
      <c r="X136" s="136">
        <f t="shared" si="7"/>
        <v>61450</v>
      </c>
      <c r="Y136" s="136">
        <f t="shared" si="8"/>
        <v>614500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714565</v>
      </c>
      <c r="K137" s="221">
        <f>INDEX(Data[],MATCH($A137,Data[Dist],0),MATCH(K$5,Data[#Headers],0))</f>
        <v>922073</v>
      </c>
      <c r="M137" s="59">
        <f>INDEX('Payment Total'!$A$7:$H$331,MATCH('Payment by Source'!$A137,'Payment Total'!$A$7:$A$331,0),3)-K137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7145634</v>
      </c>
      <c r="X137" s="136">
        <f t="shared" si="7"/>
        <v>714563</v>
      </c>
      <c r="Y137" s="136">
        <f t="shared" si="8"/>
        <v>7145630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778352</v>
      </c>
      <c r="K138" s="221">
        <f>INDEX(Data[],MATCH($A138,Data[Dist],0),MATCH(K$5,Data[#Headers],0))</f>
        <v>1040318</v>
      </c>
      <c r="M138" s="59">
        <f>INDEX('Payment Total'!$A$7:$H$331,MATCH('Payment by Source'!$A138,'Payment Total'!$A$7:$A$331,0),3)-K138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7783527</v>
      </c>
      <c r="X138" s="136">
        <f t="shared" si="7"/>
        <v>778353</v>
      </c>
      <c r="Y138" s="136">
        <f t="shared" si="8"/>
        <v>7783530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82151</v>
      </c>
      <c r="K139" s="221">
        <f>INDEX(Data[],MATCH($A139,Data[Dist],0),MATCH(K$5,Data[#Headers],0))</f>
        <v>160906</v>
      </c>
      <c r="M139" s="59">
        <f>INDEX('Payment Total'!$A$7:$H$331,MATCH('Payment by Source'!$A139,'Payment Total'!$A$7:$A$331,0),3)-K139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821504</v>
      </c>
      <c r="X139" s="136">
        <f t="shared" si="7"/>
        <v>82150</v>
      </c>
      <c r="Y139" s="136">
        <f t="shared" si="8"/>
        <v>821500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242672</v>
      </c>
      <c r="K140" s="221">
        <f>INDEX(Data[],MATCH($A140,Data[Dist],0),MATCH(K$5,Data[#Headers],0))</f>
        <v>391517</v>
      </c>
      <c r="M140" s="59">
        <f>INDEX('Payment Total'!$A$7:$H$331,MATCH('Payment by Source'!$A140,'Payment Total'!$A$7:$A$331,0),3)-K140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2426721</v>
      </c>
      <c r="X140" s="136">
        <f t="shared" si="7"/>
        <v>242672</v>
      </c>
      <c r="Y140" s="136">
        <f t="shared" si="8"/>
        <v>2426720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267388</v>
      </c>
      <c r="K141" s="221">
        <f>INDEX(Data[],MATCH($A141,Data[Dist],0),MATCH(K$5,Data[#Headers],0))</f>
        <v>397129</v>
      </c>
      <c r="M141" s="59">
        <f>INDEX('Payment Total'!$A$7:$H$331,MATCH('Payment by Source'!$A141,'Payment Total'!$A$7:$A$331,0),3)-K141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2673899</v>
      </c>
      <c r="X141" s="136">
        <f t="shared" si="7"/>
        <v>267390</v>
      </c>
      <c r="Y141" s="136">
        <f t="shared" si="8"/>
        <v>2673900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317850</v>
      </c>
      <c r="K142" s="221">
        <f>INDEX(Data[],MATCH($A142,Data[Dist],0),MATCH(K$5,Data[#Headers],0))</f>
        <v>434420</v>
      </c>
      <c r="M142" s="59">
        <f>INDEX('Payment Total'!$A$7:$H$331,MATCH('Payment by Source'!$A142,'Payment Total'!$A$7:$A$331,0),3)-K142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3178509</v>
      </c>
      <c r="X142" s="136">
        <f t="shared" si="7"/>
        <v>317851</v>
      </c>
      <c r="Y142" s="136">
        <f t="shared" si="8"/>
        <v>3178510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630392</v>
      </c>
      <c r="K143" s="221">
        <f>INDEX(Data[],MATCH($A143,Data[Dist],0),MATCH(K$5,Data[#Headers],0))</f>
        <v>863098</v>
      </c>
      <c r="M143" s="59">
        <f>INDEX('Payment Total'!$A$7:$H$331,MATCH('Payment by Source'!$A143,'Payment Total'!$A$7:$A$331,0),3)-K143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6303931</v>
      </c>
      <c r="X143" s="136">
        <f t="shared" si="7"/>
        <v>630393</v>
      </c>
      <c r="Y143" s="136">
        <f t="shared" si="8"/>
        <v>6303930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163982</v>
      </c>
      <c r="K144" s="221">
        <f>INDEX(Data[],MATCH($A144,Data[Dist],0),MATCH(K$5,Data[#Headers],0))</f>
        <v>247092</v>
      </c>
      <c r="M144" s="59">
        <f>INDEX('Payment Total'!$A$7:$H$331,MATCH('Payment by Source'!$A144,'Payment Total'!$A$7:$A$331,0),3)-K144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1639825</v>
      </c>
      <c r="X144" s="136">
        <f t="shared" si="7"/>
        <v>163983</v>
      </c>
      <c r="Y144" s="136">
        <f t="shared" si="8"/>
        <v>1639830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545944</v>
      </c>
      <c r="K145" s="221">
        <f>INDEX(Data[],MATCH($A145,Data[Dist],0),MATCH(K$5,Data[#Headers],0))</f>
        <v>702567</v>
      </c>
      <c r="M145" s="59">
        <f>INDEX('Payment Total'!$A$7:$H$331,MATCH('Payment by Source'!$A145,'Payment Total'!$A$7:$A$331,0),3)-K145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5459460</v>
      </c>
      <c r="X145" s="136">
        <f t="shared" si="7"/>
        <v>545946</v>
      </c>
      <c r="Y145" s="136">
        <f t="shared" si="8"/>
        <v>5459460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691973</v>
      </c>
      <c r="K146" s="221">
        <f>INDEX(Data[],MATCH($A146,Data[Dist],0),MATCH(K$5,Data[#Headers],0))</f>
        <v>951106</v>
      </c>
      <c r="M146" s="59">
        <f>INDEX('Payment Total'!$A$7:$H$331,MATCH('Payment by Source'!$A146,'Payment Total'!$A$7:$A$331,0),3)-K146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6919728</v>
      </c>
      <c r="X146" s="136">
        <f t="shared" si="7"/>
        <v>691973</v>
      </c>
      <c r="Y146" s="136">
        <f t="shared" si="8"/>
        <v>6919730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858765</v>
      </c>
      <c r="K147" s="221">
        <f>INDEX(Data[],MATCH($A147,Data[Dist],0),MATCH(K$5,Data[#Headers],0))</f>
        <v>1135176</v>
      </c>
      <c r="M147" s="59">
        <f>INDEX('Payment Total'!$A$7:$H$331,MATCH('Payment by Source'!$A147,'Payment Total'!$A$7:$A$331,0),3)-K147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8587632</v>
      </c>
      <c r="X147" s="136">
        <f t="shared" si="7"/>
        <v>858763</v>
      </c>
      <c r="Y147" s="136">
        <f t="shared" si="8"/>
        <v>8587630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2344232</v>
      </c>
      <c r="K148" s="221">
        <f>INDEX(Data[],MATCH($A148,Data[Dist],0),MATCH(K$5,Data[#Headers],0))</f>
        <v>2921835</v>
      </c>
      <c r="M148" s="59">
        <f>INDEX('Payment Total'!$A$7:$H$331,MATCH('Payment by Source'!$A148,'Payment Total'!$A$7:$A$331,0),3)-K148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23442326</v>
      </c>
      <c r="X148" s="136">
        <f t="shared" si="7"/>
        <v>2344233</v>
      </c>
      <c r="Y148" s="136">
        <f t="shared" si="8"/>
        <v>23442330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504764</v>
      </c>
      <c r="K149" s="221">
        <f>INDEX(Data[],MATCH($A149,Data[Dist],0),MATCH(K$5,Data[#Headers],0))</f>
        <v>683053</v>
      </c>
      <c r="M149" s="59">
        <f>INDEX('Payment Total'!$A$7:$H$331,MATCH('Payment by Source'!$A149,'Payment Total'!$A$7:$A$331,0),3)-K149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5047630</v>
      </c>
      <c r="X149" s="136">
        <f t="shared" si="7"/>
        <v>504763</v>
      </c>
      <c r="Y149" s="136">
        <f t="shared" si="8"/>
        <v>5047630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8141046</v>
      </c>
      <c r="K150" s="221">
        <f>INDEX(Data[],MATCH($A150,Data[Dist],0),MATCH(K$5,Data[#Headers],0))</f>
        <v>10649071</v>
      </c>
      <c r="M150" s="59">
        <f>INDEX('Payment Total'!$A$7:$H$331,MATCH('Payment by Source'!$A150,'Payment Total'!$A$7:$A$331,0),3)-K150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81410466</v>
      </c>
      <c r="X150" s="136">
        <f t="shared" si="7"/>
        <v>8141047</v>
      </c>
      <c r="Y150" s="136">
        <f t="shared" si="8"/>
        <v>81410470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572474</v>
      </c>
      <c r="K151" s="221">
        <f>INDEX(Data[],MATCH($A151,Data[Dist],0),MATCH(K$5,Data[#Headers],0))</f>
        <v>775189</v>
      </c>
      <c r="M151" s="59">
        <f>INDEX('Payment Total'!$A$7:$H$331,MATCH('Payment by Source'!$A151,'Payment Total'!$A$7:$A$331,0),3)-K151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5724741</v>
      </c>
      <c r="X151" s="136">
        <f t="shared" si="7"/>
        <v>572474</v>
      </c>
      <c r="Y151" s="136">
        <f t="shared" si="8"/>
        <v>5724740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319278</v>
      </c>
      <c r="K152" s="221">
        <f>INDEX(Data[],MATCH($A152,Data[Dist],0),MATCH(K$5,Data[#Headers],0))</f>
        <v>418782</v>
      </c>
      <c r="M152" s="59">
        <f>INDEX('Payment Total'!$A$7:$H$331,MATCH('Payment by Source'!$A152,'Payment Total'!$A$7:$A$331,0),3)-K152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3192787</v>
      </c>
      <c r="X152" s="136">
        <f t="shared" si="7"/>
        <v>319279</v>
      </c>
      <c r="Y152" s="136">
        <f t="shared" si="8"/>
        <v>3192790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312419</v>
      </c>
      <c r="K153" s="221">
        <f>INDEX(Data[],MATCH($A153,Data[Dist],0),MATCH(K$5,Data[#Headers],0))</f>
        <v>455870</v>
      </c>
      <c r="M153" s="59">
        <f>INDEX('Payment Total'!$A$7:$H$331,MATCH('Payment by Source'!$A153,'Payment Total'!$A$7:$A$331,0),3)-K153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3124190</v>
      </c>
      <c r="X153" s="136">
        <f t="shared" si="7"/>
        <v>312419</v>
      </c>
      <c r="Y153" s="136">
        <f t="shared" si="8"/>
        <v>3124190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268890</v>
      </c>
      <c r="K154" s="221">
        <f>INDEX(Data[],MATCH($A154,Data[Dist],0),MATCH(K$5,Data[#Headers],0))</f>
        <v>376576</v>
      </c>
      <c r="M154" s="59">
        <f>INDEX('Payment Total'!$A$7:$H$331,MATCH('Payment by Source'!$A154,'Payment Total'!$A$7:$A$331,0),3)-K154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2688907</v>
      </c>
      <c r="X154" s="136">
        <f t="shared" si="7"/>
        <v>268891</v>
      </c>
      <c r="Y154" s="136">
        <f t="shared" si="8"/>
        <v>2688910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641394</v>
      </c>
      <c r="K155" s="221">
        <f>INDEX(Data[],MATCH($A155,Data[Dist],0),MATCH(K$5,Data[#Headers],0))</f>
        <v>871494</v>
      </c>
      <c r="M155" s="59">
        <f>INDEX('Payment Total'!$A$7:$H$331,MATCH('Payment by Source'!$A155,'Payment Total'!$A$7:$A$331,0),3)-K155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6413942</v>
      </c>
      <c r="X155" s="136">
        <f t="shared" si="7"/>
        <v>641394</v>
      </c>
      <c r="Y155" s="136">
        <f t="shared" si="8"/>
        <v>6413940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543836</v>
      </c>
      <c r="K156" s="221">
        <f>INDEX(Data[],MATCH($A156,Data[Dist],0),MATCH(K$5,Data[#Headers],0))</f>
        <v>727354</v>
      </c>
      <c r="M156" s="59">
        <f>INDEX('Payment Total'!$A$7:$H$331,MATCH('Payment by Source'!$A156,'Payment Total'!$A$7:$A$331,0),3)-K156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5438357</v>
      </c>
      <c r="X156" s="136">
        <f t="shared" si="7"/>
        <v>543836</v>
      </c>
      <c r="Y156" s="136">
        <f t="shared" si="8"/>
        <v>5438360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4066107</v>
      </c>
      <c r="K157" s="221">
        <f>INDEX(Data[],MATCH($A157,Data[Dist],0),MATCH(K$5,Data[#Headers],0))</f>
        <v>5180850</v>
      </c>
      <c r="M157" s="59">
        <f>INDEX('Payment Total'!$A$7:$H$331,MATCH('Payment by Source'!$A157,'Payment Total'!$A$7:$A$331,0),3)-K157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40661072</v>
      </c>
      <c r="X157" s="136">
        <f t="shared" si="7"/>
        <v>4066107</v>
      </c>
      <c r="Y157" s="136">
        <f t="shared" si="8"/>
        <v>40661070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1451560</v>
      </c>
      <c r="K158" s="221">
        <f>INDEX(Data[],MATCH($A158,Data[Dist],0),MATCH(K$5,Data[#Headers],0))</f>
        <v>1784100</v>
      </c>
      <c r="M158" s="59">
        <f>INDEX('Payment Total'!$A$7:$H$331,MATCH('Payment by Source'!$A158,'Payment Total'!$A$7:$A$331,0),3)-K158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14515609</v>
      </c>
      <c r="X158" s="136">
        <f t="shared" si="7"/>
        <v>1451561</v>
      </c>
      <c r="Y158" s="136">
        <f t="shared" si="8"/>
        <v>14515610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160944</v>
      </c>
      <c r="K159" s="221">
        <f>INDEX(Data[],MATCH($A159,Data[Dist],0),MATCH(K$5,Data[#Headers],0))</f>
        <v>252903</v>
      </c>
      <c r="M159" s="59">
        <f>INDEX('Payment Total'!$A$7:$H$331,MATCH('Payment by Source'!$A159,'Payment Total'!$A$7:$A$331,0),3)-K159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1609451</v>
      </c>
      <c r="X159" s="136">
        <f t="shared" si="7"/>
        <v>160945</v>
      </c>
      <c r="Y159" s="136">
        <f t="shared" si="8"/>
        <v>1609450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277959</v>
      </c>
      <c r="K160" s="221">
        <f>INDEX(Data[],MATCH($A160,Data[Dist],0),MATCH(K$5,Data[#Headers],0))</f>
        <v>369117</v>
      </c>
      <c r="M160" s="59">
        <f>INDEX('Payment Total'!$A$7:$H$331,MATCH('Payment by Source'!$A160,'Payment Total'!$A$7:$A$331,0),3)-K160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2779585</v>
      </c>
      <c r="X160" s="136">
        <f t="shared" si="7"/>
        <v>277959</v>
      </c>
      <c r="Y160" s="136">
        <f t="shared" si="8"/>
        <v>2779590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1184930</v>
      </c>
      <c r="K161" s="221">
        <f>INDEX(Data[],MATCH($A161,Data[Dist],0),MATCH(K$5,Data[#Headers],0))</f>
        <v>1497426</v>
      </c>
      <c r="M161" s="59">
        <f>INDEX('Payment Total'!$A$7:$H$331,MATCH('Payment by Source'!$A161,'Payment Total'!$A$7:$A$331,0),3)-K161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11849302</v>
      </c>
      <c r="X161" s="136">
        <f t="shared" si="7"/>
        <v>1184930</v>
      </c>
      <c r="Y161" s="136">
        <f t="shared" si="8"/>
        <v>11849300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289565</v>
      </c>
      <c r="K162" s="221">
        <f>INDEX(Data[],MATCH($A162,Data[Dist],0),MATCH(K$5,Data[#Headers],0))</f>
        <v>401248</v>
      </c>
      <c r="M162" s="59">
        <f>INDEX('Payment Total'!$A$7:$H$331,MATCH('Payment by Source'!$A162,'Payment Total'!$A$7:$A$331,0),3)-K162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2895642</v>
      </c>
      <c r="X162" s="136">
        <f t="shared" si="7"/>
        <v>289564</v>
      </c>
      <c r="Y162" s="136">
        <f t="shared" si="8"/>
        <v>2895640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218822</v>
      </c>
      <c r="K163" s="221">
        <f>INDEX(Data[],MATCH($A163,Data[Dist],0),MATCH(K$5,Data[#Headers],0))</f>
        <v>290492</v>
      </c>
      <c r="M163" s="59">
        <f>INDEX('Payment Total'!$A$7:$H$331,MATCH('Payment by Source'!$A163,'Payment Total'!$A$7:$A$331,0),3)-K163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2188222</v>
      </c>
      <c r="X163" s="136">
        <f t="shared" si="7"/>
        <v>218822</v>
      </c>
      <c r="Y163" s="136">
        <f t="shared" si="8"/>
        <v>2188220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173367</v>
      </c>
      <c r="K164" s="221">
        <f>INDEX(Data[],MATCH($A164,Data[Dist],0),MATCH(K$5,Data[#Headers],0))</f>
        <v>244563</v>
      </c>
      <c r="M164" s="59">
        <f>INDEX('Payment Total'!$A$7:$H$331,MATCH('Payment by Source'!$A164,'Payment Total'!$A$7:$A$331,0),3)-K164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1733669</v>
      </c>
      <c r="X164" s="136">
        <f t="shared" si="7"/>
        <v>173367</v>
      </c>
      <c r="Y164" s="136">
        <f t="shared" si="8"/>
        <v>1733670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339764</v>
      </c>
      <c r="K165" s="221">
        <f>INDEX(Data[],MATCH($A165,Data[Dist],0),MATCH(K$5,Data[#Headers],0))</f>
        <v>461866</v>
      </c>
      <c r="M165" s="59">
        <f>INDEX('Payment Total'!$A$7:$H$331,MATCH('Payment by Source'!$A165,'Payment Total'!$A$7:$A$331,0),3)-K165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3397651</v>
      </c>
      <c r="X165" s="136">
        <f t="shared" si="7"/>
        <v>339765</v>
      </c>
      <c r="Y165" s="136">
        <f t="shared" si="8"/>
        <v>3397650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249487</v>
      </c>
      <c r="K166" s="221">
        <f>INDEX(Data[],MATCH($A166,Data[Dist],0),MATCH(K$5,Data[#Headers],0))</f>
        <v>369355</v>
      </c>
      <c r="M166" s="59">
        <f>INDEX('Payment Total'!$A$7:$H$331,MATCH('Payment by Source'!$A166,'Payment Total'!$A$7:$A$331,0),3)-K166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2494869</v>
      </c>
      <c r="X166" s="136">
        <f t="shared" si="7"/>
        <v>249487</v>
      </c>
      <c r="Y166" s="136">
        <f t="shared" si="8"/>
        <v>2494870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1206581</v>
      </c>
      <c r="K167" s="221">
        <f>INDEX(Data[],MATCH($A167,Data[Dist],0),MATCH(K$5,Data[#Headers],0))</f>
        <v>1628588</v>
      </c>
      <c r="M167" s="59">
        <f>INDEX('Payment Total'!$A$7:$H$331,MATCH('Payment by Source'!$A167,'Payment Total'!$A$7:$A$331,0),3)-K167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12065814</v>
      </c>
      <c r="X167" s="136">
        <f t="shared" si="7"/>
        <v>1206581</v>
      </c>
      <c r="Y167" s="136">
        <f t="shared" si="8"/>
        <v>12065810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274110</v>
      </c>
      <c r="K168" s="221">
        <f>INDEX(Data[],MATCH($A168,Data[Dist],0),MATCH(K$5,Data[#Headers],0))</f>
        <v>377322</v>
      </c>
      <c r="M168" s="59">
        <f>INDEX('Payment Total'!$A$7:$H$331,MATCH('Payment by Source'!$A168,'Payment Total'!$A$7:$A$331,0),3)-K168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2741110</v>
      </c>
      <c r="X168" s="136">
        <f t="shared" si="7"/>
        <v>274111</v>
      </c>
      <c r="Y168" s="136">
        <f t="shared" si="8"/>
        <v>2741110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1188112</v>
      </c>
      <c r="K169" s="221">
        <f>INDEX(Data[],MATCH($A169,Data[Dist],0),MATCH(K$5,Data[#Headers],0))</f>
        <v>1650028</v>
      </c>
      <c r="M169" s="59">
        <f>INDEX('Payment Total'!$A$7:$H$331,MATCH('Payment by Source'!$A169,'Payment Total'!$A$7:$A$331,0),3)-K169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11881131</v>
      </c>
      <c r="X169" s="136">
        <f t="shared" si="7"/>
        <v>1188113</v>
      </c>
      <c r="Y169" s="136">
        <f t="shared" si="8"/>
        <v>11881130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385685</v>
      </c>
      <c r="K170" s="221">
        <f>INDEX(Data[],MATCH($A170,Data[Dist],0),MATCH(K$5,Data[#Headers],0))</f>
        <v>556263</v>
      </c>
      <c r="M170" s="59">
        <f>INDEX('Payment Total'!$A$7:$H$331,MATCH('Payment by Source'!$A170,'Payment Total'!$A$7:$A$331,0),3)-K170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3856846</v>
      </c>
      <c r="X170" s="136">
        <f t="shared" si="7"/>
        <v>385685</v>
      </c>
      <c r="Y170" s="136">
        <f t="shared" si="8"/>
        <v>3856850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4761571</v>
      </c>
      <c r="K171" s="221">
        <f>INDEX(Data[],MATCH($A171,Data[Dist],0),MATCH(K$5,Data[#Headers],0))</f>
        <v>6030321</v>
      </c>
      <c r="M171" s="59">
        <f>INDEX('Payment Total'!$A$7:$H$331,MATCH('Payment by Source'!$A171,'Payment Total'!$A$7:$A$331,0),3)-K171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47615721</v>
      </c>
      <c r="X171" s="136">
        <f t="shared" si="7"/>
        <v>4761572</v>
      </c>
      <c r="Y171" s="136">
        <f t="shared" si="8"/>
        <v>47615720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466020</v>
      </c>
      <c r="K172" s="221">
        <f>INDEX(Data[],MATCH($A172,Data[Dist],0),MATCH(K$5,Data[#Headers],0))</f>
        <v>622904</v>
      </c>
      <c r="M172" s="59">
        <f>INDEX('Payment Total'!$A$7:$H$331,MATCH('Payment by Source'!$A172,'Payment Total'!$A$7:$A$331,0),3)-K172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4660204</v>
      </c>
      <c r="X172" s="136">
        <f t="shared" si="7"/>
        <v>466020</v>
      </c>
      <c r="Y172" s="136">
        <f t="shared" si="8"/>
        <v>4660200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349014</v>
      </c>
      <c r="K173" s="221">
        <f>INDEX(Data[],MATCH($A173,Data[Dist],0),MATCH(K$5,Data[#Headers],0))</f>
        <v>477226</v>
      </c>
      <c r="M173" s="59">
        <f>INDEX('Payment Total'!$A$7:$H$331,MATCH('Payment by Source'!$A173,'Payment Total'!$A$7:$A$331,0),3)-K173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3490141</v>
      </c>
      <c r="X173" s="136">
        <f t="shared" si="7"/>
        <v>349014</v>
      </c>
      <c r="Y173" s="136">
        <f t="shared" si="8"/>
        <v>3490140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135537</v>
      </c>
      <c r="K174" s="221">
        <f>INDEX(Data[],MATCH($A174,Data[Dist],0),MATCH(K$5,Data[#Headers],0))</f>
        <v>226999</v>
      </c>
      <c r="M174" s="59">
        <f>INDEX('Payment Total'!$A$7:$H$331,MATCH('Payment by Source'!$A174,'Payment Total'!$A$7:$A$331,0),3)-K174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1355382</v>
      </c>
      <c r="X174" s="136">
        <f t="shared" si="7"/>
        <v>135538</v>
      </c>
      <c r="Y174" s="136">
        <f t="shared" si="8"/>
        <v>1355380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391336</v>
      </c>
      <c r="K175" s="221">
        <f>INDEX(Data[],MATCH($A175,Data[Dist],0),MATCH(K$5,Data[#Headers],0))</f>
        <v>535210</v>
      </c>
      <c r="M175" s="59">
        <f>INDEX('Payment Total'!$A$7:$H$331,MATCH('Payment by Source'!$A175,'Payment Total'!$A$7:$A$331,0),3)-K175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3913354</v>
      </c>
      <c r="X175" s="136">
        <f t="shared" si="7"/>
        <v>391335</v>
      </c>
      <c r="Y175" s="136">
        <f t="shared" si="8"/>
        <v>3913350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213529</v>
      </c>
      <c r="K176" s="221">
        <f>INDEX(Data[],MATCH($A176,Data[Dist],0),MATCH(K$5,Data[#Headers],0))</f>
        <v>323415</v>
      </c>
      <c r="M176" s="59">
        <f>INDEX('Payment Total'!$A$7:$H$331,MATCH('Payment by Source'!$A176,'Payment Total'!$A$7:$A$331,0),3)-K176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2135271</v>
      </c>
      <c r="X176" s="136">
        <f t="shared" si="7"/>
        <v>213527</v>
      </c>
      <c r="Y176" s="136">
        <f t="shared" si="8"/>
        <v>2135270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417614</v>
      </c>
      <c r="K177" s="221">
        <f>INDEX(Data[],MATCH($A177,Data[Dist],0),MATCH(K$5,Data[#Headers],0))</f>
        <v>543552</v>
      </c>
      <c r="M177" s="59">
        <f>INDEX('Payment Total'!$A$7:$H$331,MATCH('Payment by Source'!$A177,'Payment Total'!$A$7:$A$331,0),3)-K177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4176156</v>
      </c>
      <c r="X177" s="136">
        <f t="shared" si="7"/>
        <v>417616</v>
      </c>
      <c r="Y177" s="136">
        <f t="shared" si="8"/>
        <v>4176160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263466</v>
      </c>
      <c r="K178" s="221">
        <f>INDEX(Data[],MATCH($A178,Data[Dist],0),MATCH(K$5,Data[#Headers],0))</f>
        <v>383003</v>
      </c>
      <c r="M178" s="59">
        <f>INDEX('Payment Total'!$A$7:$H$331,MATCH('Payment by Source'!$A178,'Payment Total'!$A$7:$A$331,0),3)-K178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2634661</v>
      </c>
      <c r="X178" s="136">
        <f t="shared" si="7"/>
        <v>263466</v>
      </c>
      <c r="Y178" s="136">
        <f t="shared" si="8"/>
        <v>2634660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287435</v>
      </c>
      <c r="K179" s="221">
        <f>INDEX(Data[],MATCH($A179,Data[Dist],0),MATCH(K$5,Data[#Headers],0))</f>
        <v>432422</v>
      </c>
      <c r="M179" s="59">
        <f>INDEX('Payment Total'!$A$7:$H$331,MATCH('Payment by Source'!$A179,'Payment Total'!$A$7:$A$331,0),3)-K179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2874350</v>
      </c>
      <c r="X179" s="136">
        <f t="shared" si="7"/>
        <v>287435</v>
      </c>
      <c r="Y179" s="136">
        <f t="shared" si="8"/>
        <v>2874350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220737</v>
      </c>
      <c r="K180" s="221">
        <f>INDEX(Data[],MATCH($A180,Data[Dist],0),MATCH(K$5,Data[#Headers],0))</f>
        <v>343705</v>
      </c>
      <c r="M180" s="59">
        <f>INDEX('Payment Total'!$A$7:$H$331,MATCH('Payment by Source'!$A180,'Payment Total'!$A$7:$A$331,0),3)-K180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2207377</v>
      </c>
      <c r="X180" s="136">
        <f t="shared" si="7"/>
        <v>220738</v>
      </c>
      <c r="Y180" s="136">
        <f t="shared" si="8"/>
        <v>2207380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860840</v>
      </c>
      <c r="K181" s="221">
        <f>INDEX(Data[],MATCH($A181,Data[Dist],0),MATCH(K$5,Data[#Headers],0))</f>
        <v>1136314</v>
      </c>
      <c r="M181" s="59">
        <f>INDEX('Payment Total'!$A$7:$H$331,MATCH('Payment by Source'!$A181,'Payment Total'!$A$7:$A$331,0),3)-K181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8608402</v>
      </c>
      <c r="X181" s="136">
        <f t="shared" si="7"/>
        <v>860840</v>
      </c>
      <c r="Y181" s="136">
        <f t="shared" si="8"/>
        <v>8608400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301326</v>
      </c>
      <c r="K182" s="221">
        <f>INDEX(Data[],MATCH($A182,Data[Dist],0),MATCH(K$5,Data[#Headers],0))</f>
        <v>445330</v>
      </c>
      <c r="M182" s="59">
        <f>INDEX('Payment Total'!$A$7:$H$331,MATCH('Payment by Source'!$A182,'Payment Total'!$A$7:$A$331,0),3)-K182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3013253</v>
      </c>
      <c r="X182" s="136">
        <f t="shared" si="7"/>
        <v>301325</v>
      </c>
      <c r="Y182" s="136">
        <f t="shared" si="8"/>
        <v>3013250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137190</v>
      </c>
      <c r="K183" s="221">
        <f>INDEX(Data[],MATCH($A183,Data[Dist],0),MATCH(K$5,Data[#Headers],0))</f>
        <v>250487</v>
      </c>
      <c r="M183" s="59">
        <f>INDEX('Payment Total'!$A$7:$H$331,MATCH('Payment by Source'!$A183,'Payment Total'!$A$7:$A$331,0),3)-K183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1371914</v>
      </c>
      <c r="X183" s="136">
        <f t="shared" si="7"/>
        <v>137191</v>
      </c>
      <c r="Y183" s="136">
        <f t="shared" si="8"/>
        <v>1371910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1239001</v>
      </c>
      <c r="K184" s="221">
        <f>INDEX(Data[],MATCH($A184,Data[Dist],0),MATCH(K$5,Data[#Headers],0))</f>
        <v>1585801</v>
      </c>
      <c r="M184" s="59">
        <f>INDEX('Payment Total'!$A$7:$H$331,MATCH('Payment by Source'!$A184,'Payment Total'!$A$7:$A$331,0),3)-K184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12390021</v>
      </c>
      <c r="X184" s="136">
        <f t="shared" si="7"/>
        <v>1239002</v>
      </c>
      <c r="Y184" s="136">
        <f t="shared" si="8"/>
        <v>12390020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4244483</v>
      </c>
      <c r="K185" s="221">
        <f>INDEX(Data[],MATCH($A185,Data[Dist],0),MATCH(K$5,Data[#Headers],0))</f>
        <v>5206501</v>
      </c>
      <c r="M185" s="59">
        <f>INDEX('Payment Total'!$A$7:$H$331,MATCH('Payment by Source'!$A185,'Payment Total'!$A$7:$A$331,0),3)-K185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42444827</v>
      </c>
      <c r="X185" s="136">
        <f t="shared" si="7"/>
        <v>4244483</v>
      </c>
      <c r="Y185" s="136">
        <f t="shared" si="8"/>
        <v>42444830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270524</v>
      </c>
      <c r="K186" s="221">
        <f>INDEX(Data[],MATCH($A186,Data[Dist],0),MATCH(K$5,Data[#Headers],0))</f>
        <v>377397</v>
      </c>
      <c r="M186" s="59">
        <f>INDEX('Payment Total'!$A$7:$H$331,MATCH('Payment by Source'!$A186,'Payment Total'!$A$7:$A$331,0),3)-K186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2705252</v>
      </c>
      <c r="X186" s="136">
        <f t="shared" si="7"/>
        <v>270525</v>
      </c>
      <c r="Y186" s="136">
        <f t="shared" si="8"/>
        <v>2705250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2101810</v>
      </c>
      <c r="K187" s="221">
        <f>INDEX(Data[],MATCH($A187,Data[Dist],0),MATCH(K$5,Data[#Headers],0))</f>
        <v>2739323</v>
      </c>
      <c r="M187" s="59">
        <f>INDEX('Payment Total'!$A$7:$H$331,MATCH('Payment by Source'!$A187,'Payment Total'!$A$7:$A$331,0),3)-K187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21018101</v>
      </c>
      <c r="X187" s="136">
        <f t="shared" si="7"/>
        <v>2101810</v>
      </c>
      <c r="Y187" s="136">
        <f t="shared" si="8"/>
        <v>21018100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818604</v>
      </c>
      <c r="K188" s="221">
        <f>INDEX(Data[],MATCH($A188,Data[Dist],0),MATCH(K$5,Data[#Headers],0))</f>
        <v>1137076</v>
      </c>
      <c r="M188" s="59">
        <f>INDEX('Payment Total'!$A$7:$H$331,MATCH('Payment by Source'!$A188,'Payment Total'!$A$7:$A$331,0),3)-K188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8186043</v>
      </c>
      <c r="X188" s="136">
        <f t="shared" si="7"/>
        <v>818604</v>
      </c>
      <c r="Y188" s="136">
        <f t="shared" si="8"/>
        <v>8186040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501310</v>
      </c>
      <c r="K189" s="221">
        <f>INDEX(Data[],MATCH($A189,Data[Dist],0),MATCH(K$5,Data[#Headers],0))</f>
        <v>660737</v>
      </c>
      <c r="M189" s="59">
        <f>INDEX('Payment Total'!$A$7:$H$331,MATCH('Payment by Source'!$A189,'Payment Total'!$A$7:$A$331,0),3)-K189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5013103</v>
      </c>
      <c r="X189" s="136">
        <f t="shared" si="7"/>
        <v>501310</v>
      </c>
      <c r="Y189" s="136">
        <f t="shared" si="8"/>
        <v>5013100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204671</v>
      </c>
      <c r="K190" s="221">
        <f>INDEX(Data[],MATCH($A190,Data[Dist],0),MATCH(K$5,Data[#Headers],0))</f>
        <v>280485</v>
      </c>
      <c r="M190" s="59">
        <f>INDEX('Payment Total'!$A$7:$H$331,MATCH('Payment by Source'!$A190,'Payment Total'!$A$7:$A$331,0),3)-K190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2046705</v>
      </c>
      <c r="X190" s="136">
        <f t="shared" si="7"/>
        <v>204671</v>
      </c>
      <c r="Y190" s="136">
        <f t="shared" si="8"/>
        <v>2046710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271453</v>
      </c>
      <c r="K191" s="221">
        <f>INDEX(Data[],MATCH($A191,Data[Dist],0),MATCH(K$5,Data[#Headers],0))</f>
        <v>371709</v>
      </c>
      <c r="M191" s="59">
        <f>INDEX('Payment Total'!$A$7:$H$331,MATCH('Payment by Source'!$A191,'Payment Total'!$A$7:$A$331,0),3)-K191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2714532</v>
      </c>
      <c r="X191" s="136">
        <f t="shared" si="7"/>
        <v>271453</v>
      </c>
      <c r="Y191" s="136">
        <f t="shared" si="8"/>
        <v>2714530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625558</v>
      </c>
      <c r="K192" s="221">
        <f>INDEX(Data[],MATCH($A192,Data[Dist],0),MATCH(K$5,Data[#Headers],0))</f>
        <v>886074</v>
      </c>
      <c r="M192" s="59">
        <f>INDEX('Payment Total'!$A$7:$H$331,MATCH('Payment by Source'!$A192,'Payment Total'!$A$7:$A$331,0),3)-K192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6255583</v>
      </c>
      <c r="X192" s="136">
        <f t="shared" si="7"/>
        <v>625558</v>
      </c>
      <c r="Y192" s="136">
        <f t="shared" si="8"/>
        <v>6255580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435833</v>
      </c>
      <c r="K193" s="221">
        <f>INDEX(Data[],MATCH($A193,Data[Dist],0),MATCH(K$5,Data[#Headers],0))</f>
        <v>586608</v>
      </c>
      <c r="M193" s="59">
        <f>INDEX('Payment Total'!$A$7:$H$331,MATCH('Payment by Source'!$A193,'Payment Total'!$A$7:$A$331,0),3)-K193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4358326</v>
      </c>
      <c r="X193" s="136">
        <f t="shared" si="7"/>
        <v>435833</v>
      </c>
      <c r="Y193" s="136">
        <f t="shared" si="8"/>
        <v>4358330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506771</v>
      </c>
      <c r="K194" s="221">
        <f>INDEX(Data[],MATCH($A194,Data[Dist],0),MATCH(K$5,Data[#Headers],0))</f>
        <v>675060</v>
      </c>
      <c r="M194" s="59">
        <f>INDEX('Payment Total'!$A$7:$H$331,MATCH('Payment by Source'!$A194,'Payment Total'!$A$7:$A$331,0),3)-K194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5067723</v>
      </c>
      <c r="X194" s="136">
        <f t="shared" si="7"/>
        <v>506772</v>
      </c>
      <c r="Y194" s="136">
        <f t="shared" si="8"/>
        <v>5067720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117917</v>
      </c>
      <c r="K195" s="221">
        <f>INDEX(Data[],MATCH($A195,Data[Dist],0),MATCH(K$5,Data[#Headers],0))</f>
        <v>219806</v>
      </c>
      <c r="M195" s="59">
        <f>INDEX('Payment Total'!$A$7:$H$331,MATCH('Payment by Source'!$A195,'Payment Total'!$A$7:$A$331,0),3)-K195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1179167</v>
      </c>
      <c r="X195" s="136">
        <f t="shared" si="7"/>
        <v>117917</v>
      </c>
      <c r="Y195" s="136">
        <f t="shared" si="8"/>
        <v>1179170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581613</v>
      </c>
      <c r="K196" s="221">
        <f>INDEX(Data[],MATCH($A196,Data[Dist],0),MATCH(K$5,Data[#Headers],0))</f>
        <v>785391</v>
      </c>
      <c r="M196" s="59">
        <f>INDEX('Payment Total'!$A$7:$H$331,MATCH('Payment by Source'!$A196,'Payment Total'!$A$7:$A$331,0),3)-K196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5816117</v>
      </c>
      <c r="X196" s="136">
        <f t="shared" si="7"/>
        <v>581612</v>
      </c>
      <c r="Y196" s="136">
        <f t="shared" si="8"/>
        <v>5816120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183835</v>
      </c>
      <c r="K197" s="221">
        <f>INDEX(Data[],MATCH($A197,Data[Dist],0),MATCH(K$5,Data[#Headers],0))</f>
        <v>263449</v>
      </c>
      <c r="M197" s="59">
        <f>INDEX('Payment Total'!$A$7:$H$331,MATCH('Payment by Source'!$A197,'Payment Total'!$A$7:$A$331,0),3)-K197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1838346</v>
      </c>
      <c r="X197" s="136">
        <f t="shared" si="7"/>
        <v>183835</v>
      </c>
      <c r="Y197" s="136">
        <f t="shared" si="8"/>
        <v>1838350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135733</v>
      </c>
      <c r="K198" s="221">
        <f>INDEX(Data[],MATCH($A198,Data[Dist],0),MATCH(K$5,Data[#Headers],0))</f>
        <v>204597</v>
      </c>
      <c r="M198" s="59">
        <f>INDEX('Payment Total'!$A$7:$H$331,MATCH('Payment by Source'!$A198,'Payment Total'!$A$7:$A$331,0),3)-K198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1357309</v>
      </c>
      <c r="X198" s="136">
        <f t="shared" si="7"/>
        <v>135731</v>
      </c>
      <c r="Y198" s="136">
        <f t="shared" si="8"/>
        <v>1357310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132657</v>
      </c>
      <c r="K199" s="221">
        <f>INDEX(Data[],MATCH($A199,Data[Dist],0),MATCH(K$5,Data[#Headers],0))</f>
        <v>176742</v>
      </c>
      <c r="M199" s="59">
        <f>INDEX('Payment Total'!$A$7:$H$331,MATCH('Payment by Source'!$A199,'Payment Total'!$A$7:$A$331,0),3)-K199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1326572</v>
      </c>
      <c r="X199" s="136">
        <f t="shared" ref="X199:X262" si="10">ROUND(W199/10,0)</f>
        <v>132657</v>
      </c>
      <c r="Y199" s="136">
        <f t="shared" ref="Y199:Y262" si="11">X199*10</f>
        <v>1326570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125358</v>
      </c>
      <c r="K200" s="221">
        <f>INDEX(Data[],MATCH($A200,Data[Dist],0),MATCH(K$5,Data[#Headers],0))</f>
        <v>176900</v>
      </c>
      <c r="M200" s="59">
        <f>INDEX('Payment Total'!$A$7:$H$331,MATCH('Payment by Source'!$A200,'Payment Total'!$A$7:$A$331,0),3)-K200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1253580</v>
      </c>
      <c r="X200" s="136">
        <f t="shared" si="10"/>
        <v>125358</v>
      </c>
      <c r="Y200" s="136">
        <f t="shared" si="11"/>
        <v>1253580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315559</v>
      </c>
      <c r="K201" s="221">
        <f>INDEX(Data[],MATCH($A201,Data[Dist],0),MATCH(K$5,Data[#Headers],0))</f>
        <v>440582</v>
      </c>
      <c r="M201" s="59">
        <f>INDEX('Payment Total'!$A$7:$H$331,MATCH('Payment by Source'!$A201,'Payment Total'!$A$7:$A$331,0),3)-K201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3155587</v>
      </c>
      <c r="X201" s="136">
        <f t="shared" si="10"/>
        <v>315559</v>
      </c>
      <c r="Y201" s="136">
        <f t="shared" si="11"/>
        <v>3155590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1155844</v>
      </c>
      <c r="K202" s="221">
        <f>INDEX(Data[],MATCH($A202,Data[Dist],0),MATCH(K$5,Data[#Headers],0))</f>
        <v>1470894</v>
      </c>
      <c r="M202" s="59">
        <f>INDEX('Payment Total'!$A$7:$H$331,MATCH('Payment by Source'!$A202,'Payment Total'!$A$7:$A$331,0),3)-K202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11558448</v>
      </c>
      <c r="X202" s="136">
        <f t="shared" si="10"/>
        <v>1155845</v>
      </c>
      <c r="Y202" s="136">
        <f t="shared" si="11"/>
        <v>11558450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668372</v>
      </c>
      <c r="K203" s="221">
        <f>INDEX(Data[],MATCH($A203,Data[Dist],0),MATCH(K$5,Data[#Headers],0))</f>
        <v>869705</v>
      </c>
      <c r="M203" s="59">
        <f>INDEX('Payment Total'!$A$7:$H$331,MATCH('Payment by Source'!$A203,'Payment Total'!$A$7:$A$331,0),3)-K203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6683721</v>
      </c>
      <c r="X203" s="136">
        <f t="shared" si="10"/>
        <v>668372</v>
      </c>
      <c r="Y203" s="136">
        <f t="shared" si="11"/>
        <v>6683720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159275</v>
      </c>
      <c r="K204" s="221">
        <f>INDEX(Data[],MATCH($A204,Data[Dist],0),MATCH(K$5,Data[#Headers],0))</f>
        <v>216807</v>
      </c>
      <c r="M204" s="59">
        <f>INDEX('Payment Total'!$A$7:$H$331,MATCH('Payment by Source'!$A204,'Payment Total'!$A$7:$A$331,0),3)-K204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1592752</v>
      </c>
      <c r="X204" s="136">
        <f t="shared" si="10"/>
        <v>159275</v>
      </c>
      <c r="Y204" s="136">
        <f t="shared" si="11"/>
        <v>1592750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2946611</v>
      </c>
      <c r="K205" s="221">
        <f>INDEX(Data[],MATCH($A205,Data[Dist],0),MATCH(K$5,Data[#Headers],0))</f>
        <v>3760863</v>
      </c>
      <c r="M205" s="59">
        <f>INDEX('Payment Total'!$A$7:$H$331,MATCH('Payment by Source'!$A205,'Payment Total'!$A$7:$A$331,0),3)-K205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29466111</v>
      </c>
      <c r="X205" s="136">
        <f t="shared" si="10"/>
        <v>2946611</v>
      </c>
      <c r="Y205" s="136">
        <f t="shared" si="11"/>
        <v>29466110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324613</v>
      </c>
      <c r="K206" s="221">
        <f>INDEX(Data[],MATCH($A206,Data[Dist],0),MATCH(K$5,Data[#Headers],0))</f>
        <v>443461</v>
      </c>
      <c r="M206" s="59">
        <f>INDEX('Payment Total'!$A$7:$H$331,MATCH('Payment by Source'!$A206,'Payment Total'!$A$7:$A$331,0),3)-K206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3246133</v>
      </c>
      <c r="X206" s="136">
        <f t="shared" si="10"/>
        <v>324613</v>
      </c>
      <c r="Y206" s="136">
        <f t="shared" si="11"/>
        <v>3246130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853512</v>
      </c>
      <c r="K207" s="221">
        <f>INDEX(Data[],MATCH($A207,Data[Dist],0),MATCH(K$5,Data[#Headers],0))</f>
        <v>1121688</v>
      </c>
      <c r="M207" s="59">
        <f>INDEX('Payment Total'!$A$7:$H$331,MATCH('Payment by Source'!$A207,'Payment Total'!$A$7:$A$331,0),3)-K207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8535125</v>
      </c>
      <c r="X207" s="136">
        <f t="shared" si="10"/>
        <v>853513</v>
      </c>
      <c r="Y207" s="136">
        <f t="shared" si="11"/>
        <v>8535130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207710</v>
      </c>
      <c r="K208" s="221">
        <f>INDEX(Data[],MATCH($A208,Data[Dist],0),MATCH(K$5,Data[#Headers],0))</f>
        <v>317227</v>
      </c>
      <c r="M208" s="59">
        <f>INDEX('Payment Total'!$A$7:$H$331,MATCH('Payment by Source'!$A208,'Payment Total'!$A$7:$A$331,0),3)-K208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2077098</v>
      </c>
      <c r="X208" s="136">
        <f t="shared" si="10"/>
        <v>207710</v>
      </c>
      <c r="Y208" s="136">
        <f t="shared" si="11"/>
        <v>2077100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519463</v>
      </c>
      <c r="K209" s="221">
        <f>INDEX(Data[],MATCH($A209,Data[Dist],0),MATCH(K$5,Data[#Headers],0))</f>
        <v>729213</v>
      </c>
      <c r="M209" s="59">
        <f>INDEX('Payment Total'!$A$7:$H$331,MATCH('Payment by Source'!$A209,'Payment Total'!$A$7:$A$331,0),3)-K209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5194640</v>
      </c>
      <c r="X209" s="136">
        <f t="shared" si="10"/>
        <v>519464</v>
      </c>
      <c r="Y209" s="136">
        <f t="shared" si="11"/>
        <v>5194640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394911</v>
      </c>
      <c r="K210" s="221">
        <f>INDEX(Data[],MATCH($A210,Data[Dist],0),MATCH(K$5,Data[#Headers],0))</f>
        <v>500020</v>
      </c>
      <c r="M210" s="59">
        <f>INDEX('Payment Total'!$A$7:$H$331,MATCH('Payment by Source'!$A210,'Payment Total'!$A$7:$A$331,0),3)-K210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3949108</v>
      </c>
      <c r="X210" s="136">
        <f t="shared" si="10"/>
        <v>394911</v>
      </c>
      <c r="Y210" s="136">
        <f t="shared" si="11"/>
        <v>3949110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2013776</v>
      </c>
      <c r="K211" s="221">
        <f>INDEX(Data[],MATCH($A211,Data[Dist],0),MATCH(K$5,Data[#Headers],0))</f>
        <v>2502481</v>
      </c>
      <c r="M211" s="59">
        <f>INDEX('Payment Total'!$A$7:$H$331,MATCH('Payment by Source'!$A211,'Payment Total'!$A$7:$A$331,0),3)-K211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20137770</v>
      </c>
      <c r="X211" s="136">
        <f t="shared" si="10"/>
        <v>2013777</v>
      </c>
      <c r="Y211" s="136">
        <f t="shared" si="11"/>
        <v>20137770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411712</v>
      </c>
      <c r="K212" s="221">
        <f>INDEX(Data[],MATCH($A212,Data[Dist],0),MATCH(K$5,Data[#Headers],0))</f>
        <v>571859</v>
      </c>
      <c r="M212" s="59">
        <f>INDEX('Payment Total'!$A$7:$H$331,MATCH('Payment by Source'!$A212,'Payment Total'!$A$7:$A$331,0),3)-K212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4117121</v>
      </c>
      <c r="X212" s="136">
        <f t="shared" si="10"/>
        <v>411712</v>
      </c>
      <c r="Y212" s="136">
        <f t="shared" si="11"/>
        <v>4117120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276876</v>
      </c>
      <c r="K213" s="221">
        <f>INDEX(Data[],MATCH($A213,Data[Dist],0),MATCH(K$5,Data[#Headers],0))</f>
        <v>404239</v>
      </c>
      <c r="M213" s="59">
        <f>INDEX('Payment Total'!$A$7:$H$331,MATCH('Payment by Source'!$A213,'Payment Total'!$A$7:$A$331,0),3)-K213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2768770</v>
      </c>
      <c r="X213" s="136">
        <f t="shared" si="10"/>
        <v>276877</v>
      </c>
      <c r="Y213" s="136">
        <f t="shared" si="11"/>
        <v>2768770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700897</v>
      </c>
      <c r="K214" s="221">
        <f>INDEX(Data[],MATCH($A214,Data[Dist],0),MATCH(K$5,Data[#Headers],0))</f>
        <v>909058</v>
      </c>
      <c r="M214" s="59">
        <f>INDEX('Payment Total'!$A$7:$H$331,MATCH('Payment by Source'!$A214,'Payment Total'!$A$7:$A$331,0),3)-K214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7008982</v>
      </c>
      <c r="X214" s="136">
        <f t="shared" si="10"/>
        <v>700898</v>
      </c>
      <c r="Y214" s="136">
        <f t="shared" si="11"/>
        <v>7008980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228670</v>
      </c>
      <c r="K215" s="221">
        <f>INDEX(Data[],MATCH($A215,Data[Dist],0),MATCH(K$5,Data[#Headers],0))</f>
        <v>344696</v>
      </c>
      <c r="M215" s="59">
        <f>INDEX('Payment Total'!$A$7:$H$331,MATCH('Payment by Source'!$A215,'Payment Total'!$A$7:$A$331,0),3)-K215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2286711</v>
      </c>
      <c r="X215" s="136">
        <f t="shared" si="10"/>
        <v>228671</v>
      </c>
      <c r="Y215" s="136">
        <f t="shared" si="11"/>
        <v>2286710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300851</v>
      </c>
      <c r="K216" s="221">
        <f>INDEX(Data[],MATCH($A216,Data[Dist],0),MATCH(K$5,Data[#Headers],0))</f>
        <v>408081</v>
      </c>
      <c r="M216" s="59">
        <f>INDEX('Payment Total'!$A$7:$H$331,MATCH('Payment by Source'!$A216,'Payment Total'!$A$7:$A$331,0),3)-K216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3008508</v>
      </c>
      <c r="X216" s="136">
        <f t="shared" si="10"/>
        <v>300851</v>
      </c>
      <c r="Y216" s="136">
        <f t="shared" si="11"/>
        <v>3008510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31585</v>
      </c>
      <c r="K217" s="221">
        <f>INDEX(Data[],MATCH($A217,Data[Dist],0),MATCH(K$5,Data[#Headers],0))</f>
        <v>96007</v>
      </c>
      <c r="M217" s="59">
        <f>INDEX('Payment Total'!$A$7:$H$331,MATCH('Payment by Source'!$A217,'Payment Total'!$A$7:$A$331,0),3)-K217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315852</v>
      </c>
      <c r="X217" s="136">
        <f t="shared" si="10"/>
        <v>31585</v>
      </c>
      <c r="Y217" s="136">
        <f t="shared" si="11"/>
        <v>315850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1395284</v>
      </c>
      <c r="K218" s="221">
        <f>INDEX(Data[],MATCH($A218,Data[Dist],0),MATCH(K$5,Data[#Headers],0))</f>
        <v>1781184</v>
      </c>
      <c r="M218" s="59">
        <f>INDEX('Payment Total'!$A$7:$H$331,MATCH('Payment by Source'!$A218,'Payment Total'!$A$7:$A$331,0),3)-K218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13952828</v>
      </c>
      <c r="X218" s="136">
        <f t="shared" si="10"/>
        <v>1395283</v>
      </c>
      <c r="Y218" s="136">
        <f t="shared" si="11"/>
        <v>13952830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1594381</v>
      </c>
      <c r="K219" s="221">
        <f>INDEX(Data[],MATCH($A219,Data[Dist],0),MATCH(K$5,Data[#Headers],0))</f>
        <v>2120479</v>
      </c>
      <c r="M219" s="59">
        <f>INDEX('Payment Total'!$A$7:$H$331,MATCH('Payment by Source'!$A219,'Payment Total'!$A$7:$A$331,0),3)-K219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15943818</v>
      </c>
      <c r="X219" s="136">
        <f t="shared" si="10"/>
        <v>1594382</v>
      </c>
      <c r="Y219" s="136">
        <f t="shared" si="11"/>
        <v>15943820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240248</v>
      </c>
      <c r="K220" s="221">
        <f>INDEX(Data[],MATCH($A220,Data[Dist],0),MATCH(K$5,Data[#Headers],0))</f>
        <v>341433</v>
      </c>
      <c r="M220" s="59">
        <f>INDEX('Payment Total'!$A$7:$H$331,MATCH('Payment by Source'!$A220,'Payment Total'!$A$7:$A$331,0),3)-K220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2402488</v>
      </c>
      <c r="X220" s="136">
        <f t="shared" si="10"/>
        <v>240249</v>
      </c>
      <c r="Y220" s="136">
        <f t="shared" si="11"/>
        <v>2402490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251463</v>
      </c>
      <c r="K221" s="221">
        <f>INDEX(Data[],MATCH($A221,Data[Dist],0),MATCH(K$5,Data[#Headers],0))</f>
        <v>358973</v>
      </c>
      <c r="M221" s="59">
        <f>INDEX('Payment Total'!$A$7:$H$331,MATCH('Payment by Source'!$A221,'Payment Total'!$A$7:$A$331,0),3)-K221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2514642</v>
      </c>
      <c r="X221" s="136">
        <f t="shared" si="10"/>
        <v>251464</v>
      </c>
      <c r="Y221" s="136">
        <f t="shared" si="11"/>
        <v>2514640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2307203</v>
      </c>
      <c r="K222" s="221">
        <f>INDEX(Data[],MATCH($A222,Data[Dist],0),MATCH(K$5,Data[#Headers],0))</f>
        <v>2897264</v>
      </c>
      <c r="M222" s="59">
        <f>INDEX('Payment Total'!$A$7:$H$331,MATCH('Payment by Source'!$A222,'Payment Total'!$A$7:$A$331,0),3)-K222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23072035</v>
      </c>
      <c r="X222" s="136">
        <f t="shared" si="10"/>
        <v>2307204</v>
      </c>
      <c r="Y222" s="136">
        <f t="shared" si="11"/>
        <v>23072040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403881</v>
      </c>
      <c r="K223" s="221">
        <f>INDEX(Data[],MATCH($A223,Data[Dist],0),MATCH(K$5,Data[#Headers],0))</f>
        <v>546872</v>
      </c>
      <c r="M223" s="59">
        <f>INDEX('Payment Total'!$A$7:$H$331,MATCH('Payment by Source'!$A223,'Payment Total'!$A$7:$A$331,0),3)-K223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4038813</v>
      </c>
      <c r="X223" s="136">
        <f t="shared" si="10"/>
        <v>403881</v>
      </c>
      <c r="Y223" s="136">
        <f t="shared" si="11"/>
        <v>4038810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455302</v>
      </c>
      <c r="K224" s="221">
        <f>INDEX(Data[],MATCH($A224,Data[Dist],0),MATCH(K$5,Data[#Headers],0))</f>
        <v>635115</v>
      </c>
      <c r="M224" s="59">
        <f>INDEX('Payment Total'!$A$7:$H$331,MATCH('Payment by Source'!$A224,'Payment Total'!$A$7:$A$331,0),3)-K224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4553022</v>
      </c>
      <c r="X224" s="136">
        <f t="shared" si="10"/>
        <v>455302</v>
      </c>
      <c r="Y224" s="136">
        <f t="shared" si="11"/>
        <v>4553020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953718</v>
      </c>
      <c r="K225" s="221">
        <f>INDEX(Data[],MATCH($A225,Data[Dist],0),MATCH(K$5,Data[#Headers],0))</f>
        <v>1180305</v>
      </c>
      <c r="M225" s="59">
        <f>INDEX('Payment Total'!$A$7:$H$331,MATCH('Payment by Source'!$A225,'Payment Total'!$A$7:$A$331,0),3)-K225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9537172</v>
      </c>
      <c r="X225" s="136">
        <f t="shared" si="10"/>
        <v>953717</v>
      </c>
      <c r="Y225" s="136">
        <f t="shared" si="11"/>
        <v>9537170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221575</v>
      </c>
      <c r="K226" s="221">
        <f>INDEX(Data[],MATCH($A226,Data[Dist],0),MATCH(K$5,Data[#Headers],0))</f>
        <v>344091</v>
      </c>
      <c r="M226" s="59">
        <f>INDEX('Payment Total'!$A$7:$H$331,MATCH('Payment by Source'!$A226,'Payment Total'!$A$7:$A$331,0),3)-K226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2215749</v>
      </c>
      <c r="X226" s="136">
        <f t="shared" si="10"/>
        <v>221575</v>
      </c>
      <c r="Y226" s="136">
        <f t="shared" si="11"/>
        <v>2215750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-131709</v>
      </c>
      <c r="K227" s="221">
        <f>INDEX(Data[],MATCH($A227,Data[Dist],0),MATCH(K$5,Data[#Headers],0))</f>
        <v>78988</v>
      </c>
      <c r="M227" s="59">
        <f>INDEX('Payment Total'!$A$7:$H$331,MATCH('Payment by Source'!$A227,'Payment Total'!$A$7:$A$331,0),3)-K227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-1317082</v>
      </c>
      <c r="X227" s="136">
        <f t="shared" si="10"/>
        <v>-131708</v>
      </c>
      <c r="Y227" s="136">
        <f t="shared" si="11"/>
        <v>-1317080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116619</v>
      </c>
      <c r="K228" s="221">
        <f>INDEX(Data[],MATCH($A228,Data[Dist],0),MATCH(K$5,Data[#Headers],0))</f>
        <v>167807</v>
      </c>
      <c r="M228" s="59">
        <f>INDEX('Payment Total'!$A$7:$H$331,MATCH('Payment by Source'!$A228,'Payment Total'!$A$7:$A$331,0),3)-K228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1166191</v>
      </c>
      <c r="X228" s="136">
        <f t="shared" si="10"/>
        <v>116619</v>
      </c>
      <c r="Y228" s="136">
        <f t="shared" si="11"/>
        <v>1166190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11092</v>
      </c>
      <c r="K229" s="221">
        <f>INDEX(Data[],MATCH($A229,Data[Dist],0),MATCH(K$5,Data[#Headers],0))</f>
        <v>56674</v>
      </c>
      <c r="M229" s="59">
        <f>INDEX('Payment Total'!$A$7:$H$331,MATCH('Payment by Source'!$A229,'Payment Total'!$A$7:$A$331,0),3)-K229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110913</v>
      </c>
      <c r="X229" s="136">
        <f t="shared" si="10"/>
        <v>11091</v>
      </c>
      <c r="Y229" s="136">
        <f t="shared" si="11"/>
        <v>110910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488628</v>
      </c>
      <c r="K230" s="221">
        <f>INDEX(Data[],MATCH($A230,Data[Dist],0),MATCH(K$5,Data[#Headers],0))</f>
        <v>668575</v>
      </c>
      <c r="M230" s="59">
        <f>INDEX('Payment Total'!$A$7:$H$331,MATCH('Payment by Source'!$A230,'Payment Total'!$A$7:$A$331,0),3)-K230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4886263</v>
      </c>
      <c r="X230" s="136">
        <f t="shared" si="10"/>
        <v>488626</v>
      </c>
      <c r="Y230" s="136">
        <f t="shared" si="11"/>
        <v>4886260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1433482</v>
      </c>
      <c r="K231" s="221">
        <f>INDEX(Data[],MATCH($A231,Data[Dist],0),MATCH(K$5,Data[#Headers],0))</f>
        <v>1881628</v>
      </c>
      <c r="M231" s="59">
        <f>INDEX('Payment Total'!$A$7:$H$331,MATCH('Payment by Source'!$A231,'Payment Total'!$A$7:$A$331,0),3)-K231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14334816</v>
      </c>
      <c r="X231" s="136">
        <f t="shared" si="10"/>
        <v>1433482</v>
      </c>
      <c r="Y231" s="136">
        <f t="shared" si="11"/>
        <v>14334820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4209807</v>
      </c>
      <c r="K232" s="221">
        <f>INDEX(Data[],MATCH($A232,Data[Dist],0),MATCH(K$5,Data[#Headers],0))</f>
        <v>5115394</v>
      </c>
      <c r="M232" s="59">
        <f>INDEX('Payment Total'!$A$7:$H$331,MATCH('Payment by Source'!$A232,'Payment Total'!$A$7:$A$331,0),3)-K232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42098076</v>
      </c>
      <c r="X232" s="136">
        <f t="shared" si="10"/>
        <v>4209808</v>
      </c>
      <c r="Y232" s="136">
        <f t="shared" si="11"/>
        <v>42098080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254451</v>
      </c>
      <c r="K233" s="221">
        <f>INDEX(Data[],MATCH($A233,Data[Dist],0),MATCH(K$5,Data[#Headers],0))</f>
        <v>381704</v>
      </c>
      <c r="M233" s="59">
        <f>INDEX('Payment Total'!$A$7:$H$331,MATCH('Payment by Source'!$A233,'Payment Total'!$A$7:$A$331,0),3)-K233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2544525</v>
      </c>
      <c r="X233" s="136">
        <f t="shared" si="10"/>
        <v>254453</v>
      </c>
      <c r="Y233" s="136">
        <f t="shared" si="11"/>
        <v>2544530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82773</v>
      </c>
      <c r="K234" s="221">
        <f>INDEX(Data[],MATCH($A234,Data[Dist],0),MATCH(K$5,Data[#Headers],0))</f>
        <v>125554</v>
      </c>
      <c r="M234" s="59">
        <f>INDEX('Payment Total'!$A$7:$H$331,MATCH('Payment by Source'!$A234,'Payment Total'!$A$7:$A$331,0),3)-K234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827744</v>
      </c>
      <c r="X234" s="136">
        <f t="shared" si="10"/>
        <v>82774</v>
      </c>
      <c r="Y234" s="136">
        <f t="shared" si="11"/>
        <v>827740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92358</v>
      </c>
      <c r="K235" s="221">
        <f>INDEX(Data[],MATCH($A235,Data[Dist],0),MATCH(K$5,Data[#Headers],0))</f>
        <v>223100</v>
      </c>
      <c r="M235" s="59">
        <f>INDEX('Payment Total'!$A$7:$H$331,MATCH('Payment by Source'!$A235,'Payment Total'!$A$7:$A$331,0),3)-K235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923584</v>
      </c>
      <c r="X235" s="136">
        <f t="shared" si="10"/>
        <v>92358</v>
      </c>
      <c r="Y235" s="136">
        <f t="shared" si="11"/>
        <v>923580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249197</v>
      </c>
      <c r="K236" s="221">
        <f>INDEX(Data[],MATCH($A236,Data[Dist],0),MATCH(K$5,Data[#Headers],0))</f>
        <v>361676</v>
      </c>
      <c r="M236" s="59">
        <f>INDEX('Payment Total'!$A$7:$H$331,MATCH('Payment by Source'!$A236,'Payment Total'!$A$7:$A$331,0),3)-K236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2491985</v>
      </c>
      <c r="X236" s="136">
        <f t="shared" si="10"/>
        <v>249199</v>
      </c>
      <c r="Y236" s="136">
        <f t="shared" si="11"/>
        <v>2491990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1166383</v>
      </c>
      <c r="K237" s="221">
        <f>INDEX(Data[],MATCH($A237,Data[Dist],0),MATCH(K$5,Data[#Headers],0))</f>
        <v>1619093</v>
      </c>
      <c r="M237" s="59">
        <f>INDEX('Payment Total'!$A$7:$H$331,MATCH('Payment by Source'!$A237,'Payment Total'!$A$7:$A$331,0),3)-K237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11663821</v>
      </c>
      <c r="X237" s="136">
        <f t="shared" si="10"/>
        <v>1166382</v>
      </c>
      <c r="Y237" s="136">
        <f t="shared" si="11"/>
        <v>11663820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1409001</v>
      </c>
      <c r="K238" s="221">
        <f>INDEX(Data[],MATCH($A238,Data[Dist],0),MATCH(K$5,Data[#Headers],0))</f>
        <v>1748001</v>
      </c>
      <c r="M238" s="59">
        <f>INDEX('Payment Total'!$A$7:$H$331,MATCH('Payment by Source'!$A238,'Payment Total'!$A$7:$A$331,0),3)-K238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14090026</v>
      </c>
      <c r="X238" s="136">
        <f t="shared" si="10"/>
        <v>1409003</v>
      </c>
      <c r="Y238" s="136">
        <f t="shared" si="11"/>
        <v>14090030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3212434</v>
      </c>
      <c r="K239" s="221">
        <f>INDEX(Data[],MATCH($A239,Data[Dist],0),MATCH(K$5,Data[#Headers],0))</f>
        <v>4122846</v>
      </c>
      <c r="M239" s="59">
        <f>INDEX('Payment Total'!$A$7:$H$331,MATCH('Payment by Source'!$A239,'Payment Total'!$A$7:$A$331,0),3)-K239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32124368</v>
      </c>
      <c r="X239" s="136">
        <f t="shared" si="10"/>
        <v>3212437</v>
      </c>
      <c r="Y239" s="136">
        <f t="shared" si="11"/>
        <v>32124370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484978</v>
      </c>
      <c r="K240" s="221">
        <f>INDEX(Data[],MATCH($A240,Data[Dist],0),MATCH(K$5,Data[#Headers],0))</f>
        <v>628682</v>
      </c>
      <c r="M240" s="59">
        <f>INDEX('Payment Total'!$A$7:$H$331,MATCH('Payment by Source'!$A240,'Payment Total'!$A$7:$A$331,0),3)-K240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4849779</v>
      </c>
      <c r="X240" s="136">
        <f t="shared" si="10"/>
        <v>484978</v>
      </c>
      <c r="Y240" s="136">
        <f t="shared" si="11"/>
        <v>4849780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159367</v>
      </c>
      <c r="K241" s="221">
        <f>INDEX(Data[],MATCH($A241,Data[Dist],0),MATCH(K$5,Data[#Headers],0))</f>
        <v>296932</v>
      </c>
      <c r="M241" s="59">
        <f>INDEX('Payment Total'!$A$7:$H$331,MATCH('Payment by Source'!$A241,'Payment Total'!$A$7:$A$331,0),3)-K241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1593671</v>
      </c>
      <c r="X241" s="136">
        <f t="shared" si="10"/>
        <v>159367</v>
      </c>
      <c r="Y241" s="136">
        <f t="shared" si="11"/>
        <v>1593670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575008</v>
      </c>
      <c r="K242" s="221">
        <f>INDEX(Data[],MATCH($A242,Data[Dist],0),MATCH(K$5,Data[#Headers],0))</f>
        <v>721504</v>
      </c>
      <c r="M242" s="59">
        <f>INDEX('Payment Total'!$A$7:$H$331,MATCH('Payment by Source'!$A242,'Payment Total'!$A$7:$A$331,0),3)-K242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5750086</v>
      </c>
      <c r="X242" s="136">
        <f t="shared" si="10"/>
        <v>575009</v>
      </c>
      <c r="Y242" s="136">
        <f t="shared" si="11"/>
        <v>5750090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595821</v>
      </c>
      <c r="K243" s="221">
        <f>INDEX(Data[],MATCH($A243,Data[Dist],0),MATCH(K$5,Data[#Headers],0))</f>
        <v>792637</v>
      </c>
      <c r="M243" s="59">
        <f>INDEX('Payment Total'!$A$7:$H$331,MATCH('Payment by Source'!$A243,'Payment Total'!$A$7:$A$331,0),3)-K243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5958208</v>
      </c>
      <c r="X243" s="136">
        <f t="shared" si="10"/>
        <v>595821</v>
      </c>
      <c r="Y243" s="136">
        <f t="shared" si="11"/>
        <v>5958210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569004</v>
      </c>
      <c r="K244" s="221">
        <f>INDEX(Data[],MATCH($A244,Data[Dist],0),MATCH(K$5,Data[#Headers],0))</f>
        <v>770842</v>
      </c>
      <c r="M244" s="59">
        <f>INDEX('Payment Total'!$A$7:$H$331,MATCH('Payment by Source'!$A244,'Payment Total'!$A$7:$A$331,0),3)-K244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5690032</v>
      </c>
      <c r="X244" s="136">
        <f t="shared" si="10"/>
        <v>569003</v>
      </c>
      <c r="Y244" s="136">
        <f t="shared" si="11"/>
        <v>5690030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107510</v>
      </c>
      <c r="K245" s="221">
        <f>INDEX(Data[],MATCH($A245,Data[Dist],0),MATCH(K$5,Data[#Headers],0))</f>
        <v>207506</v>
      </c>
      <c r="M245" s="59">
        <f>INDEX('Payment Total'!$A$7:$H$331,MATCH('Payment by Source'!$A245,'Payment Total'!$A$7:$A$331,0),3)-K245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1075100</v>
      </c>
      <c r="X245" s="136">
        <f t="shared" si="10"/>
        <v>107510</v>
      </c>
      <c r="Y245" s="136">
        <f t="shared" si="11"/>
        <v>1075100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136497</v>
      </c>
      <c r="K246" s="221">
        <f>INDEX(Data[],MATCH($A246,Data[Dist],0),MATCH(K$5,Data[#Headers],0))</f>
        <v>238919</v>
      </c>
      <c r="M246" s="59">
        <f>INDEX('Payment Total'!$A$7:$H$331,MATCH('Payment by Source'!$A246,'Payment Total'!$A$7:$A$331,0),3)-K246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1364966</v>
      </c>
      <c r="X246" s="136">
        <f t="shared" si="10"/>
        <v>136497</v>
      </c>
      <c r="Y246" s="136">
        <f t="shared" si="11"/>
        <v>1364970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446548</v>
      </c>
      <c r="K247" s="221">
        <f>INDEX(Data[],MATCH($A247,Data[Dist],0),MATCH(K$5,Data[#Headers],0))</f>
        <v>658445</v>
      </c>
      <c r="M247" s="59">
        <f>INDEX('Payment Total'!$A$7:$H$331,MATCH('Payment by Source'!$A247,'Payment Total'!$A$7:$A$331,0),3)-K247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4465485</v>
      </c>
      <c r="X247" s="136">
        <f t="shared" si="10"/>
        <v>446549</v>
      </c>
      <c r="Y247" s="136">
        <f t="shared" si="11"/>
        <v>4465490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609534</v>
      </c>
      <c r="K248" s="221">
        <f>INDEX(Data[],MATCH($A248,Data[Dist],0),MATCH(K$5,Data[#Headers],0))</f>
        <v>793497</v>
      </c>
      <c r="M248" s="59">
        <f>INDEX('Payment Total'!$A$7:$H$331,MATCH('Payment by Source'!$A248,'Payment Total'!$A$7:$A$331,0),3)-K248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6095349</v>
      </c>
      <c r="X248" s="136">
        <f t="shared" si="10"/>
        <v>609535</v>
      </c>
      <c r="Y248" s="136">
        <f t="shared" si="11"/>
        <v>6095350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220730</v>
      </c>
      <c r="K249" s="221">
        <f>INDEX(Data[],MATCH($A249,Data[Dist],0),MATCH(K$5,Data[#Headers],0))</f>
        <v>318940</v>
      </c>
      <c r="M249" s="59">
        <f>INDEX('Payment Total'!$A$7:$H$331,MATCH('Payment by Source'!$A249,'Payment Total'!$A$7:$A$331,0),3)-K249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2207300</v>
      </c>
      <c r="X249" s="136">
        <f t="shared" si="10"/>
        <v>220730</v>
      </c>
      <c r="Y249" s="136">
        <f t="shared" si="11"/>
        <v>2207300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97267</v>
      </c>
      <c r="K250" s="221">
        <f>INDEX(Data[],MATCH($A250,Data[Dist],0),MATCH(K$5,Data[#Headers],0))</f>
        <v>145742</v>
      </c>
      <c r="M250" s="59">
        <f>INDEX('Payment Total'!$A$7:$H$331,MATCH('Payment by Source'!$A250,'Payment Total'!$A$7:$A$331,0),3)-K250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972668</v>
      </c>
      <c r="X250" s="136">
        <f t="shared" si="10"/>
        <v>97267</v>
      </c>
      <c r="Y250" s="136">
        <f t="shared" si="11"/>
        <v>972670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286524</v>
      </c>
      <c r="K251" s="221">
        <f>INDEX(Data[],MATCH($A251,Data[Dist],0),MATCH(K$5,Data[#Headers],0))</f>
        <v>403637</v>
      </c>
      <c r="M251" s="59">
        <f>INDEX('Payment Total'!$A$7:$H$331,MATCH('Payment by Source'!$A251,'Payment Total'!$A$7:$A$331,0),3)-K251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2865244</v>
      </c>
      <c r="X251" s="136">
        <f t="shared" si="10"/>
        <v>286524</v>
      </c>
      <c r="Y251" s="136">
        <f t="shared" si="11"/>
        <v>2865240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-3646</v>
      </c>
      <c r="K252" s="221">
        <f>INDEX(Data[],MATCH($A252,Data[Dist],0),MATCH(K$5,Data[#Headers],0))</f>
        <v>196822</v>
      </c>
      <c r="M252" s="59">
        <f>INDEX('Payment Total'!$A$7:$H$331,MATCH('Payment by Source'!$A252,'Payment Total'!$A$7:$A$331,0),3)-K252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-36469</v>
      </c>
      <c r="X252" s="136">
        <f t="shared" si="10"/>
        <v>-3647</v>
      </c>
      <c r="Y252" s="136">
        <f t="shared" si="11"/>
        <v>-36470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160703</v>
      </c>
      <c r="K253" s="221">
        <f>INDEX(Data[],MATCH($A253,Data[Dist],0),MATCH(K$5,Data[#Headers],0))</f>
        <v>237769</v>
      </c>
      <c r="M253" s="59">
        <f>INDEX('Payment Total'!$A$7:$H$331,MATCH('Payment by Source'!$A253,'Payment Total'!$A$7:$A$331,0),3)-K253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1607035</v>
      </c>
      <c r="X253" s="136">
        <f t="shared" si="10"/>
        <v>160704</v>
      </c>
      <c r="Y253" s="136">
        <f t="shared" si="11"/>
        <v>1607040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90775</v>
      </c>
      <c r="K254" s="221">
        <f>INDEX(Data[],MATCH($A254,Data[Dist],0),MATCH(K$5,Data[#Headers],0))</f>
        <v>143458</v>
      </c>
      <c r="M254" s="59">
        <f>INDEX('Payment Total'!$A$7:$H$331,MATCH('Payment by Source'!$A254,'Payment Total'!$A$7:$A$331,0),3)-K254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907748</v>
      </c>
      <c r="X254" s="136">
        <f t="shared" si="10"/>
        <v>90775</v>
      </c>
      <c r="Y254" s="136">
        <f t="shared" si="11"/>
        <v>907750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648023</v>
      </c>
      <c r="K255" s="221">
        <f>INDEX(Data[],MATCH($A255,Data[Dist],0),MATCH(K$5,Data[#Headers],0))</f>
        <v>901102</v>
      </c>
      <c r="M255" s="59">
        <f>INDEX('Payment Total'!$A$7:$H$331,MATCH('Payment by Source'!$A255,'Payment Total'!$A$7:$A$331,0),3)-K255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6480240</v>
      </c>
      <c r="X255" s="136">
        <f t="shared" si="10"/>
        <v>648024</v>
      </c>
      <c r="Y255" s="136">
        <f t="shared" si="11"/>
        <v>6480240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118739</v>
      </c>
      <c r="K256" s="221">
        <f>INDEX(Data[],MATCH($A256,Data[Dist],0),MATCH(K$5,Data[#Headers],0))</f>
        <v>190150</v>
      </c>
      <c r="M256" s="59">
        <f>INDEX('Payment Total'!$A$7:$H$331,MATCH('Payment by Source'!$A256,'Payment Total'!$A$7:$A$331,0),3)-K256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1187389</v>
      </c>
      <c r="X256" s="136">
        <f t="shared" si="10"/>
        <v>118739</v>
      </c>
      <c r="Y256" s="136">
        <f t="shared" si="11"/>
        <v>1187390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368047</v>
      </c>
      <c r="K257" s="221">
        <f>INDEX(Data[],MATCH($A257,Data[Dist],0),MATCH(K$5,Data[#Headers],0))</f>
        <v>523626</v>
      </c>
      <c r="M257" s="59">
        <f>INDEX('Payment Total'!$A$7:$H$331,MATCH('Payment by Source'!$A257,'Payment Total'!$A$7:$A$331,0),3)-K257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3680448</v>
      </c>
      <c r="X257" s="136">
        <f t="shared" si="10"/>
        <v>368045</v>
      </c>
      <c r="Y257" s="136">
        <f t="shared" si="11"/>
        <v>3680450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737612</v>
      </c>
      <c r="K258" s="221">
        <f>INDEX(Data[],MATCH($A258,Data[Dist],0),MATCH(K$5,Data[#Headers],0))</f>
        <v>980118</v>
      </c>
      <c r="M258" s="59">
        <f>INDEX('Payment Total'!$A$7:$H$331,MATCH('Payment by Source'!$A258,'Payment Total'!$A$7:$A$331,0),3)-K258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7376113</v>
      </c>
      <c r="X258" s="136">
        <f t="shared" si="10"/>
        <v>737611</v>
      </c>
      <c r="Y258" s="136">
        <f t="shared" si="11"/>
        <v>7376110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640085</v>
      </c>
      <c r="K259" s="221">
        <f>INDEX(Data[],MATCH($A259,Data[Dist],0),MATCH(K$5,Data[#Headers],0))</f>
        <v>849404</v>
      </c>
      <c r="M259" s="59">
        <f>INDEX('Payment Total'!$A$7:$H$331,MATCH('Payment by Source'!$A259,'Payment Total'!$A$7:$A$331,0),3)-K259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6400851</v>
      </c>
      <c r="X259" s="136">
        <f t="shared" si="10"/>
        <v>640085</v>
      </c>
      <c r="Y259" s="136">
        <f t="shared" si="11"/>
        <v>6400850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370643</v>
      </c>
      <c r="K260" s="221">
        <f>INDEX(Data[],MATCH($A260,Data[Dist],0),MATCH(K$5,Data[#Headers],0))</f>
        <v>521060</v>
      </c>
      <c r="M260" s="59">
        <f>INDEX('Payment Total'!$A$7:$H$331,MATCH('Payment by Source'!$A260,'Payment Total'!$A$7:$A$331,0),3)-K260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3706428</v>
      </c>
      <c r="X260" s="136">
        <f t="shared" si="10"/>
        <v>370643</v>
      </c>
      <c r="Y260" s="136">
        <f t="shared" si="11"/>
        <v>3706430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193320</v>
      </c>
      <c r="K261" s="221">
        <f>INDEX(Data[],MATCH($A261,Data[Dist],0),MATCH(K$5,Data[#Headers],0))</f>
        <v>278358</v>
      </c>
      <c r="M261" s="59">
        <f>INDEX('Payment Total'!$A$7:$H$331,MATCH('Payment by Source'!$A261,'Payment Total'!$A$7:$A$331,0),3)-K261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1933186</v>
      </c>
      <c r="X261" s="136">
        <f t="shared" si="10"/>
        <v>193319</v>
      </c>
      <c r="Y261" s="136">
        <f t="shared" si="11"/>
        <v>1933190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350218</v>
      </c>
      <c r="K262" s="221">
        <f>INDEX(Data[],MATCH($A262,Data[Dist],0),MATCH(K$5,Data[#Headers],0))</f>
        <v>462658</v>
      </c>
      <c r="M262" s="59">
        <f>INDEX('Payment Total'!$A$7:$H$331,MATCH('Payment by Source'!$A262,'Payment Total'!$A$7:$A$331,0),3)-K262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3502179</v>
      </c>
      <c r="X262" s="136">
        <f t="shared" si="10"/>
        <v>350218</v>
      </c>
      <c r="Y262" s="136">
        <f t="shared" si="11"/>
        <v>3502180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1033522</v>
      </c>
      <c r="K263" s="221">
        <f>INDEX(Data[],MATCH($A263,Data[Dist],0),MATCH(K$5,Data[#Headers],0))</f>
        <v>1409335</v>
      </c>
      <c r="M263" s="59">
        <f>INDEX('Payment Total'!$A$7:$H$331,MATCH('Payment by Source'!$A263,'Payment Total'!$A$7:$A$331,0),3)-K263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10335220</v>
      </c>
      <c r="X263" s="136">
        <f t="shared" ref="X263:X326" si="13">ROUND(W263/10,0)</f>
        <v>1033522</v>
      </c>
      <c r="Y263" s="136">
        <f t="shared" ref="Y263:Y326" si="14">X263*10</f>
        <v>10335220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11758537</v>
      </c>
      <c r="K264" s="221">
        <f>INDEX(Data[],MATCH($A264,Data[Dist],0),MATCH(K$5,Data[#Headers],0))</f>
        <v>14419926</v>
      </c>
      <c r="M264" s="59">
        <f>INDEX('Payment Total'!$A$7:$H$331,MATCH('Payment by Source'!$A264,'Payment Total'!$A$7:$A$331,0),3)-K264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117585357</v>
      </c>
      <c r="X264" s="136">
        <f t="shared" si="13"/>
        <v>11758536</v>
      </c>
      <c r="Y264" s="136">
        <f t="shared" si="14"/>
        <v>117585360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201675</v>
      </c>
      <c r="K265" s="221">
        <f>INDEX(Data[],MATCH($A265,Data[Dist],0),MATCH(K$5,Data[#Headers],0))</f>
        <v>299750</v>
      </c>
      <c r="M265" s="59">
        <f>INDEX('Payment Total'!$A$7:$H$331,MATCH('Payment by Source'!$A265,'Payment Total'!$A$7:$A$331,0),3)-K265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2016748</v>
      </c>
      <c r="X265" s="136">
        <f t="shared" si="13"/>
        <v>201675</v>
      </c>
      <c r="Y265" s="136">
        <f t="shared" si="14"/>
        <v>2016750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389713</v>
      </c>
      <c r="K266" s="221">
        <f>INDEX(Data[],MATCH($A266,Data[Dist],0),MATCH(K$5,Data[#Headers],0))</f>
        <v>570820</v>
      </c>
      <c r="M266" s="59">
        <f>INDEX('Payment Total'!$A$7:$H$331,MATCH('Payment by Source'!$A266,'Payment Total'!$A$7:$A$331,0),3)-K266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3897122</v>
      </c>
      <c r="X266" s="136">
        <f t="shared" si="13"/>
        <v>389712</v>
      </c>
      <c r="Y266" s="136">
        <f t="shared" si="14"/>
        <v>3897120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786606</v>
      </c>
      <c r="K267" s="221">
        <f>INDEX(Data[],MATCH($A267,Data[Dist],0),MATCH(K$5,Data[#Headers],0))</f>
        <v>1039186</v>
      </c>
      <c r="M267" s="59">
        <f>INDEX('Payment Total'!$A$7:$H$331,MATCH('Payment by Source'!$A267,'Payment Total'!$A$7:$A$331,0),3)-K267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7866074</v>
      </c>
      <c r="X267" s="136">
        <f t="shared" si="13"/>
        <v>786607</v>
      </c>
      <c r="Y267" s="136">
        <f t="shared" si="14"/>
        <v>7866070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306945</v>
      </c>
      <c r="K268" s="221">
        <f>INDEX(Data[],MATCH($A268,Data[Dist],0),MATCH(K$5,Data[#Headers],0))</f>
        <v>407700</v>
      </c>
      <c r="M268" s="59">
        <f>INDEX('Payment Total'!$A$7:$H$331,MATCH('Payment by Source'!$A268,'Payment Total'!$A$7:$A$331,0),3)-K268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3069459</v>
      </c>
      <c r="X268" s="136">
        <f t="shared" si="13"/>
        <v>306946</v>
      </c>
      <c r="Y268" s="136">
        <f t="shared" si="14"/>
        <v>3069460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296433</v>
      </c>
      <c r="K269" s="221">
        <f>INDEX(Data[],MATCH($A269,Data[Dist],0),MATCH(K$5,Data[#Headers],0))</f>
        <v>422999</v>
      </c>
      <c r="M269" s="59">
        <f>INDEX('Payment Total'!$A$7:$H$331,MATCH('Payment by Source'!$A269,'Payment Total'!$A$7:$A$331,0),3)-K269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2964322</v>
      </c>
      <c r="X269" s="136">
        <f t="shared" si="13"/>
        <v>296432</v>
      </c>
      <c r="Y269" s="136">
        <f t="shared" si="14"/>
        <v>2964320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502634</v>
      </c>
      <c r="K270" s="221">
        <f>INDEX(Data[],MATCH($A270,Data[Dist],0),MATCH(K$5,Data[#Headers],0))</f>
        <v>753115</v>
      </c>
      <c r="M270" s="59">
        <f>INDEX('Payment Total'!$A$7:$H$331,MATCH('Payment by Source'!$A270,'Payment Total'!$A$7:$A$331,0),3)-K270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5026356</v>
      </c>
      <c r="X270" s="136">
        <f t="shared" si="13"/>
        <v>502636</v>
      </c>
      <c r="Y270" s="136">
        <f t="shared" si="14"/>
        <v>5026360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96111</v>
      </c>
      <c r="K271" s="221">
        <f>INDEX(Data[],MATCH($A271,Data[Dist],0),MATCH(K$5,Data[#Headers],0))</f>
        <v>139843</v>
      </c>
      <c r="M271" s="59">
        <f>INDEX('Payment Total'!$A$7:$H$331,MATCH('Payment by Source'!$A271,'Payment Total'!$A$7:$A$331,0),3)-K271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961125</v>
      </c>
      <c r="X271" s="136">
        <f t="shared" si="13"/>
        <v>96113</v>
      </c>
      <c r="Y271" s="136">
        <f t="shared" si="14"/>
        <v>961130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1016457</v>
      </c>
      <c r="K272" s="221">
        <f>INDEX(Data[],MATCH($A272,Data[Dist],0),MATCH(K$5,Data[#Headers],0))</f>
        <v>1273791</v>
      </c>
      <c r="M272" s="59">
        <f>INDEX('Payment Total'!$A$7:$H$331,MATCH('Payment by Source'!$A272,'Payment Total'!$A$7:$A$331,0),3)-K272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10164579</v>
      </c>
      <c r="X272" s="136">
        <f t="shared" si="13"/>
        <v>1016458</v>
      </c>
      <c r="Y272" s="136">
        <f t="shared" si="14"/>
        <v>10164580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331934</v>
      </c>
      <c r="K273" s="221">
        <f>INDEX(Data[],MATCH($A273,Data[Dist],0),MATCH(K$5,Data[#Headers],0))</f>
        <v>461594</v>
      </c>
      <c r="M273" s="59">
        <f>INDEX('Payment Total'!$A$7:$H$331,MATCH('Payment by Source'!$A273,'Payment Total'!$A$7:$A$331,0),3)-K273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3319353</v>
      </c>
      <c r="X273" s="136">
        <f t="shared" si="13"/>
        <v>331935</v>
      </c>
      <c r="Y273" s="136">
        <f t="shared" si="14"/>
        <v>3319350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4885959</v>
      </c>
      <c r="K274" s="221">
        <f>INDEX(Data[],MATCH($A274,Data[Dist],0),MATCH(K$5,Data[#Headers],0))</f>
        <v>6116397</v>
      </c>
      <c r="M274" s="59">
        <f>INDEX('Payment Total'!$A$7:$H$331,MATCH('Payment by Source'!$A274,'Payment Total'!$A$7:$A$331,0),3)-K274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48859595</v>
      </c>
      <c r="X274" s="136">
        <f t="shared" si="13"/>
        <v>4885960</v>
      </c>
      <c r="Y274" s="136">
        <f t="shared" si="14"/>
        <v>48859600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1290475</v>
      </c>
      <c r="K275" s="221">
        <f>INDEX(Data[],MATCH($A275,Data[Dist],0),MATCH(K$5,Data[#Headers],0))</f>
        <v>1679500</v>
      </c>
      <c r="M275" s="59">
        <f>INDEX('Payment Total'!$A$7:$H$331,MATCH('Payment by Source'!$A275,'Payment Total'!$A$7:$A$331,0),3)-K275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12904755</v>
      </c>
      <c r="X275" s="136">
        <f t="shared" si="13"/>
        <v>1290476</v>
      </c>
      <c r="Y275" s="136">
        <f t="shared" si="14"/>
        <v>12904760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-14220</v>
      </c>
      <c r="K276" s="221">
        <f>INDEX(Data[],MATCH($A276,Data[Dist],0),MATCH(K$5,Data[#Headers],0))</f>
        <v>200333</v>
      </c>
      <c r="M276" s="59">
        <f>INDEX('Payment Total'!$A$7:$H$331,MATCH('Payment by Source'!$A276,'Payment Total'!$A$7:$A$331,0),3)-K276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-142201</v>
      </c>
      <c r="X276" s="136">
        <f t="shared" si="13"/>
        <v>-14220</v>
      </c>
      <c r="Y276" s="136">
        <f t="shared" si="14"/>
        <v>-142200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242201</v>
      </c>
      <c r="K277" s="221">
        <f>INDEX(Data[],MATCH($A277,Data[Dist],0),MATCH(K$5,Data[#Headers],0))</f>
        <v>348968</v>
      </c>
      <c r="M277" s="59">
        <f>INDEX('Payment Total'!$A$7:$H$331,MATCH('Payment by Source'!$A277,'Payment Total'!$A$7:$A$331,0),3)-K277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2422022</v>
      </c>
      <c r="X277" s="136">
        <f t="shared" si="13"/>
        <v>242202</v>
      </c>
      <c r="Y277" s="136">
        <f t="shared" si="14"/>
        <v>2422020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131229</v>
      </c>
      <c r="K278" s="221">
        <f>INDEX(Data[],MATCH($A278,Data[Dist],0),MATCH(K$5,Data[#Headers],0))</f>
        <v>185132</v>
      </c>
      <c r="M278" s="59">
        <f>INDEX('Payment Total'!$A$7:$H$331,MATCH('Payment by Source'!$A278,'Payment Total'!$A$7:$A$331,0),3)-K278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1312303</v>
      </c>
      <c r="X278" s="136">
        <f t="shared" si="13"/>
        <v>131230</v>
      </c>
      <c r="Y278" s="136">
        <f t="shared" si="14"/>
        <v>1312300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320860</v>
      </c>
      <c r="K279" s="221">
        <f>INDEX(Data[],MATCH($A279,Data[Dist],0),MATCH(K$5,Data[#Headers],0))</f>
        <v>434729</v>
      </c>
      <c r="M279" s="59">
        <f>INDEX('Payment Total'!$A$7:$H$331,MATCH('Payment by Source'!$A279,'Payment Total'!$A$7:$A$331,0),3)-K279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3208597</v>
      </c>
      <c r="X279" s="136">
        <f t="shared" si="13"/>
        <v>320860</v>
      </c>
      <c r="Y279" s="136">
        <f t="shared" si="14"/>
        <v>3208600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2173928</v>
      </c>
      <c r="K280" s="221">
        <f>INDEX(Data[],MATCH($A280,Data[Dist],0),MATCH(K$5,Data[#Headers],0))</f>
        <v>2687767</v>
      </c>
      <c r="M280" s="59">
        <f>INDEX('Payment Total'!$A$7:$H$331,MATCH('Payment by Source'!$A280,'Payment Total'!$A$7:$A$331,0),3)-K280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21739278</v>
      </c>
      <c r="X280" s="136">
        <f t="shared" si="13"/>
        <v>2173928</v>
      </c>
      <c r="Y280" s="136">
        <f t="shared" si="14"/>
        <v>21739280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75193</v>
      </c>
      <c r="K281" s="221">
        <f>INDEX(Data[],MATCH($A281,Data[Dist],0),MATCH(K$5,Data[#Headers],0))</f>
        <v>108577</v>
      </c>
      <c r="M281" s="59">
        <f>INDEX('Payment Total'!$A$7:$H$331,MATCH('Payment by Source'!$A281,'Payment Total'!$A$7:$A$331,0),3)-K281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751936</v>
      </c>
      <c r="X281" s="136">
        <f t="shared" si="13"/>
        <v>75194</v>
      </c>
      <c r="Y281" s="136">
        <f t="shared" si="14"/>
        <v>751940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478650</v>
      </c>
      <c r="K282" s="221">
        <f>INDEX(Data[],MATCH($A282,Data[Dist],0),MATCH(K$5,Data[#Headers],0))</f>
        <v>657559</v>
      </c>
      <c r="M282" s="59">
        <f>INDEX('Payment Total'!$A$7:$H$331,MATCH('Payment by Source'!$A282,'Payment Total'!$A$7:$A$331,0),3)-K282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4786500</v>
      </c>
      <c r="X282" s="136">
        <f t="shared" si="13"/>
        <v>478650</v>
      </c>
      <c r="Y282" s="136">
        <f t="shared" si="14"/>
        <v>4786500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448469</v>
      </c>
      <c r="K283" s="221">
        <f>INDEX(Data[],MATCH($A283,Data[Dist],0),MATCH(K$5,Data[#Headers],0))</f>
        <v>601563</v>
      </c>
      <c r="M283" s="59">
        <f>INDEX('Payment Total'!$A$7:$H$331,MATCH('Payment by Source'!$A283,'Payment Total'!$A$7:$A$331,0),3)-K283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4484701</v>
      </c>
      <c r="X283" s="136">
        <f t="shared" si="13"/>
        <v>448470</v>
      </c>
      <c r="Y283" s="136">
        <f t="shared" si="14"/>
        <v>4484700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435989</v>
      </c>
      <c r="K284" s="221">
        <f>INDEX(Data[],MATCH($A284,Data[Dist],0),MATCH(K$5,Data[#Headers],0))</f>
        <v>601702</v>
      </c>
      <c r="M284" s="59">
        <f>INDEX('Payment Total'!$A$7:$H$331,MATCH('Payment by Source'!$A284,'Payment Total'!$A$7:$A$331,0),3)-K284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4359886</v>
      </c>
      <c r="X284" s="136">
        <f t="shared" si="13"/>
        <v>435989</v>
      </c>
      <c r="Y284" s="136">
        <f t="shared" si="14"/>
        <v>4359890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299971</v>
      </c>
      <c r="K285" s="221">
        <f>INDEX(Data[],MATCH($A285,Data[Dist],0),MATCH(K$5,Data[#Headers],0))</f>
        <v>417296</v>
      </c>
      <c r="M285" s="59">
        <f>INDEX('Payment Total'!$A$7:$H$331,MATCH('Payment by Source'!$A285,'Payment Total'!$A$7:$A$331,0),3)-K285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2999711</v>
      </c>
      <c r="X285" s="136">
        <f t="shared" si="13"/>
        <v>299971</v>
      </c>
      <c r="Y285" s="136">
        <f t="shared" si="14"/>
        <v>2999710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404084</v>
      </c>
      <c r="K286" s="221">
        <f>INDEX(Data[],MATCH($A286,Data[Dist],0),MATCH(K$5,Data[#Headers],0))</f>
        <v>544204</v>
      </c>
      <c r="M286" s="59">
        <f>INDEX('Payment Total'!$A$7:$H$331,MATCH('Payment by Source'!$A286,'Payment Total'!$A$7:$A$331,0),3)-K286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4040847</v>
      </c>
      <c r="X286" s="136">
        <f t="shared" si="13"/>
        <v>404085</v>
      </c>
      <c r="Y286" s="136">
        <f t="shared" si="14"/>
        <v>4040850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131840</v>
      </c>
      <c r="K287" s="221">
        <f>INDEX(Data[],MATCH($A287,Data[Dist],0),MATCH(K$5,Data[#Headers],0))</f>
        <v>188890</v>
      </c>
      <c r="M287" s="59">
        <f>INDEX('Payment Total'!$A$7:$H$331,MATCH('Payment by Source'!$A287,'Payment Total'!$A$7:$A$331,0),3)-K287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1318401</v>
      </c>
      <c r="X287" s="136">
        <f t="shared" si="13"/>
        <v>131840</v>
      </c>
      <c r="Y287" s="136">
        <f t="shared" si="14"/>
        <v>1318400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260616</v>
      </c>
      <c r="K288" s="221">
        <f>INDEX(Data[],MATCH($A288,Data[Dist],0),MATCH(K$5,Data[#Headers],0))</f>
        <v>353354</v>
      </c>
      <c r="M288" s="59">
        <f>INDEX('Payment Total'!$A$7:$H$331,MATCH('Payment by Source'!$A288,'Payment Total'!$A$7:$A$331,0),3)-K288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2606173</v>
      </c>
      <c r="X288" s="136">
        <f t="shared" si="13"/>
        <v>260617</v>
      </c>
      <c r="Y288" s="136">
        <f t="shared" si="14"/>
        <v>2606170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175757</v>
      </c>
      <c r="K289" s="221">
        <f>INDEX(Data[],MATCH($A289,Data[Dist],0),MATCH(K$5,Data[#Headers],0))</f>
        <v>260968</v>
      </c>
      <c r="M289" s="59">
        <f>INDEX('Payment Total'!$A$7:$H$331,MATCH('Payment by Source'!$A289,'Payment Total'!$A$7:$A$331,0),3)-K289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1757568</v>
      </c>
      <c r="X289" s="136">
        <f t="shared" si="13"/>
        <v>175757</v>
      </c>
      <c r="Y289" s="136">
        <f t="shared" si="14"/>
        <v>1757570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189879</v>
      </c>
      <c r="K290" s="221">
        <f>INDEX(Data[],MATCH($A290,Data[Dist],0),MATCH(K$5,Data[#Headers],0))</f>
        <v>265316</v>
      </c>
      <c r="M290" s="59">
        <f>INDEX('Payment Total'!$A$7:$H$331,MATCH('Payment by Source'!$A290,'Payment Total'!$A$7:$A$331,0),3)-K290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1898788</v>
      </c>
      <c r="X290" s="136">
        <f t="shared" si="13"/>
        <v>189879</v>
      </c>
      <c r="Y290" s="136">
        <f t="shared" si="14"/>
        <v>1898790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56096</v>
      </c>
      <c r="K291" s="221">
        <f>INDEX(Data[],MATCH($A291,Data[Dist],0),MATCH(K$5,Data[#Headers],0))</f>
        <v>93625</v>
      </c>
      <c r="M291" s="59">
        <f>INDEX('Payment Total'!$A$7:$H$331,MATCH('Payment by Source'!$A291,'Payment Total'!$A$7:$A$331,0),3)-K291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560954</v>
      </c>
      <c r="X291" s="136">
        <f t="shared" si="13"/>
        <v>56095</v>
      </c>
      <c r="Y291" s="136">
        <f t="shared" si="14"/>
        <v>560950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415802</v>
      </c>
      <c r="K292" s="221">
        <f>INDEX(Data[],MATCH($A292,Data[Dist],0),MATCH(K$5,Data[#Headers],0))</f>
        <v>565553</v>
      </c>
      <c r="M292" s="59">
        <f>INDEX('Payment Total'!$A$7:$H$331,MATCH('Payment by Source'!$A292,'Payment Total'!$A$7:$A$331,0),3)-K292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4158025</v>
      </c>
      <c r="X292" s="136">
        <f t="shared" si="13"/>
        <v>415803</v>
      </c>
      <c r="Y292" s="136">
        <f t="shared" si="14"/>
        <v>4158030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92734</v>
      </c>
      <c r="K293" s="221">
        <f>INDEX(Data[],MATCH($A293,Data[Dist],0),MATCH(K$5,Data[#Headers],0))</f>
        <v>190227</v>
      </c>
      <c r="M293" s="59">
        <f>INDEX('Payment Total'!$A$7:$H$331,MATCH('Payment by Source'!$A293,'Payment Total'!$A$7:$A$331,0),3)-K293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927343</v>
      </c>
      <c r="X293" s="136">
        <f t="shared" si="13"/>
        <v>92734</v>
      </c>
      <c r="Y293" s="136">
        <f t="shared" si="14"/>
        <v>927340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2091904</v>
      </c>
      <c r="K294" s="221">
        <f>INDEX(Data[],MATCH($A294,Data[Dist],0),MATCH(K$5,Data[#Headers],0))</f>
        <v>2733088</v>
      </c>
      <c r="M294" s="59">
        <f>INDEX('Payment Total'!$A$7:$H$331,MATCH('Payment by Source'!$A294,'Payment Total'!$A$7:$A$331,0),3)-K294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20919049</v>
      </c>
      <c r="X294" s="136">
        <f t="shared" si="13"/>
        <v>2091905</v>
      </c>
      <c r="Y294" s="136">
        <f t="shared" si="14"/>
        <v>20919050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514141</v>
      </c>
      <c r="K295" s="221">
        <f>INDEX(Data[],MATCH($A295,Data[Dist],0),MATCH(K$5,Data[#Headers],0))</f>
        <v>707009</v>
      </c>
      <c r="M295" s="59">
        <f>INDEX('Payment Total'!$A$7:$H$331,MATCH('Payment by Source'!$A295,'Payment Total'!$A$7:$A$331,0),3)-K295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5141412</v>
      </c>
      <c r="X295" s="136">
        <f t="shared" si="13"/>
        <v>514141</v>
      </c>
      <c r="Y295" s="136">
        <f t="shared" si="14"/>
        <v>5141410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564393</v>
      </c>
      <c r="K296" s="221">
        <f>INDEX(Data[],MATCH($A296,Data[Dist],0),MATCH(K$5,Data[#Headers],0))</f>
        <v>736837</v>
      </c>
      <c r="M296" s="59">
        <f>INDEX('Payment Total'!$A$7:$H$331,MATCH('Payment by Source'!$A296,'Payment Total'!$A$7:$A$331,0),3)-K296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5643923</v>
      </c>
      <c r="X296" s="136">
        <f t="shared" si="13"/>
        <v>564392</v>
      </c>
      <c r="Y296" s="136">
        <f t="shared" si="14"/>
        <v>5643920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146022</v>
      </c>
      <c r="K297" s="221">
        <f>INDEX(Data[],MATCH($A297,Data[Dist],0),MATCH(K$5,Data[#Headers],0))</f>
        <v>209276</v>
      </c>
      <c r="M297" s="59">
        <f>INDEX('Payment Total'!$A$7:$H$331,MATCH('Payment by Source'!$A297,'Payment Total'!$A$7:$A$331,0),3)-K297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1460221</v>
      </c>
      <c r="X297" s="136">
        <f t="shared" si="13"/>
        <v>146022</v>
      </c>
      <c r="Y297" s="136">
        <f t="shared" si="14"/>
        <v>1460220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1022846</v>
      </c>
      <c r="K298" s="221">
        <f>INDEX(Data[],MATCH($A298,Data[Dist],0),MATCH(K$5,Data[#Headers],0))</f>
        <v>1316774</v>
      </c>
      <c r="M298" s="59">
        <f>INDEX('Payment Total'!$A$7:$H$331,MATCH('Payment by Source'!$A298,'Payment Total'!$A$7:$A$331,0),3)-K298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10228470</v>
      </c>
      <c r="X298" s="136">
        <f t="shared" si="13"/>
        <v>1022847</v>
      </c>
      <c r="Y298" s="136">
        <f t="shared" si="14"/>
        <v>10228470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327972</v>
      </c>
      <c r="K299" s="221">
        <f>INDEX(Data[],MATCH($A299,Data[Dist],0),MATCH(K$5,Data[#Headers],0))</f>
        <v>462989</v>
      </c>
      <c r="M299" s="59">
        <f>INDEX('Payment Total'!$A$7:$H$331,MATCH('Payment by Source'!$A299,'Payment Total'!$A$7:$A$331,0),3)-K299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3279717</v>
      </c>
      <c r="X299" s="136">
        <f t="shared" si="13"/>
        <v>327972</v>
      </c>
      <c r="Y299" s="136">
        <f t="shared" si="14"/>
        <v>3279720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388429</v>
      </c>
      <c r="K300" s="221">
        <f>INDEX(Data[],MATCH($A300,Data[Dist],0),MATCH(K$5,Data[#Headers],0))</f>
        <v>560579</v>
      </c>
      <c r="M300" s="59">
        <f>INDEX('Payment Total'!$A$7:$H$331,MATCH('Payment by Source'!$A300,'Payment Total'!$A$7:$A$331,0),3)-K300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3884297</v>
      </c>
      <c r="X300" s="136">
        <f t="shared" si="13"/>
        <v>388430</v>
      </c>
      <c r="Y300" s="136">
        <f t="shared" si="14"/>
        <v>3884300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319085</v>
      </c>
      <c r="K301" s="221">
        <f>INDEX(Data[],MATCH($A301,Data[Dist],0),MATCH(K$5,Data[#Headers],0))</f>
        <v>430414</v>
      </c>
      <c r="M301" s="59">
        <f>INDEX('Payment Total'!$A$7:$H$331,MATCH('Payment by Source'!$A301,'Payment Total'!$A$7:$A$331,0),3)-K301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3190860</v>
      </c>
      <c r="X301" s="136">
        <f t="shared" si="13"/>
        <v>319086</v>
      </c>
      <c r="Y301" s="136">
        <f t="shared" si="14"/>
        <v>3190860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372304</v>
      </c>
      <c r="K302" s="221">
        <f>INDEX(Data[],MATCH($A302,Data[Dist],0),MATCH(K$5,Data[#Headers],0))</f>
        <v>502699</v>
      </c>
      <c r="M302" s="59">
        <f>INDEX('Payment Total'!$A$7:$H$331,MATCH('Payment by Source'!$A302,'Payment Total'!$A$7:$A$331,0),3)-K302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3723043</v>
      </c>
      <c r="X302" s="136">
        <f t="shared" si="13"/>
        <v>372304</v>
      </c>
      <c r="Y302" s="136">
        <f t="shared" si="14"/>
        <v>3723040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1084548</v>
      </c>
      <c r="K303" s="221">
        <f>INDEX(Data[],MATCH($A303,Data[Dist],0),MATCH(K$5,Data[#Headers],0))</f>
        <v>1439431</v>
      </c>
      <c r="M303" s="59">
        <f>INDEX('Payment Total'!$A$7:$H$331,MATCH('Payment by Source'!$A303,'Payment Total'!$A$7:$A$331,0),3)-K303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10845487</v>
      </c>
      <c r="X303" s="136">
        <f t="shared" si="13"/>
        <v>1084549</v>
      </c>
      <c r="Y303" s="136">
        <f t="shared" si="14"/>
        <v>10845490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8765479</v>
      </c>
      <c r="K304" s="221">
        <f>INDEX(Data[],MATCH($A304,Data[Dist],0),MATCH(K$5,Data[#Headers],0))</f>
        <v>10744137</v>
      </c>
      <c r="M304" s="59">
        <f>INDEX('Payment Total'!$A$7:$H$331,MATCH('Payment by Source'!$A304,'Payment Total'!$A$7:$A$331,0),3)-K304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87654783</v>
      </c>
      <c r="X304" s="136">
        <f t="shared" si="13"/>
        <v>8765478</v>
      </c>
      <c r="Y304" s="136">
        <f t="shared" si="14"/>
        <v>87654780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7974290</v>
      </c>
      <c r="K305" s="221">
        <f>INDEX(Data[],MATCH($A305,Data[Dist],0),MATCH(K$5,Data[#Headers],0))</f>
        <v>10235926</v>
      </c>
      <c r="M305" s="59">
        <f>INDEX('Payment Total'!$A$7:$H$331,MATCH('Payment by Source'!$A305,'Payment Total'!$A$7:$A$331,0),3)-K305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79742902</v>
      </c>
      <c r="X305" s="136">
        <f t="shared" si="13"/>
        <v>7974290</v>
      </c>
      <c r="Y305" s="136">
        <f t="shared" si="14"/>
        <v>79742900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1312171</v>
      </c>
      <c r="K306" s="221">
        <f>INDEX(Data[],MATCH($A306,Data[Dist],0),MATCH(K$5,Data[#Headers],0))</f>
        <v>1701203</v>
      </c>
      <c r="M306" s="59">
        <f>INDEX('Payment Total'!$A$7:$H$331,MATCH('Payment by Source'!$A306,'Payment Total'!$A$7:$A$331,0),3)-K306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13121707</v>
      </c>
      <c r="X306" s="136">
        <f t="shared" si="13"/>
        <v>1312171</v>
      </c>
      <c r="Y306" s="136">
        <f t="shared" si="14"/>
        <v>13121710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293916</v>
      </c>
      <c r="K307" s="221">
        <f>INDEX(Data[],MATCH($A307,Data[Dist],0),MATCH(K$5,Data[#Headers],0))</f>
        <v>424936</v>
      </c>
      <c r="M307" s="59">
        <f>INDEX('Payment Total'!$A$7:$H$331,MATCH('Payment by Source'!$A307,'Payment Total'!$A$7:$A$331,0),3)-K307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2939169</v>
      </c>
      <c r="X307" s="136">
        <f t="shared" si="13"/>
        <v>293917</v>
      </c>
      <c r="Y307" s="136">
        <f t="shared" si="14"/>
        <v>2939170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1045083</v>
      </c>
      <c r="K308" s="221">
        <f>INDEX(Data[],MATCH($A308,Data[Dist],0),MATCH(K$5,Data[#Headers],0))</f>
        <v>1390902</v>
      </c>
      <c r="M308" s="59">
        <f>INDEX('Payment Total'!$A$7:$H$331,MATCH('Payment by Source'!$A308,'Payment Total'!$A$7:$A$331,0),3)-K308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10450820</v>
      </c>
      <c r="X308" s="136">
        <f t="shared" si="13"/>
        <v>1045082</v>
      </c>
      <c r="Y308" s="136">
        <f t="shared" si="14"/>
        <v>10450820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128458</v>
      </c>
      <c r="K309" s="221">
        <f>INDEX(Data[],MATCH($A309,Data[Dist],0),MATCH(K$5,Data[#Headers],0))</f>
        <v>219071</v>
      </c>
      <c r="M309" s="59">
        <f>INDEX('Payment Total'!$A$7:$H$331,MATCH('Payment by Source'!$A309,'Payment Total'!$A$7:$A$331,0),3)-K309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1284573</v>
      </c>
      <c r="X309" s="136">
        <f t="shared" si="13"/>
        <v>128457</v>
      </c>
      <c r="Y309" s="136">
        <f t="shared" si="14"/>
        <v>1284570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409702</v>
      </c>
      <c r="K310" s="221">
        <f>INDEX(Data[],MATCH($A310,Data[Dist],0),MATCH(K$5,Data[#Headers],0))</f>
        <v>568621</v>
      </c>
      <c r="M310" s="59">
        <f>INDEX('Payment Total'!$A$7:$H$331,MATCH('Payment by Source'!$A310,'Payment Total'!$A$7:$A$331,0),3)-K310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4097018</v>
      </c>
      <c r="X310" s="136">
        <f t="shared" si="13"/>
        <v>409702</v>
      </c>
      <c r="Y310" s="136">
        <f t="shared" si="14"/>
        <v>4097020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226310</v>
      </c>
      <c r="K311" s="221">
        <f>INDEX(Data[],MATCH($A311,Data[Dist],0),MATCH(K$5,Data[#Headers],0))</f>
        <v>330375</v>
      </c>
      <c r="M311" s="59">
        <f>INDEX('Payment Total'!$A$7:$H$331,MATCH('Payment by Source'!$A311,'Payment Total'!$A$7:$A$331,0),3)-K311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2263089</v>
      </c>
      <c r="X311" s="136">
        <f t="shared" si="13"/>
        <v>226309</v>
      </c>
      <c r="Y311" s="136">
        <f t="shared" si="14"/>
        <v>2263090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142050</v>
      </c>
      <c r="K312" s="221">
        <f>INDEX(Data[],MATCH($A312,Data[Dist],0),MATCH(K$5,Data[#Headers],0))</f>
        <v>215083</v>
      </c>
      <c r="M312" s="59">
        <f>INDEX('Payment Total'!$A$7:$H$331,MATCH('Payment by Source'!$A312,'Payment Total'!$A$7:$A$331,0),3)-K312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1420506</v>
      </c>
      <c r="X312" s="136">
        <f t="shared" si="13"/>
        <v>142051</v>
      </c>
      <c r="Y312" s="136">
        <f t="shared" si="14"/>
        <v>1420510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705004</v>
      </c>
      <c r="K313" s="221">
        <f>INDEX(Data[],MATCH($A313,Data[Dist],0),MATCH(K$5,Data[#Headers],0))</f>
        <v>968608</v>
      </c>
      <c r="M313" s="59">
        <f>INDEX('Payment Total'!$A$7:$H$331,MATCH('Payment by Source'!$A313,'Payment Total'!$A$7:$A$331,0),3)-K313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7050040</v>
      </c>
      <c r="X313" s="136">
        <f t="shared" si="13"/>
        <v>705004</v>
      </c>
      <c r="Y313" s="136">
        <f t="shared" si="14"/>
        <v>7050040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4194000</v>
      </c>
      <c r="K314" s="221">
        <f>INDEX(Data[],MATCH($A314,Data[Dist],0),MATCH(K$5,Data[#Headers],0))</f>
        <v>5679649</v>
      </c>
      <c r="M314" s="59">
        <f>INDEX('Payment Total'!$A$7:$H$331,MATCH('Payment by Source'!$A314,'Payment Total'!$A$7:$A$331,0),3)-K314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41940001</v>
      </c>
      <c r="X314" s="136">
        <f t="shared" si="13"/>
        <v>4194000</v>
      </c>
      <c r="Y314" s="136">
        <f t="shared" si="14"/>
        <v>41940000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1678228</v>
      </c>
      <c r="K315" s="221">
        <f>INDEX(Data[],MATCH($A315,Data[Dist],0),MATCH(K$5,Data[#Headers],0))</f>
        <v>2380308</v>
      </c>
      <c r="M315" s="59">
        <f>INDEX('Payment Total'!$A$7:$H$331,MATCH('Payment by Source'!$A315,'Payment Total'!$A$7:$A$331,0),3)-K315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16782297</v>
      </c>
      <c r="X315" s="136">
        <f t="shared" si="13"/>
        <v>1678230</v>
      </c>
      <c r="Y315" s="136">
        <f t="shared" si="14"/>
        <v>16782300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143094</v>
      </c>
      <c r="K316" s="221">
        <f>INDEX(Data[],MATCH($A316,Data[Dist],0),MATCH(K$5,Data[#Headers],0))</f>
        <v>215229</v>
      </c>
      <c r="M316" s="59">
        <f>INDEX('Payment Total'!$A$7:$H$331,MATCH('Payment by Source'!$A316,'Payment Total'!$A$7:$A$331,0),3)-K316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1430946</v>
      </c>
      <c r="X316" s="136">
        <f t="shared" si="13"/>
        <v>143095</v>
      </c>
      <c r="Y316" s="136">
        <f t="shared" si="14"/>
        <v>1430950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904965</v>
      </c>
      <c r="K317" s="221">
        <f>INDEX(Data[],MATCH($A317,Data[Dist],0),MATCH(K$5,Data[#Headers],0))</f>
        <v>1158497</v>
      </c>
      <c r="M317" s="59">
        <f>INDEX('Payment Total'!$A$7:$H$331,MATCH('Payment by Source'!$A317,'Payment Total'!$A$7:$A$331,0),3)-K317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9049638</v>
      </c>
      <c r="X317" s="136">
        <f t="shared" si="13"/>
        <v>904964</v>
      </c>
      <c r="Y317" s="136">
        <f t="shared" si="14"/>
        <v>9049640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448108</v>
      </c>
      <c r="K318" s="221">
        <f>INDEX(Data[],MATCH($A318,Data[Dist],0),MATCH(K$5,Data[#Headers],0))</f>
        <v>641605</v>
      </c>
      <c r="M318" s="59">
        <f>INDEX('Payment Total'!$A$7:$H$331,MATCH('Payment by Source'!$A318,'Payment Total'!$A$7:$A$331,0),3)-K318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4481072</v>
      </c>
      <c r="X318" s="136">
        <f t="shared" si="13"/>
        <v>448107</v>
      </c>
      <c r="Y318" s="136">
        <f t="shared" si="14"/>
        <v>4481070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393525</v>
      </c>
      <c r="K319" s="221">
        <f>INDEX(Data[],MATCH($A319,Data[Dist],0),MATCH(K$5,Data[#Headers],0))</f>
        <v>538518</v>
      </c>
      <c r="M319" s="59">
        <f>INDEX('Payment Total'!$A$7:$H$331,MATCH('Payment by Source'!$A319,'Payment Total'!$A$7:$A$331,0),3)-K319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3935263</v>
      </c>
      <c r="X319" s="136">
        <f t="shared" si="13"/>
        <v>393526</v>
      </c>
      <c r="Y319" s="136">
        <f t="shared" si="14"/>
        <v>3935260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291838</v>
      </c>
      <c r="K320" s="221">
        <f>INDEX(Data[],MATCH($A320,Data[Dist],0),MATCH(K$5,Data[#Headers],0))</f>
        <v>425257</v>
      </c>
      <c r="M320" s="59">
        <f>INDEX('Payment Total'!$A$7:$H$331,MATCH('Payment by Source'!$A320,'Payment Total'!$A$7:$A$331,0),3)-K320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2918381</v>
      </c>
      <c r="X320" s="136">
        <f t="shared" si="13"/>
        <v>291838</v>
      </c>
      <c r="Y320" s="136">
        <f t="shared" si="14"/>
        <v>2918380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518309</v>
      </c>
      <c r="K321" s="221">
        <f>INDEX(Data[],MATCH($A321,Data[Dist],0),MATCH(K$5,Data[#Headers],0))</f>
        <v>680990</v>
      </c>
      <c r="M321" s="59">
        <f>INDEX('Payment Total'!$A$7:$H$331,MATCH('Payment by Source'!$A321,'Payment Total'!$A$7:$A$331,0),3)-K321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5183093</v>
      </c>
      <c r="X321" s="136">
        <f t="shared" si="13"/>
        <v>518309</v>
      </c>
      <c r="Y321" s="136">
        <f t="shared" si="14"/>
        <v>5183090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190105</v>
      </c>
      <c r="K322" s="221">
        <f>INDEX(Data[],MATCH($A322,Data[Dist],0),MATCH(K$5,Data[#Headers],0))</f>
        <v>297693</v>
      </c>
      <c r="M322" s="59">
        <f>INDEX('Payment Total'!$A$7:$H$331,MATCH('Payment by Source'!$A322,'Payment Total'!$A$7:$A$331,0),3)-K322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1901046</v>
      </c>
      <c r="X322" s="136">
        <f t="shared" si="13"/>
        <v>190105</v>
      </c>
      <c r="Y322" s="136">
        <f t="shared" si="14"/>
        <v>1901050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70521</v>
      </c>
      <c r="K323" s="221">
        <f>INDEX(Data[],MATCH($A323,Data[Dist],0),MATCH(K$5,Data[#Headers],0))</f>
        <v>121561</v>
      </c>
      <c r="M323" s="59">
        <f>INDEX('Payment Total'!$A$7:$H$331,MATCH('Payment by Source'!$A323,'Payment Total'!$A$7:$A$331,0),3)-K323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705203</v>
      </c>
      <c r="X323" s="136">
        <f t="shared" si="13"/>
        <v>70520</v>
      </c>
      <c r="Y323" s="136">
        <f t="shared" si="14"/>
        <v>705200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639587</v>
      </c>
      <c r="K324" s="221">
        <f>INDEX(Data[],MATCH($A324,Data[Dist],0),MATCH(K$5,Data[#Headers],0))</f>
        <v>851511</v>
      </c>
      <c r="M324" s="59">
        <f>INDEX('Payment Total'!$A$7:$H$331,MATCH('Payment by Source'!$A324,'Payment Total'!$A$7:$A$331,0),3)-K324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6395869</v>
      </c>
      <c r="X324" s="136">
        <f t="shared" si="13"/>
        <v>639587</v>
      </c>
      <c r="Y324" s="136">
        <f t="shared" si="14"/>
        <v>6395870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520840</v>
      </c>
      <c r="K325" s="221">
        <f>INDEX(Data[],MATCH($A325,Data[Dist],0),MATCH(K$5,Data[#Headers],0))</f>
        <v>679124</v>
      </c>
      <c r="M325" s="59">
        <f>INDEX('Payment Total'!$A$7:$H$331,MATCH('Payment by Source'!$A325,'Payment Total'!$A$7:$A$331,0),3)-K325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5208411</v>
      </c>
      <c r="X325" s="136">
        <f t="shared" si="13"/>
        <v>520841</v>
      </c>
      <c r="Y325" s="136">
        <f t="shared" si="14"/>
        <v>5208410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186872</v>
      </c>
      <c r="K326" s="221">
        <f>INDEX(Data[],MATCH($A326,Data[Dist],0),MATCH(K$5,Data[#Headers],0))</f>
        <v>263268</v>
      </c>
      <c r="M326" s="59">
        <f>INDEX('Payment Total'!$A$7:$H$331,MATCH('Payment by Source'!$A326,'Payment Total'!$A$7:$A$331,0),3)-K326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1868719</v>
      </c>
      <c r="X326" s="136">
        <f t="shared" si="13"/>
        <v>186872</v>
      </c>
      <c r="Y326" s="136">
        <f t="shared" si="14"/>
        <v>1868720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1019657</v>
      </c>
      <c r="K327" s="221">
        <f>INDEX(Data[],MATCH($A327,Data[Dist],0),MATCH(K$5,Data[#Headers],0))</f>
        <v>1312126</v>
      </c>
      <c r="M327" s="59">
        <f>INDEX('Payment Total'!$A$7:$H$331,MATCH('Payment by Source'!$A327,'Payment Total'!$A$7:$A$331,0),3)-K327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10196574</v>
      </c>
      <c r="X327" s="136">
        <f t="shared" ref="X327:X329" si="16">ROUND(W327/10,0)</f>
        <v>1019657</v>
      </c>
      <c r="Y327" s="136">
        <f t="shared" ref="Y327:Y329" si="17">X327*10</f>
        <v>10196570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307423</v>
      </c>
      <c r="K328" s="221">
        <f>INDEX(Data[],MATCH($A328,Data[Dist],0),MATCH(K$5,Data[#Headers],0))</f>
        <v>420570</v>
      </c>
      <c r="M328" s="59">
        <f>INDEX('Payment Total'!$A$7:$H$331,MATCH('Payment by Source'!$A328,'Payment Total'!$A$7:$A$331,0),3)-K328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3074237</v>
      </c>
      <c r="X328" s="136">
        <f t="shared" si="16"/>
        <v>307424</v>
      </c>
      <c r="Y328" s="136">
        <f t="shared" si="17"/>
        <v>3074240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322874</v>
      </c>
      <c r="K329" s="221">
        <f>INDEX(Data[],MATCH($A329,Data[Dist],0),MATCH(K$5,Data[#Headers],0))</f>
        <v>431858</v>
      </c>
      <c r="M329" s="59">
        <f>INDEX('Payment Total'!$A$7:$H$331,MATCH('Payment by Source'!$A329,'Payment Total'!$A$7:$A$331,0),3)-K329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3228739</v>
      </c>
      <c r="X329" s="136">
        <f t="shared" si="16"/>
        <v>322874</v>
      </c>
      <c r="Y329" s="136">
        <f t="shared" si="17"/>
        <v>3228740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685092</v>
      </c>
      <c r="K330" s="221">
        <f>INDEX(Data[],MATCH($A330,Data[Dist],0),MATCH(K$5,Data[#Headers],0))</f>
        <v>896802</v>
      </c>
      <c r="M330" s="59">
        <f>INDEX('Payment Total'!$A$7:$H$331,MATCH('Payment by Source'!$A330,'Payment Total'!$A$7:$A$331,0),3)-K330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6850928</v>
      </c>
      <c r="X330" s="136">
        <f>ROUND(W330/10,0)</f>
        <v>685093</v>
      </c>
      <c r="Y330" s="136">
        <f>X330*10</f>
        <v>6850930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299237652</v>
      </c>
      <c r="K331" s="214">
        <f t="shared" si="18"/>
        <v>392179793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15865</v>
      </c>
      <c r="I2" s="1">
        <v>0</v>
      </c>
      <c r="J2" s="3">
        <v>4601003</v>
      </c>
      <c r="K2" s="3">
        <v>4585138</v>
      </c>
      <c r="L2" s="3">
        <v>4585138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3348386</v>
      </c>
      <c r="T2" s="3">
        <v>3348386</v>
      </c>
      <c r="U2" s="3">
        <v>460100</v>
      </c>
      <c r="V2" s="3">
        <v>460100</v>
      </c>
      <c r="W2" s="3">
        <v>460100</v>
      </c>
      <c r="X2" s="3">
        <v>460100</v>
      </c>
      <c r="Y2" s="3">
        <v>457456</v>
      </c>
      <c r="Z2" s="3">
        <v>457456</v>
      </c>
      <c r="AA2" s="4">
        <v>457457</v>
      </c>
      <c r="AB2" s="4">
        <v>457457</v>
      </c>
      <c r="AC2" s="4">
        <v>457457</v>
      </c>
      <c r="AD2" s="4">
        <v>457455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2297856</v>
      </c>
      <c r="AJ2" s="4">
        <v>2755312</v>
      </c>
      <c r="AK2" s="4">
        <v>3212769</v>
      </c>
      <c r="AL2" s="4">
        <v>3670226</v>
      </c>
      <c r="AM2" s="4">
        <v>4127683</v>
      </c>
      <c r="AN2" s="4">
        <v>4585138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6625</v>
      </c>
      <c r="I3" s="3">
        <v>0</v>
      </c>
      <c r="J3" s="3">
        <v>2309014</v>
      </c>
      <c r="K3" s="3">
        <v>2302389</v>
      </c>
      <c r="L3" s="3">
        <v>2302389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1649758</v>
      </c>
      <c r="T3" s="3">
        <v>1649758</v>
      </c>
      <c r="U3" s="3">
        <v>230901</v>
      </c>
      <c r="V3" s="3">
        <v>230901</v>
      </c>
      <c r="W3" s="3">
        <v>230901</v>
      </c>
      <c r="X3" s="3">
        <v>230901</v>
      </c>
      <c r="Y3" s="3">
        <v>229798</v>
      </c>
      <c r="Z3" s="3">
        <v>229798</v>
      </c>
      <c r="AA3" s="4">
        <v>229797</v>
      </c>
      <c r="AB3" s="4">
        <v>229797</v>
      </c>
      <c r="AC3" s="4">
        <v>229797</v>
      </c>
      <c r="AD3" s="4">
        <v>229798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1153402</v>
      </c>
      <c r="AJ3" s="4">
        <v>1383200</v>
      </c>
      <c r="AK3" s="4">
        <v>1612997</v>
      </c>
      <c r="AL3" s="4">
        <v>1842794</v>
      </c>
      <c r="AM3" s="4">
        <v>2072591</v>
      </c>
      <c r="AN3" s="4">
        <v>2302389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48904</v>
      </c>
      <c r="I4" s="1">
        <v>0</v>
      </c>
      <c r="J4" s="3">
        <v>17722059</v>
      </c>
      <c r="K4" s="3">
        <v>17673155</v>
      </c>
      <c r="L4" s="3">
        <v>17673155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14453663</v>
      </c>
      <c r="T4" s="3">
        <v>14453663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1764055</v>
      </c>
      <c r="Z4" s="3">
        <v>1764055</v>
      </c>
      <c r="AA4" s="4">
        <v>1764055</v>
      </c>
      <c r="AB4" s="4">
        <v>1764055</v>
      </c>
      <c r="AC4" s="4">
        <v>1764055</v>
      </c>
      <c r="AD4" s="4">
        <v>1764056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8852879</v>
      </c>
      <c r="AJ4" s="4">
        <v>10616934</v>
      </c>
      <c r="AK4" s="4">
        <v>12380989</v>
      </c>
      <c r="AL4" s="4">
        <v>14145044</v>
      </c>
      <c r="AM4" s="4">
        <v>15909099</v>
      </c>
      <c r="AN4" s="4">
        <v>17673155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11880</v>
      </c>
      <c r="I5" s="1">
        <v>0</v>
      </c>
      <c r="J5" s="3">
        <v>4232445</v>
      </c>
      <c r="K5" s="3">
        <v>4220565</v>
      </c>
      <c r="L5" s="3">
        <v>4220565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3272269</v>
      </c>
      <c r="T5" s="3">
        <v>3272269</v>
      </c>
      <c r="U5" s="3">
        <v>423245</v>
      </c>
      <c r="V5" s="3">
        <v>423245</v>
      </c>
      <c r="W5" s="3">
        <v>423245</v>
      </c>
      <c r="X5" s="3">
        <v>423245</v>
      </c>
      <c r="Y5" s="3">
        <v>421264</v>
      </c>
      <c r="Z5" s="3">
        <v>421264</v>
      </c>
      <c r="AA5" s="4">
        <v>421264</v>
      </c>
      <c r="AB5" s="4">
        <v>421264</v>
      </c>
      <c r="AC5" s="4">
        <v>421264</v>
      </c>
      <c r="AD5" s="4">
        <v>421265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2114244</v>
      </c>
      <c r="AJ5" s="4">
        <v>2535508</v>
      </c>
      <c r="AK5" s="4">
        <v>2956772</v>
      </c>
      <c r="AL5" s="4">
        <v>3378036</v>
      </c>
      <c r="AM5" s="4">
        <v>3799300</v>
      </c>
      <c r="AN5" s="4">
        <v>4220565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4647</v>
      </c>
      <c r="I6" s="3">
        <v>0</v>
      </c>
      <c r="J6" s="3">
        <v>1268860</v>
      </c>
      <c r="K6" s="3">
        <v>1264213</v>
      </c>
      <c r="L6" s="3">
        <v>1264213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853336</v>
      </c>
      <c r="T6" s="3">
        <v>853336</v>
      </c>
      <c r="U6" s="3">
        <v>126886</v>
      </c>
      <c r="V6" s="3">
        <v>126886</v>
      </c>
      <c r="W6" s="3">
        <v>126886</v>
      </c>
      <c r="X6" s="3">
        <v>126886</v>
      </c>
      <c r="Y6" s="3">
        <v>126112</v>
      </c>
      <c r="Z6" s="3">
        <v>126112</v>
      </c>
      <c r="AA6" s="4">
        <v>126111</v>
      </c>
      <c r="AB6" s="4">
        <v>126111</v>
      </c>
      <c r="AC6" s="4">
        <v>126111</v>
      </c>
      <c r="AD6" s="4">
        <v>126112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633656</v>
      </c>
      <c r="AJ6" s="4">
        <v>759768</v>
      </c>
      <c r="AK6" s="4">
        <v>885879</v>
      </c>
      <c r="AL6" s="4">
        <v>1011990</v>
      </c>
      <c r="AM6" s="4">
        <v>1138101</v>
      </c>
      <c r="AN6" s="4">
        <v>1264213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24346</v>
      </c>
      <c r="I7" s="3">
        <v>0</v>
      </c>
      <c r="J7" s="3">
        <v>9254148</v>
      </c>
      <c r="K7" s="3">
        <v>9229802</v>
      </c>
      <c r="L7" s="3">
        <v>9229802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7492307</v>
      </c>
      <c r="T7" s="3">
        <v>7492307</v>
      </c>
      <c r="U7" s="3">
        <v>925415</v>
      </c>
      <c r="V7" s="3">
        <v>925415</v>
      </c>
      <c r="W7" s="3">
        <v>925415</v>
      </c>
      <c r="X7" s="3">
        <v>925415</v>
      </c>
      <c r="Y7" s="3">
        <v>921357</v>
      </c>
      <c r="Z7" s="3">
        <v>921357</v>
      </c>
      <c r="AA7" s="4">
        <v>921357</v>
      </c>
      <c r="AB7" s="4">
        <v>921357</v>
      </c>
      <c r="AC7" s="4">
        <v>921357</v>
      </c>
      <c r="AD7" s="4">
        <v>921357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4623017</v>
      </c>
      <c r="AJ7" s="4">
        <v>5544374</v>
      </c>
      <c r="AK7" s="4">
        <v>6465731</v>
      </c>
      <c r="AL7" s="4">
        <v>7387088</v>
      </c>
      <c r="AM7" s="4">
        <v>8308445</v>
      </c>
      <c r="AN7" s="4">
        <v>9229802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12198</v>
      </c>
      <c r="I8" s="1">
        <v>0</v>
      </c>
      <c r="J8" s="3">
        <v>4093892</v>
      </c>
      <c r="K8" s="3">
        <v>4081694</v>
      </c>
      <c r="L8" s="3">
        <v>4081694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2990615</v>
      </c>
      <c r="T8" s="3">
        <v>2990615</v>
      </c>
      <c r="U8" s="3">
        <v>409389</v>
      </c>
      <c r="V8" s="3">
        <v>409389</v>
      </c>
      <c r="W8" s="3">
        <v>409389</v>
      </c>
      <c r="X8" s="3">
        <v>409389</v>
      </c>
      <c r="Y8" s="3">
        <v>407356</v>
      </c>
      <c r="Z8" s="3">
        <v>407356</v>
      </c>
      <c r="AA8" s="4">
        <v>407357</v>
      </c>
      <c r="AB8" s="4">
        <v>407357</v>
      </c>
      <c r="AC8" s="4">
        <v>407357</v>
      </c>
      <c r="AD8" s="4">
        <v>407355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2044912</v>
      </c>
      <c r="AJ8" s="4">
        <v>2452268</v>
      </c>
      <c r="AK8" s="4">
        <v>2859625</v>
      </c>
      <c r="AL8" s="4">
        <v>3266982</v>
      </c>
      <c r="AM8" s="4">
        <v>3674339</v>
      </c>
      <c r="AN8" s="4">
        <v>4081694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5708</v>
      </c>
      <c r="I9" s="1">
        <v>0</v>
      </c>
      <c r="J9" s="3">
        <v>1841694</v>
      </c>
      <c r="K9" s="3">
        <v>1835986</v>
      </c>
      <c r="L9" s="3">
        <v>1835986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1273915</v>
      </c>
      <c r="T9" s="3">
        <v>1273915</v>
      </c>
      <c r="U9" s="3">
        <v>184169</v>
      </c>
      <c r="V9" s="3">
        <v>184169</v>
      </c>
      <c r="W9" s="3">
        <v>184169</v>
      </c>
      <c r="X9" s="3">
        <v>184169</v>
      </c>
      <c r="Y9" s="3">
        <v>183218</v>
      </c>
      <c r="Z9" s="3">
        <v>183218</v>
      </c>
      <c r="AA9" s="4">
        <v>183219</v>
      </c>
      <c r="AB9" s="4">
        <v>183219</v>
      </c>
      <c r="AC9" s="4">
        <v>183219</v>
      </c>
      <c r="AD9" s="4">
        <v>183217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919894</v>
      </c>
      <c r="AJ9" s="4">
        <v>1103112</v>
      </c>
      <c r="AK9" s="4">
        <v>1286331</v>
      </c>
      <c r="AL9" s="4">
        <v>1469550</v>
      </c>
      <c r="AM9" s="4">
        <v>1652769</v>
      </c>
      <c r="AN9" s="4">
        <v>1835986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32599</v>
      </c>
      <c r="I10" s="1">
        <v>0</v>
      </c>
      <c r="J10" s="3">
        <v>9852698</v>
      </c>
      <c r="K10" s="3">
        <v>9820099</v>
      </c>
      <c r="L10" s="3">
        <v>9820099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7106136</v>
      </c>
      <c r="T10" s="3">
        <v>7106136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979837</v>
      </c>
      <c r="Z10" s="3">
        <v>979837</v>
      </c>
      <c r="AA10" s="4">
        <v>979836</v>
      </c>
      <c r="AB10" s="4">
        <v>979836</v>
      </c>
      <c r="AC10" s="4">
        <v>979836</v>
      </c>
      <c r="AD10" s="4">
        <v>979837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4920917</v>
      </c>
      <c r="AJ10" s="4">
        <v>5900754</v>
      </c>
      <c r="AK10" s="4">
        <v>6880590</v>
      </c>
      <c r="AL10" s="4">
        <v>7860426</v>
      </c>
      <c r="AM10" s="4">
        <v>8840262</v>
      </c>
      <c r="AN10" s="4">
        <v>9820099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24884</v>
      </c>
      <c r="I11" s="1">
        <v>0</v>
      </c>
      <c r="J11" s="3">
        <v>8558834</v>
      </c>
      <c r="K11" s="3">
        <v>8533950</v>
      </c>
      <c r="L11" s="3">
        <v>8533950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6424110</v>
      </c>
      <c r="T11" s="3">
        <v>6424110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851736</v>
      </c>
      <c r="Z11" s="3">
        <v>851736</v>
      </c>
      <c r="AA11" s="4">
        <v>851737</v>
      </c>
      <c r="AB11" s="4">
        <v>851737</v>
      </c>
      <c r="AC11" s="4">
        <v>851737</v>
      </c>
      <c r="AD11" s="4">
        <v>851735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4275268</v>
      </c>
      <c r="AJ11" s="4">
        <v>5127004</v>
      </c>
      <c r="AK11" s="4">
        <v>5978741</v>
      </c>
      <c r="AL11" s="4">
        <v>6830478</v>
      </c>
      <c r="AM11" s="4">
        <v>7682215</v>
      </c>
      <c r="AN11" s="4">
        <v>8533950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11779</v>
      </c>
      <c r="I12" s="1">
        <v>0</v>
      </c>
      <c r="J12" s="3">
        <v>4042802</v>
      </c>
      <c r="K12" s="3">
        <v>4031023</v>
      </c>
      <c r="L12" s="3">
        <v>4031023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3045212</v>
      </c>
      <c r="T12" s="3">
        <v>3045212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402317</v>
      </c>
      <c r="Z12" s="3">
        <v>402317</v>
      </c>
      <c r="AA12" s="4">
        <v>402317</v>
      </c>
      <c r="AB12" s="4">
        <v>402317</v>
      </c>
      <c r="AC12" s="4">
        <v>402317</v>
      </c>
      <c r="AD12" s="4">
        <v>402318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2019437</v>
      </c>
      <c r="AJ12" s="4">
        <v>2421754</v>
      </c>
      <c r="AK12" s="4">
        <v>2824071</v>
      </c>
      <c r="AL12" s="4">
        <v>3226388</v>
      </c>
      <c r="AM12" s="4">
        <v>3628705</v>
      </c>
      <c r="AN12" s="4">
        <v>4031023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19273</v>
      </c>
      <c r="I13" s="1">
        <v>0</v>
      </c>
      <c r="J13" s="3">
        <v>6017945</v>
      </c>
      <c r="K13" s="3">
        <v>5998672</v>
      </c>
      <c r="L13" s="3">
        <v>5998672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4378680</v>
      </c>
      <c r="T13" s="3">
        <v>4378680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598582</v>
      </c>
      <c r="Z13" s="3">
        <v>598582</v>
      </c>
      <c r="AA13" s="4">
        <v>598582</v>
      </c>
      <c r="AB13" s="4">
        <v>598582</v>
      </c>
      <c r="AC13" s="4">
        <v>598582</v>
      </c>
      <c r="AD13" s="4">
        <v>598582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3005762</v>
      </c>
      <c r="AJ13" s="4">
        <v>3604344</v>
      </c>
      <c r="AK13" s="4">
        <v>4202926</v>
      </c>
      <c r="AL13" s="4">
        <v>4801508</v>
      </c>
      <c r="AM13" s="4">
        <v>5400090</v>
      </c>
      <c r="AN13" s="4">
        <v>5998672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102132</v>
      </c>
      <c r="I14" s="1">
        <v>0</v>
      </c>
      <c r="J14" s="3">
        <v>28785111</v>
      </c>
      <c r="K14" s="3">
        <v>28682979</v>
      </c>
      <c r="L14" s="3">
        <v>28682979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21734134</v>
      </c>
      <c r="T14" s="3">
        <v>21734134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2861489</v>
      </c>
      <c r="Z14" s="3">
        <v>2861489</v>
      </c>
      <c r="AA14" s="4">
        <v>2861489</v>
      </c>
      <c r="AB14" s="4">
        <v>2861489</v>
      </c>
      <c r="AC14" s="4">
        <v>2861489</v>
      </c>
      <c r="AD14" s="4">
        <v>2861490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14375533</v>
      </c>
      <c r="AJ14" s="4">
        <v>17237022</v>
      </c>
      <c r="AK14" s="4">
        <v>20098511</v>
      </c>
      <c r="AL14" s="4">
        <v>22960000</v>
      </c>
      <c r="AM14" s="4">
        <v>25821489</v>
      </c>
      <c r="AN14" s="4">
        <v>28682979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27081</v>
      </c>
      <c r="I15" s="1">
        <v>0</v>
      </c>
      <c r="J15" s="3">
        <v>9642318</v>
      </c>
      <c r="K15" s="3">
        <v>9615237</v>
      </c>
      <c r="L15" s="3">
        <v>9615237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7390814</v>
      </c>
      <c r="T15" s="3">
        <v>7390814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959718</v>
      </c>
      <c r="Z15" s="3">
        <v>959718</v>
      </c>
      <c r="AA15" s="4">
        <v>959718</v>
      </c>
      <c r="AB15" s="4">
        <v>959718</v>
      </c>
      <c r="AC15" s="4">
        <v>959718</v>
      </c>
      <c r="AD15" s="4">
        <v>959719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4816646</v>
      </c>
      <c r="AJ15" s="4">
        <v>5776364</v>
      </c>
      <c r="AK15" s="4">
        <v>6736082</v>
      </c>
      <c r="AL15" s="4">
        <v>7695800</v>
      </c>
      <c r="AM15" s="4">
        <v>8655518</v>
      </c>
      <c r="AN15" s="4">
        <v>9615237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4895</v>
      </c>
      <c r="I16" s="1">
        <v>0</v>
      </c>
      <c r="J16" s="3">
        <v>1784862</v>
      </c>
      <c r="K16" s="3">
        <v>1779967</v>
      </c>
      <c r="L16" s="3">
        <v>1779967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1297701</v>
      </c>
      <c r="T16" s="3">
        <v>1297701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177671</v>
      </c>
      <c r="Z16" s="3">
        <v>177671</v>
      </c>
      <c r="AA16" s="4">
        <v>177670</v>
      </c>
      <c r="AB16" s="4">
        <v>177670</v>
      </c>
      <c r="AC16" s="4">
        <v>177670</v>
      </c>
      <c r="AD16" s="4">
        <v>177671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891615</v>
      </c>
      <c r="AJ16" s="4">
        <v>1069286</v>
      </c>
      <c r="AK16" s="4">
        <v>1246956</v>
      </c>
      <c r="AL16" s="4">
        <v>1424626</v>
      </c>
      <c r="AM16" s="4">
        <v>1602296</v>
      </c>
      <c r="AN16" s="4">
        <v>1779967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287290</v>
      </c>
      <c r="I17" s="1">
        <v>0</v>
      </c>
      <c r="J17" s="3">
        <v>95147132</v>
      </c>
      <c r="K17" s="3">
        <v>94859842</v>
      </c>
      <c r="L17" s="3">
        <v>94859842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76985362</v>
      </c>
      <c r="T17" s="3">
        <v>76985362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9466832</v>
      </c>
      <c r="Z17" s="3">
        <v>9466832</v>
      </c>
      <c r="AA17" s="4">
        <v>9466832</v>
      </c>
      <c r="AB17" s="4">
        <v>9466832</v>
      </c>
      <c r="AC17" s="4">
        <v>9466832</v>
      </c>
      <c r="AD17" s="4">
        <v>9466830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47525684</v>
      </c>
      <c r="AJ17" s="4">
        <v>56992516</v>
      </c>
      <c r="AK17" s="4">
        <v>66459348</v>
      </c>
      <c r="AL17" s="4">
        <v>75926180</v>
      </c>
      <c r="AM17" s="4">
        <v>85393012</v>
      </c>
      <c r="AN17" s="4">
        <v>94859842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17890</v>
      </c>
      <c r="I18" s="3">
        <v>0</v>
      </c>
      <c r="J18" s="3">
        <v>6657863</v>
      </c>
      <c r="K18" s="3">
        <v>6639973</v>
      </c>
      <c r="L18" s="3">
        <v>6639973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5162969</v>
      </c>
      <c r="T18" s="3">
        <v>5162969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662805</v>
      </c>
      <c r="Z18" s="3">
        <v>662805</v>
      </c>
      <c r="AA18" s="4">
        <v>662805</v>
      </c>
      <c r="AB18" s="4">
        <v>662805</v>
      </c>
      <c r="AC18" s="4">
        <v>662805</v>
      </c>
      <c r="AD18" s="4">
        <v>662804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3325949</v>
      </c>
      <c r="AJ18" s="4">
        <v>3988754</v>
      </c>
      <c r="AK18" s="4">
        <v>4651559</v>
      </c>
      <c r="AL18" s="4">
        <v>5314364</v>
      </c>
      <c r="AM18" s="4">
        <v>5977169</v>
      </c>
      <c r="AN18" s="4">
        <v>6639973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8808</v>
      </c>
      <c r="I19" s="1">
        <v>0</v>
      </c>
      <c r="J19" s="3">
        <v>2045057</v>
      </c>
      <c r="K19" s="3">
        <v>2036249</v>
      </c>
      <c r="L19" s="3">
        <v>2036249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1222590</v>
      </c>
      <c r="T19" s="3">
        <v>1222590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203038</v>
      </c>
      <c r="Z19" s="3">
        <v>203038</v>
      </c>
      <c r="AA19" s="4">
        <v>203037</v>
      </c>
      <c r="AB19" s="4">
        <v>203037</v>
      </c>
      <c r="AC19" s="4">
        <v>203037</v>
      </c>
      <c r="AD19" s="4">
        <v>203038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1021062</v>
      </c>
      <c r="AJ19" s="4">
        <v>1224100</v>
      </c>
      <c r="AK19" s="4">
        <v>1427137</v>
      </c>
      <c r="AL19" s="4">
        <v>1630174</v>
      </c>
      <c r="AM19" s="4">
        <v>1833211</v>
      </c>
      <c r="AN19" s="4">
        <v>2036249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6346</v>
      </c>
      <c r="I20" s="3">
        <v>0</v>
      </c>
      <c r="J20" s="3">
        <v>1629526</v>
      </c>
      <c r="K20" s="3">
        <v>1623180</v>
      </c>
      <c r="L20" s="3">
        <v>1623180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944457</v>
      </c>
      <c r="T20" s="3">
        <v>944457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161895</v>
      </c>
      <c r="Z20" s="3">
        <v>161895</v>
      </c>
      <c r="AA20" s="4">
        <v>161895</v>
      </c>
      <c r="AB20" s="4">
        <v>161895</v>
      </c>
      <c r="AC20" s="4">
        <v>161895</v>
      </c>
      <c r="AD20" s="4">
        <v>161893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813707</v>
      </c>
      <c r="AJ20" s="4">
        <v>975602</v>
      </c>
      <c r="AK20" s="4">
        <v>1137497</v>
      </c>
      <c r="AL20" s="4">
        <v>1299392</v>
      </c>
      <c r="AM20" s="4">
        <v>1461287</v>
      </c>
      <c r="AN20" s="4">
        <v>1623180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32714</v>
      </c>
      <c r="I21" s="1">
        <v>0</v>
      </c>
      <c r="J21" s="3">
        <v>12674696</v>
      </c>
      <c r="K21" s="3">
        <v>12641982</v>
      </c>
      <c r="L21" s="3">
        <v>12641982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10260462</v>
      </c>
      <c r="T21" s="3">
        <v>10260462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1262017</v>
      </c>
      <c r="Z21" s="3">
        <v>1262017</v>
      </c>
      <c r="AA21" s="4">
        <v>1262017</v>
      </c>
      <c r="AB21" s="4">
        <v>1262017</v>
      </c>
      <c r="AC21" s="4">
        <v>1262017</v>
      </c>
      <c r="AD21" s="4">
        <v>1262017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6331897</v>
      </c>
      <c r="AJ21" s="4">
        <v>7593914</v>
      </c>
      <c r="AK21" s="4">
        <v>8855931</v>
      </c>
      <c r="AL21" s="4">
        <v>10117948</v>
      </c>
      <c r="AM21" s="4">
        <v>11379965</v>
      </c>
      <c r="AN21" s="4">
        <v>12641982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11139</v>
      </c>
      <c r="I22" s="3">
        <v>0</v>
      </c>
      <c r="J22" s="3">
        <v>3401901</v>
      </c>
      <c r="K22" s="3">
        <v>3390762</v>
      </c>
      <c r="L22" s="3">
        <v>3390762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2394013</v>
      </c>
      <c r="T22" s="3">
        <v>2394013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338334</v>
      </c>
      <c r="Z22" s="3">
        <v>338334</v>
      </c>
      <c r="AA22" s="4">
        <v>338334</v>
      </c>
      <c r="AB22" s="4">
        <v>338334</v>
      </c>
      <c r="AC22" s="4">
        <v>338334</v>
      </c>
      <c r="AD22" s="4">
        <v>338332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1699094</v>
      </c>
      <c r="AJ22" s="4">
        <v>2037428</v>
      </c>
      <c r="AK22" s="4">
        <v>2375762</v>
      </c>
      <c r="AL22" s="4">
        <v>2714096</v>
      </c>
      <c r="AM22" s="4">
        <v>3052430</v>
      </c>
      <c r="AN22" s="4">
        <v>3390762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17755</v>
      </c>
      <c r="I23" s="1">
        <v>0</v>
      </c>
      <c r="J23" s="3">
        <v>5009091</v>
      </c>
      <c r="K23" s="3">
        <v>4991336</v>
      </c>
      <c r="L23" s="3">
        <v>4991336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3614428</v>
      </c>
      <c r="T23" s="3">
        <v>3614428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497950</v>
      </c>
      <c r="Z23" s="3">
        <v>497950</v>
      </c>
      <c r="AA23" s="4">
        <v>497950</v>
      </c>
      <c r="AB23" s="4">
        <v>497950</v>
      </c>
      <c r="AC23" s="4">
        <v>497950</v>
      </c>
      <c r="AD23" s="4">
        <v>497950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2501586</v>
      </c>
      <c r="AJ23" s="4">
        <v>2999536</v>
      </c>
      <c r="AK23" s="4">
        <v>3497486</v>
      </c>
      <c r="AL23" s="4">
        <v>3995436</v>
      </c>
      <c r="AM23" s="4">
        <v>4493386</v>
      </c>
      <c r="AN23" s="4">
        <v>4991336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39812</v>
      </c>
      <c r="I24" s="1">
        <v>0</v>
      </c>
      <c r="J24" s="3">
        <v>14876813</v>
      </c>
      <c r="K24" s="3">
        <v>14837001</v>
      </c>
      <c r="L24" s="3">
        <v>14837001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11968710</v>
      </c>
      <c r="T24" s="3">
        <v>11968710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1481046</v>
      </c>
      <c r="Z24" s="3">
        <v>1481046</v>
      </c>
      <c r="AA24" s="4">
        <v>1481046</v>
      </c>
      <c r="AB24" s="4">
        <v>1481046</v>
      </c>
      <c r="AC24" s="4">
        <v>1481046</v>
      </c>
      <c r="AD24" s="4">
        <v>1481047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7431770</v>
      </c>
      <c r="AJ24" s="4">
        <v>8912816</v>
      </c>
      <c r="AK24" s="4">
        <v>10393862</v>
      </c>
      <c r="AL24" s="4">
        <v>11874908</v>
      </c>
      <c r="AM24" s="4">
        <v>13355954</v>
      </c>
      <c r="AN24" s="4">
        <v>14837001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7684</v>
      </c>
      <c r="I25" s="3">
        <v>0</v>
      </c>
      <c r="J25" s="3">
        <v>3174016</v>
      </c>
      <c r="K25" s="3">
        <v>3166332</v>
      </c>
      <c r="L25" s="3">
        <v>3166332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2322886</v>
      </c>
      <c r="T25" s="3">
        <v>2322886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316121</v>
      </c>
      <c r="Z25" s="3">
        <v>316121</v>
      </c>
      <c r="AA25" s="4">
        <v>316121</v>
      </c>
      <c r="AB25" s="4">
        <v>316121</v>
      </c>
      <c r="AC25" s="4">
        <v>316121</v>
      </c>
      <c r="AD25" s="4">
        <v>316119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1585729</v>
      </c>
      <c r="AJ25" s="4">
        <v>1901850</v>
      </c>
      <c r="AK25" s="4">
        <v>2217971</v>
      </c>
      <c r="AL25" s="4">
        <v>2534092</v>
      </c>
      <c r="AM25" s="4">
        <v>2850213</v>
      </c>
      <c r="AN25" s="4">
        <v>3166332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9979</v>
      </c>
      <c r="I26" s="1">
        <v>0</v>
      </c>
      <c r="J26" s="3">
        <v>2967633</v>
      </c>
      <c r="K26" s="3">
        <v>2957654</v>
      </c>
      <c r="L26" s="3">
        <v>2957654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2043319</v>
      </c>
      <c r="T26" s="3">
        <v>2043319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295100</v>
      </c>
      <c r="Z26" s="3">
        <v>295100</v>
      </c>
      <c r="AA26" s="4">
        <v>295101</v>
      </c>
      <c r="AB26" s="4">
        <v>295101</v>
      </c>
      <c r="AC26" s="4">
        <v>295101</v>
      </c>
      <c r="AD26" s="4">
        <v>295099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1482152</v>
      </c>
      <c r="AJ26" s="4">
        <v>1777252</v>
      </c>
      <c r="AK26" s="4">
        <v>2072353</v>
      </c>
      <c r="AL26" s="4">
        <v>2367454</v>
      </c>
      <c r="AM26" s="4">
        <v>2662555</v>
      </c>
      <c r="AN26" s="4">
        <v>2957654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11229</v>
      </c>
      <c r="I27" s="1">
        <v>0</v>
      </c>
      <c r="J27" s="3">
        <v>3701755</v>
      </c>
      <c r="K27" s="3">
        <v>3690526</v>
      </c>
      <c r="L27" s="3">
        <v>3690526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2814068</v>
      </c>
      <c r="T27" s="3">
        <v>2814068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368304</v>
      </c>
      <c r="Z27" s="3">
        <v>368304</v>
      </c>
      <c r="AA27" s="4">
        <v>368304</v>
      </c>
      <c r="AB27" s="4">
        <v>368304</v>
      </c>
      <c r="AC27" s="4">
        <v>368304</v>
      </c>
      <c r="AD27" s="4">
        <v>368302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1849008</v>
      </c>
      <c r="AJ27" s="4">
        <v>2217312</v>
      </c>
      <c r="AK27" s="4">
        <v>2585616</v>
      </c>
      <c r="AL27" s="4">
        <v>2953920</v>
      </c>
      <c r="AM27" s="4">
        <v>3322224</v>
      </c>
      <c r="AN27" s="4">
        <v>3690526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10511</v>
      </c>
      <c r="I28" s="1">
        <v>0</v>
      </c>
      <c r="J28" s="3">
        <v>4068868</v>
      </c>
      <c r="K28" s="3">
        <v>4058357</v>
      </c>
      <c r="L28" s="3">
        <v>4058357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3117836</v>
      </c>
      <c r="T28" s="3">
        <v>3117836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405135</v>
      </c>
      <c r="Z28" s="3">
        <v>405135</v>
      </c>
      <c r="AA28" s="4">
        <v>405135</v>
      </c>
      <c r="AB28" s="4">
        <v>405135</v>
      </c>
      <c r="AC28" s="4">
        <v>405135</v>
      </c>
      <c r="AD28" s="4">
        <v>405134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2032683</v>
      </c>
      <c r="AJ28" s="4">
        <v>2437818</v>
      </c>
      <c r="AK28" s="4">
        <v>2842953</v>
      </c>
      <c r="AL28" s="4">
        <v>3248088</v>
      </c>
      <c r="AM28" s="4">
        <v>3653223</v>
      </c>
      <c r="AN28" s="4">
        <v>4058357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13599</v>
      </c>
      <c r="I29" s="3">
        <v>0</v>
      </c>
      <c r="J29" s="3">
        <v>4461344</v>
      </c>
      <c r="K29" s="3">
        <v>4447745</v>
      </c>
      <c r="L29" s="3">
        <v>4447745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3111709</v>
      </c>
      <c r="T29" s="3">
        <v>3111709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443868</v>
      </c>
      <c r="Z29" s="3">
        <v>443868</v>
      </c>
      <c r="AA29" s="4">
        <v>443868</v>
      </c>
      <c r="AB29" s="4">
        <v>443868</v>
      </c>
      <c r="AC29" s="4">
        <v>443868</v>
      </c>
      <c r="AD29" s="4">
        <v>443869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2228404</v>
      </c>
      <c r="AJ29" s="4">
        <v>2672272</v>
      </c>
      <c r="AK29" s="4">
        <v>3116140</v>
      </c>
      <c r="AL29" s="4">
        <v>3560008</v>
      </c>
      <c r="AM29" s="4">
        <v>4003876</v>
      </c>
      <c r="AN29" s="4">
        <v>4447745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15890</v>
      </c>
      <c r="I30" s="1">
        <v>0</v>
      </c>
      <c r="J30" s="3">
        <v>5473394</v>
      </c>
      <c r="K30" s="3">
        <v>5457504</v>
      </c>
      <c r="L30" s="3">
        <v>5457504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4188954</v>
      </c>
      <c r="T30" s="3">
        <v>4188954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544691</v>
      </c>
      <c r="Z30" s="3">
        <v>544691</v>
      </c>
      <c r="AA30" s="4">
        <v>544692</v>
      </c>
      <c r="AB30" s="4">
        <v>544692</v>
      </c>
      <c r="AC30" s="4">
        <v>544692</v>
      </c>
      <c r="AD30" s="4">
        <v>544690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2734047</v>
      </c>
      <c r="AJ30" s="4">
        <v>3278738</v>
      </c>
      <c r="AK30" s="4">
        <v>3823430</v>
      </c>
      <c r="AL30" s="4">
        <v>4368122</v>
      </c>
      <c r="AM30" s="4">
        <v>4912814</v>
      </c>
      <c r="AN30" s="4">
        <v>5457504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3719</v>
      </c>
      <c r="I31" s="3">
        <v>0</v>
      </c>
      <c r="J31" s="3">
        <v>1190626</v>
      </c>
      <c r="K31" s="3">
        <v>1186907</v>
      </c>
      <c r="L31" s="3">
        <v>1186907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846775</v>
      </c>
      <c r="T31" s="3">
        <v>846775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118443</v>
      </c>
      <c r="Z31" s="3">
        <v>118443</v>
      </c>
      <c r="AA31" s="4">
        <v>118442</v>
      </c>
      <c r="AB31" s="4">
        <v>118442</v>
      </c>
      <c r="AC31" s="4">
        <v>118442</v>
      </c>
      <c r="AD31" s="4">
        <v>118443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594695</v>
      </c>
      <c r="AJ31" s="4">
        <v>713138</v>
      </c>
      <c r="AK31" s="4">
        <v>831580</v>
      </c>
      <c r="AL31" s="4">
        <v>950022</v>
      </c>
      <c r="AM31" s="4">
        <v>1068464</v>
      </c>
      <c r="AN31" s="4">
        <v>1186907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33239</v>
      </c>
      <c r="I32" s="1">
        <v>0</v>
      </c>
      <c r="J32" s="3">
        <v>10358537</v>
      </c>
      <c r="K32" s="3">
        <v>10325298</v>
      </c>
      <c r="L32" s="3">
        <v>10325298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7833027</v>
      </c>
      <c r="T32" s="3">
        <v>7833027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1030314</v>
      </c>
      <c r="Z32" s="3">
        <v>1030314</v>
      </c>
      <c r="AA32" s="4">
        <v>1030314</v>
      </c>
      <c r="AB32" s="4">
        <v>1030314</v>
      </c>
      <c r="AC32" s="4">
        <v>1030314</v>
      </c>
      <c r="AD32" s="4">
        <v>1030312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5173730</v>
      </c>
      <c r="AJ32" s="4">
        <v>6204044</v>
      </c>
      <c r="AK32" s="4">
        <v>7234358</v>
      </c>
      <c r="AL32" s="4">
        <v>8264672</v>
      </c>
      <c r="AM32" s="4">
        <v>9294986</v>
      </c>
      <c r="AN32" s="4">
        <v>10325298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86175</v>
      </c>
      <c r="I33" s="1">
        <v>0</v>
      </c>
      <c r="J33" s="3">
        <v>29257302</v>
      </c>
      <c r="K33" s="3">
        <v>29171127</v>
      </c>
      <c r="L33" s="3">
        <v>29171127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23110992</v>
      </c>
      <c r="T33" s="3">
        <v>23110992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2911368</v>
      </c>
      <c r="Z33" s="3">
        <v>2911368</v>
      </c>
      <c r="AA33" s="4">
        <v>2911368</v>
      </c>
      <c r="AB33" s="4">
        <v>2911368</v>
      </c>
      <c r="AC33" s="4">
        <v>2911368</v>
      </c>
      <c r="AD33" s="4">
        <v>2911367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14614288</v>
      </c>
      <c r="AJ33" s="4">
        <v>17525656</v>
      </c>
      <c r="AK33" s="4">
        <v>20437024</v>
      </c>
      <c r="AL33" s="4">
        <v>23348392</v>
      </c>
      <c r="AM33" s="4">
        <v>26259760</v>
      </c>
      <c r="AN33" s="4">
        <v>29171127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17775</v>
      </c>
      <c r="I34" s="1">
        <v>0</v>
      </c>
      <c r="J34" s="3">
        <v>5280800</v>
      </c>
      <c r="K34" s="3">
        <v>5263025</v>
      </c>
      <c r="L34" s="3">
        <v>5263025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3497330</v>
      </c>
      <c r="T34" s="3">
        <v>3497330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525118</v>
      </c>
      <c r="Z34" s="3">
        <v>525118</v>
      </c>
      <c r="AA34" s="4">
        <v>525117</v>
      </c>
      <c r="AB34" s="4">
        <v>525117</v>
      </c>
      <c r="AC34" s="4">
        <v>525117</v>
      </c>
      <c r="AD34" s="4">
        <v>525118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2637438</v>
      </c>
      <c r="AJ34" s="4">
        <v>3162556</v>
      </c>
      <c r="AK34" s="4">
        <v>3687673</v>
      </c>
      <c r="AL34" s="4">
        <v>4212790</v>
      </c>
      <c r="AM34" s="4">
        <v>4737907</v>
      </c>
      <c r="AN34" s="4">
        <v>5263025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59973</v>
      </c>
      <c r="I35" s="1">
        <v>0</v>
      </c>
      <c r="J35" s="3">
        <v>21859113</v>
      </c>
      <c r="K35" s="3">
        <v>21799140</v>
      </c>
      <c r="L35" s="3">
        <v>21799140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17934526</v>
      </c>
      <c r="T35" s="3">
        <v>17934526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2175916</v>
      </c>
      <c r="Z35" s="3">
        <v>2175916</v>
      </c>
      <c r="AA35" s="4">
        <v>2175916</v>
      </c>
      <c r="AB35" s="4">
        <v>2175916</v>
      </c>
      <c r="AC35" s="4">
        <v>2175916</v>
      </c>
      <c r="AD35" s="4">
        <v>2175916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10919560</v>
      </c>
      <c r="AJ35" s="4">
        <v>13095476</v>
      </c>
      <c r="AK35" s="4">
        <v>15271392</v>
      </c>
      <c r="AL35" s="4">
        <v>17447308</v>
      </c>
      <c r="AM35" s="4">
        <v>19623224</v>
      </c>
      <c r="AN35" s="4">
        <v>21799140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44691</v>
      </c>
      <c r="I36" s="1">
        <v>0</v>
      </c>
      <c r="J36" s="3">
        <v>17525538</v>
      </c>
      <c r="K36" s="3">
        <v>17480847</v>
      </c>
      <c r="L36" s="3">
        <v>17480847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14311277</v>
      </c>
      <c r="T36" s="3">
        <v>14311277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1745105</v>
      </c>
      <c r="Z36" s="3">
        <v>1745105</v>
      </c>
      <c r="AA36" s="4">
        <v>1745105</v>
      </c>
      <c r="AB36" s="4">
        <v>1745105</v>
      </c>
      <c r="AC36" s="4">
        <v>1745105</v>
      </c>
      <c r="AD36" s="4">
        <v>1745106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8755321</v>
      </c>
      <c r="AJ36" s="4">
        <v>10500426</v>
      </c>
      <c r="AK36" s="4">
        <v>12245531</v>
      </c>
      <c r="AL36" s="4">
        <v>13990636</v>
      </c>
      <c r="AM36" s="4">
        <v>15735741</v>
      </c>
      <c r="AN36" s="4">
        <v>17480847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12315</v>
      </c>
      <c r="I37" s="1">
        <v>0</v>
      </c>
      <c r="J37" s="3">
        <v>4710511</v>
      </c>
      <c r="K37" s="3">
        <v>4698196</v>
      </c>
      <c r="L37" s="3">
        <v>4698196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3204902</v>
      </c>
      <c r="T37" s="3">
        <v>3204902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468999</v>
      </c>
      <c r="Z37" s="3">
        <v>468999</v>
      </c>
      <c r="AA37" s="4">
        <v>468999</v>
      </c>
      <c r="AB37" s="4">
        <v>468999</v>
      </c>
      <c r="AC37" s="4">
        <v>468999</v>
      </c>
      <c r="AD37" s="4">
        <v>468997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2353203</v>
      </c>
      <c r="AJ37" s="4">
        <v>2822202</v>
      </c>
      <c r="AK37" s="4">
        <v>3291201</v>
      </c>
      <c r="AL37" s="4">
        <v>3760200</v>
      </c>
      <c r="AM37" s="4">
        <v>4229199</v>
      </c>
      <c r="AN37" s="4">
        <v>4698196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13243</v>
      </c>
      <c r="I38" s="1">
        <v>0</v>
      </c>
      <c r="J38" s="3">
        <v>4055045</v>
      </c>
      <c r="K38" s="3">
        <v>4041802</v>
      </c>
      <c r="L38" s="3">
        <v>4041802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2932065</v>
      </c>
      <c r="T38" s="3">
        <v>2932065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403297</v>
      </c>
      <c r="Z38" s="3">
        <v>403297</v>
      </c>
      <c r="AA38" s="4">
        <v>403297</v>
      </c>
      <c r="AB38" s="4">
        <v>403297</v>
      </c>
      <c r="AC38" s="4">
        <v>403297</v>
      </c>
      <c r="AD38" s="4">
        <v>403297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2025317</v>
      </c>
      <c r="AJ38" s="4">
        <v>2428614</v>
      </c>
      <c r="AK38" s="4">
        <v>2831911</v>
      </c>
      <c r="AL38" s="4">
        <v>3235208</v>
      </c>
      <c r="AM38" s="4">
        <v>3638505</v>
      </c>
      <c r="AN38" s="4">
        <v>4041802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11677</v>
      </c>
      <c r="I39" s="1">
        <v>0</v>
      </c>
      <c r="J39" s="3">
        <v>3922609</v>
      </c>
      <c r="K39" s="3">
        <v>3910932</v>
      </c>
      <c r="L39" s="3">
        <v>3910932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2944692</v>
      </c>
      <c r="T39" s="3">
        <v>2944692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390315</v>
      </c>
      <c r="Z39" s="3">
        <v>390315</v>
      </c>
      <c r="AA39" s="4">
        <v>390315</v>
      </c>
      <c r="AB39" s="4">
        <v>390315</v>
      </c>
      <c r="AC39" s="4">
        <v>390315</v>
      </c>
      <c r="AD39" s="4">
        <v>390313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1959359</v>
      </c>
      <c r="AJ39" s="4">
        <v>2349674</v>
      </c>
      <c r="AK39" s="4">
        <v>2739989</v>
      </c>
      <c r="AL39" s="4">
        <v>3130304</v>
      </c>
      <c r="AM39" s="4">
        <v>3520619</v>
      </c>
      <c r="AN39" s="4">
        <v>3910932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10267</v>
      </c>
      <c r="I40" s="1">
        <v>0</v>
      </c>
      <c r="J40" s="3">
        <v>2651771</v>
      </c>
      <c r="K40" s="3">
        <v>2641504</v>
      </c>
      <c r="L40" s="3">
        <v>2641504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1693390</v>
      </c>
      <c r="T40" s="3">
        <v>1693390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263466</v>
      </c>
      <c r="Z40" s="3">
        <v>263466</v>
      </c>
      <c r="AA40" s="4">
        <v>263466</v>
      </c>
      <c r="AB40" s="4">
        <v>263466</v>
      </c>
      <c r="AC40" s="4">
        <v>263466</v>
      </c>
      <c r="AD40" s="4">
        <v>263466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1324174</v>
      </c>
      <c r="AJ40" s="4">
        <v>1587640</v>
      </c>
      <c r="AK40" s="4">
        <v>1851106</v>
      </c>
      <c r="AL40" s="4">
        <v>2114572</v>
      </c>
      <c r="AM40" s="4">
        <v>2378038</v>
      </c>
      <c r="AN40" s="4">
        <v>2641504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82740</v>
      </c>
      <c r="I41" s="3">
        <v>0</v>
      </c>
      <c r="J41" s="3">
        <v>37111689</v>
      </c>
      <c r="K41" s="3">
        <v>37028949</v>
      </c>
      <c r="L41" s="3">
        <v>37028949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30945860</v>
      </c>
      <c r="T41" s="3">
        <v>30945860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3697379</v>
      </c>
      <c r="Z41" s="3">
        <v>3697379</v>
      </c>
      <c r="AA41" s="4">
        <v>3697379</v>
      </c>
      <c r="AB41" s="4">
        <v>3697379</v>
      </c>
      <c r="AC41" s="4">
        <v>3697379</v>
      </c>
      <c r="AD41" s="4">
        <v>3697378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18542055</v>
      </c>
      <c r="AJ41" s="4">
        <v>22239434</v>
      </c>
      <c r="AK41" s="4">
        <v>25936813</v>
      </c>
      <c r="AL41" s="4">
        <v>29634192</v>
      </c>
      <c r="AM41" s="4">
        <v>33331571</v>
      </c>
      <c r="AN41" s="4">
        <v>37028949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9447</v>
      </c>
      <c r="I42" s="3">
        <v>0</v>
      </c>
      <c r="J42" s="3">
        <v>2207290</v>
      </c>
      <c r="K42" s="3">
        <v>2197843</v>
      </c>
      <c r="L42" s="3">
        <v>2197843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1158104</v>
      </c>
      <c r="T42" s="3">
        <v>1158104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219155</v>
      </c>
      <c r="Z42" s="3">
        <v>219155</v>
      </c>
      <c r="AA42" s="4">
        <v>219154</v>
      </c>
      <c r="AB42" s="4">
        <v>219154</v>
      </c>
      <c r="AC42" s="4">
        <v>219154</v>
      </c>
      <c r="AD42" s="4">
        <v>219155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1102071</v>
      </c>
      <c r="AJ42" s="4">
        <v>1321226</v>
      </c>
      <c r="AK42" s="4">
        <v>1540380</v>
      </c>
      <c r="AL42" s="4">
        <v>1759534</v>
      </c>
      <c r="AM42" s="4">
        <v>1978688</v>
      </c>
      <c r="AN42" s="4">
        <v>2197843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6242</v>
      </c>
      <c r="I43" s="3">
        <v>0</v>
      </c>
      <c r="J43" s="3">
        <v>2214392</v>
      </c>
      <c r="K43" s="3">
        <v>2208150</v>
      </c>
      <c r="L43" s="3">
        <v>2208150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1606609</v>
      </c>
      <c r="T43" s="3">
        <v>1606609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220399</v>
      </c>
      <c r="Z43" s="3">
        <v>220399</v>
      </c>
      <c r="AA43" s="4">
        <v>220399</v>
      </c>
      <c r="AB43" s="4">
        <v>220399</v>
      </c>
      <c r="AC43" s="4">
        <v>220399</v>
      </c>
      <c r="AD43" s="4">
        <v>220399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1106155</v>
      </c>
      <c r="AJ43" s="4">
        <v>1326554</v>
      </c>
      <c r="AK43" s="4">
        <v>1546953</v>
      </c>
      <c r="AL43" s="4">
        <v>1767352</v>
      </c>
      <c r="AM43" s="4">
        <v>1987751</v>
      </c>
      <c r="AN43" s="4">
        <v>2208150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7898</v>
      </c>
      <c r="I44" s="1">
        <v>0</v>
      </c>
      <c r="J44" s="3">
        <v>2845825</v>
      </c>
      <c r="K44" s="3">
        <v>2837927</v>
      </c>
      <c r="L44" s="3">
        <v>2837927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1998966</v>
      </c>
      <c r="T44" s="3">
        <v>1998966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283266</v>
      </c>
      <c r="Z44" s="3">
        <v>283266</v>
      </c>
      <c r="AA44" s="4">
        <v>283266</v>
      </c>
      <c r="AB44" s="4">
        <v>283266</v>
      </c>
      <c r="AC44" s="4">
        <v>283266</v>
      </c>
      <c r="AD44" s="4">
        <v>283265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1421598</v>
      </c>
      <c r="AJ44" s="4">
        <v>1704864</v>
      </c>
      <c r="AK44" s="4">
        <v>1988130</v>
      </c>
      <c r="AL44" s="4">
        <v>2271396</v>
      </c>
      <c r="AM44" s="4">
        <v>2554662</v>
      </c>
      <c r="AN44" s="4">
        <v>2837927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18208</v>
      </c>
      <c r="I45" s="1">
        <v>0</v>
      </c>
      <c r="J45" s="3">
        <v>6654675</v>
      </c>
      <c r="K45" s="3">
        <v>6636467</v>
      </c>
      <c r="L45" s="3">
        <v>6636467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4927213</v>
      </c>
      <c r="T45" s="3">
        <v>4927213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662433</v>
      </c>
      <c r="Z45" s="3">
        <v>662433</v>
      </c>
      <c r="AA45" s="4">
        <v>662432</v>
      </c>
      <c r="AB45" s="4">
        <v>662432</v>
      </c>
      <c r="AC45" s="4">
        <v>662432</v>
      </c>
      <c r="AD45" s="4">
        <v>662433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3324305</v>
      </c>
      <c r="AJ45" s="4">
        <v>3986738</v>
      </c>
      <c r="AK45" s="4">
        <v>4649170</v>
      </c>
      <c r="AL45" s="4">
        <v>5311602</v>
      </c>
      <c r="AM45" s="4">
        <v>5974034</v>
      </c>
      <c r="AN45" s="4">
        <v>6636467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12315</v>
      </c>
      <c r="I46" s="3">
        <v>0</v>
      </c>
      <c r="J46" s="3">
        <v>5443896</v>
      </c>
      <c r="K46" s="3">
        <v>5431581</v>
      </c>
      <c r="L46" s="3">
        <v>5431581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3928121</v>
      </c>
      <c r="T46" s="3">
        <v>3928121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542337</v>
      </c>
      <c r="Z46" s="3">
        <v>542337</v>
      </c>
      <c r="AA46" s="4">
        <v>542337</v>
      </c>
      <c r="AB46" s="4">
        <v>542337</v>
      </c>
      <c r="AC46" s="4">
        <v>542337</v>
      </c>
      <c r="AD46" s="4">
        <v>542336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2719897</v>
      </c>
      <c r="AJ46" s="4">
        <v>3262234</v>
      </c>
      <c r="AK46" s="4">
        <v>3804571</v>
      </c>
      <c r="AL46" s="4">
        <v>4346908</v>
      </c>
      <c r="AM46" s="4">
        <v>4889245</v>
      </c>
      <c r="AN46" s="4">
        <v>5431581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43412</v>
      </c>
      <c r="I47" s="1">
        <v>0</v>
      </c>
      <c r="J47" s="3">
        <v>17541308</v>
      </c>
      <c r="K47" s="3">
        <v>17497896</v>
      </c>
      <c r="L47" s="3">
        <v>17497896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14495769</v>
      </c>
      <c r="T47" s="3">
        <v>14495769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1746895</v>
      </c>
      <c r="Z47" s="3">
        <v>1746895</v>
      </c>
      <c r="AA47" s="4">
        <v>1746896</v>
      </c>
      <c r="AB47" s="4">
        <v>1746896</v>
      </c>
      <c r="AC47" s="4">
        <v>1746896</v>
      </c>
      <c r="AD47" s="4">
        <v>1746894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8763419</v>
      </c>
      <c r="AJ47" s="4">
        <v>10510314</v>
      </c>
      <c r="AK47" s="4">
        <v>12257210</v>
      </c>
      <c r="AL47" s="4">
        <v>14004106</v>
      </c>
      <c r="AM47" s="4">
        <v>15751002</v>
      </c>
      <c r="AN47" s="4">
        <v>17497896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34895</v>
      </c>
      <c r="I48" s="1">
        <v>0</v>
      </c>
      <c r="J48" s="3">
        <v>11197626</v>
      </c>
      <c r="K48" s="3">
        <v>11162731</v>
      </c>
      <c r="L48" s="3">
        <v>11162731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7504156</v>
      </c>
      <c r="T48" s="3">
        <v>7504156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1113947</v>
      </c>
      <c r="Z48" s="3">
        <v>1113947</v>
      </c>
      <c r="AA48" s="4">
        <v>1113946</v>
      </c>
      <c r="AB48" s="4">
        <v>1113946</v>
      </c>
      <c r="AC48" s="4">
        <v>1113946</v>
      </c>
      <c r="AD48" s="4">
        <v>1113947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5592999</v>
      </c>
      <c r="AJ48" s="4">
        <v>6706946</v>
      </c>
      <c r="AK48" s="4">
        <v>7820892</v>
      </c>
      <c r="AL48" s="4">
        <v>8934838</v>
      </c>
      <c r="AM48" s="4">
        <v>10048784</v>
      </c>
      <c r="AN48" s="4">
        <v>11162731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123099</v>
      </c>
      <c r="I49" s="1">
        <v>0</v>
      </c>
      <c r="J49" s="3">
        <v>43001009</v>
      </c>
      <c r="K49" s="3">
        <v>42877910</v>
      </c>
      <c r="L49" s="3">
        <v>42877910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34841649</v>
      </c>
      <c r="T49" s="3">
        <v>34841649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4279584</v>
      </c>
      <c r="Z49" s="3">
        <v>4279584</v>
      </c>
      <c r="AA49" s="4">
        <v>4279585</v>
      </c>
      <c r="AB49" s="4">
        <v>4279585</v>
      </c>
      <c r="AC49" s="4">
        <v>4279585</v>
      </c>
      <c r="AD49" s="4">
        <v>4279583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21479988</v>
      </c>
      <c r="AJ49" s="4">
        <v>25759572</v>
      </c>
      <c r="AK49" s="4">
        <v>30039157</v>
      </c>
      <c r="AL49" s="4">
        <v>34318742</v>
      </c>
      <c r="AM49" s="4">
        <v>38598327</v>
      </c>
      <c r="AN49" s="4">
        <v>42877910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363133</v>
      </c>
      <c r="I50" s="1">
        <v>0</v>
      </c>
      <c r="J50" s="3">
        <v>134327536</v>
      </c>
      <c r="K50" s="3">
        <v>133964403</v>
      </c>
      <c r="L50" s="3">
        <v>133964403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108933895</v>
      </c>
      <c r="T50" s="3">
        <v>108933895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13372231</v>
      </c>
      <c r="Z50" s="3">
        <v>13372231</v>
      </c>
      <c r="AA50" s="4">
        <v>13372231</v>
      </c>
      <c r="AB50" s="4">
        <v>13372231</v>
      </c>
      <c r="AC50" s="4">
        <v>13372231</v>
      </c>
      <c r="AD50" s="4">
        <v>13372232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67103247</v>
      </c>
      <c r="AJ50" s="4">
        <v>80475478</v>
      </c>
      <c r="AK50" s="4">
        <v>93847709</v>
      </c>
      <c r="AL50" s="4">
        <v>107219940</v>
      </c>
      <c r="AM50" s="4">
        <v>120592171</v>
      </c>
      <c r="AN50" s="4">
        <v>133964403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25481</v>
      </c>
      <c r="I51" s="1">
        <v>0</v>
      </c>
      <c r="J51" s="3">
        <v>9324305</v>
      </c>
      <c r="K51" s="3">
        <v>9298824</v>
      </c>
      <c r="L51" s="3">
        <v>9298824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7366962</v>
      </c>
      <c r="T51" s="3">
        <v>7366962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928183</v>
      </c>
      <c r="Z51" s="3">
        <v>928183</v>
      </c>
      <c r="AA51" s="4">
        <v>928184</v>
      </c>
      <c r="AB51" s="4">
        <v>928184</v>
      </c>
      <c r="AC51" s="4">
        <v>928184</v>
      </c>
      <c r="AD51" s="4">
        <v>928182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4657907</v>
      </c>
      <c r="AJ51" s="4">
        <v>5586090</v>
      </c>
      <c r="AK51" s="4">
        <v>6514274</v>
      </c>
      <c r="AL51" s="4">
        <v>7442458</v>
      </c>
      <c r="AM51" s="4">
        <v>8370642</v>
      </c>
      <c r="AN51" s="4">
        <v>9298824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28475</v>
      </c>
      <c r="I52" s="1">
        <v>0</v>
      </c>
      <c r="J52" s="3">
        <v>11812604</v>
      </c>
      <c r="K52" s="3">
        <v>11784129</v>
      </c>
      <c r="L52" s="3">
        <v>11784129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9675156</v>
      </c>
      <c r="T52" s="3">
        <v>9675156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1176515</v>
      </c>
      <c r="Z52" s="3">
        <v>1176515</v>
      </c>
      <c r="AA52" s="4">
        <v>1176515</v>
      </c>
      <c r="AB52" s="4">
        <v>1176515</v>
      </c>
      <c r="AC52" s="4">
        <v>1176515</v>
      </c>
      <c r="AD52" s="4">
        <v>1176514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5901555</v>
      </c>
      <c r="AJ52" s="4">
        <v>7078070</v>
      </c>
      <c r="AK52" s="4">
        <v>8254585</v>
      </c>
      <c r="AL52" s="4">
        <v>9431100</v>
      </c>
      <c r="AM52" s="4">
        <v>10607615</v>
      </c>
      <c r="AN52" s="4">
        <v>11784129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19030</v>
      </c>
      <c r="I53" s="1">
        <v>0</v>
      </c>
      <c r="J53" s="3">
        <v>6439098</v>
      </c>
      <c r="K53" s="3">
        <v>6420068</v>
      </c>
      <c r="L53" s="3">
        <v>6420068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4890752</v>
      </c>
      <c r="T53" s="3">
        <v>4890752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640738</v>
      </c>
      <c r="Z53" s="3">
        <v>640738</v>
      </c>
      <c r="AA53" s="4">
        <v>640738</v>
      </c>
      <c r="AB53" s="4">
        <v>640738</v>
      </c>
      <c r="AC53" s="4">
        <v>640738</v>
      </c>
      <c r="AD53" s="4">
        <v>640738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3216378</v>
      </c>
      <c r="AJ53" s="4">
        <v>3857116</v>
      </c>
      <c r="AK53" s="4">
        <v>4497854</v>
      </c>
      <c r="AL53" s="4">
        <v>5138592</v>
      </c>
      <c r="AM53" s="4">
        <v>5779330</v>
      </c>
      <c r="AN53" s="4">
        <v>6420068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10274</v>
      </c>
      <c r="I54" s="1">
        <v>0</v>
      </c>
      <c r="J54" s="3">
        <v>3795622</v>
      </c>
      <c r="K54" s="3">
        <v>3785348</v>
      </c>
      <c r="L54" s="3">
        <v>3785348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2902682</v>
      </c>
      <c r="T54" s="3">
        <v>2902682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377850</v>
      </c>
      <c r="Z54" s="3">
        <v>377850</v>
      </c>
      <c r="AA54" s="4">
        <v>377850</v>
      </c>
      <c r="AB54" s="4">
        <v>377850</v>
      </c>
      <c r="AC54" s="4">
        <v>377850</v>
      </c>
      <c r="AD54" s="4">
        <v>377850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1896098</v>
      </c>
      <c r="AJ54" s="4">
        <v>2273948</v>
      </c>
      <c r="AK54" s="4">
        <v>2651798</v>
      </c>
      <c r="AL54" s="4">
        <v>3029648</v>
      </c>
      <c r="AM54" s="4">
        <v>3407498</v>
      </c>
      <c r="AN54" s="4">
        <v>3785348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32897</v>
      </c>
      <c r="I55" s="1">
        <v>0</v>
      </c>
      <c r="J55" s="3">
        <v>12132361</v>
      </c>
      <c r="K55" s="3">
        <v>12099464</v>
      </c>
      <c r="L55" s="3">
        <v>12099464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9143184</v>
      </c>
      <c r="T55" s="3">
        <v>9143184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1207753</v>
      </c>
      <c r="Z55" s="3">
        <v>1207753</v>
      </c>
      <c r="AA55" s="4">
        <v>1207754</v>
      </c>
      <c r="AB55" s="4">
        <v>1207754</v>
      </c>
      <c r="AC55" s="4">
        <v>1207754</v>
      </c>
      <c r="AD55" s="4">
        <v>1207752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6060697</v>
      </c>
      <c r="AJ55" s="4">
        <v>7268450</v>
      </c>
      <c r="AK55" s="4">
        <v>8476204</v>
      </c>
      <c r="AL55" s="4">
        <v>9683958</v>
      </c>
      <c r="AM55" s="4">
        <v>10891712</v>
      </c>
      <c r="AN55" s="4">
        <v>12099464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9265</v>
      </c>
      <c r="I56" s="1">
        <v>0</v>
      </c>
      <c r="J56" s="3">
        <v>3557370</v>
      </c>
      <c r="K56" s="3">
        <v>3548105</v>
      </c>
      <c r="L56" s="3">
        <v>3548105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2612718</v>
      </c>
      <c r="T56" s="3">
        <v>2612718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354193</v>
      </c>
      <c r="Z56" s="3">
        <v>354193</v>
      </c>
      <c r="AA56" s="4">
        <v>354193</v>
      </c>
      <c r="AB56" s="4">
        <v>354193</v>
      </c>
      <c r="AC56" s="4">
        <v>354193</v>
      </c>
      <c r="AD56" s="4">
        <v>354192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1777141</v>
      </c>
      <c r="AJ56" s="4">
        <v>2131334</v>
      </c>
      <c r="AK56" s="4">
        <v>2485527</v>
      </c>
      <c r="AL56" s="4">
        <v>2839720</v>
      </c>
      <c r="AM56" s="4">
        <v>3193913</v>
      </c>
      <c r="AN56" s="4">
        <v>3548105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13549</v>
      </c>
      <c r="I57" s="1">
        <v>0</v>
      </c>
      <c r="J57" s="3">
        <v>6035792</v>
      </c>
      <c r="K57" s="3">
        <v>6022243</v>
      </c>
      <c r="L57" s="3">
        <v>6022243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4785762</v>
      </c>
      <c r="T57" s="3">
        <v>4785762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601321</v>
      </c>
      <c r="Z57" s="3">
        <v>601321</v>
      </c>
      <c r="AA57" s="4">
        <v>601321</v>
      </c>
      <c r="AB57" s="4">
        <v>601321</v>
      </c>
      <c r="AC57" s="4">
        <v>601321</v>
      </c>
      <c r="AD57" s="4">
        <v>601322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3015637</v>
      </c>
      <c r="AJ57" s="4">
        <v>3616958</v>
      </c>
      <c r="AK57" s="4">
        <v>4218279</v>
      </c>
      <c r="AL57" s="4">
        <v>4819600</v>
      </c>
      <c r="AM57" s="4">
        <v>5420921</v>
      </c>
      <c r="AN57" s="4">
        <v>6022243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16507</v>
      </c>
      <c r="I58" s="3">
        <v>0</v>
      </c>
      <c r="J58" s="3">
        <v>5575552</v>
      </c>
      <c r="K58" s="3">
        <v>5559045</v>
      </c>
      <c r="L58" s="3">
        <v>5559045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3923109</v>
      </c>
      <c r="T58" s="3">
        <v>3923109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554804</v>
      </c>
      <c r="Z58" s="3">
        <v>554804</v>
      </c>
      <c r="AA58" s="4">
        <v>554804</v>
      </c>
      <c r="AB58" s="4">
        <v>554804</v>
      </c>
      <c r="AC58" s="4">
        <v>554804</v>
      </c>
      <c r="AD58" s="4">
        <v>554805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2785024</v>
      </c>
      <c r="AJ58" s="4">
        <v>3339828</v>
      </c>
      <c r="AK58" s="4">
        <v>3894632</v>
      </c>
      <c r="AL58" s="4">
        <v>4449436</v>
      </c>
      <c r="AM58" s="4">
        <v>5004240</v>
      </c>
      <c r="AN58" s="4">
        <v>5559045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29793</v>
      </c>
      <c r="I59" s="1">
        <v>0</v>
      </c>
      <c r="J59" s="3">
        <v>11507667</v>
      </c>
      <c r="K59" s="3">
        <v>11477874</v>
      </c>
      <c r="L59" s="3">
        <v>11477874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9435683</v>
      </c>
      <c r="T59" s="3">
        <v>9435683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1145801</v>
      </c>
      <c r="Z59" s="3">
        <v>1145801</v>
      </c>
      <c r="AA59" s="4">
        <v>1145801</v>
      </c>
      <c r="AB59" s="4">
        <v>1145801</v>
      </c>
      <c r="AC59" s="4">
        <v>1145801</v>
      </c>
      <c r="AD59" s="4">
        <v>1145801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5748869</v>
      </c>
      <c r="AJ59" s="4">
        <v>6894670</v>
      </c>
      <c r="AK59" s="4">
        <v>8040471</v>
      </c>
      <c r="AL59" s="4">
        <v>9186272</v>
      </c>
      <c r="AM59" s="4">
        <v>10332073</v>
      </c>
      <c r="AN59" s="4">
        <v>11477874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32005</v>
      </c>
      <c r="I60" s="1">
        <v>0</v>
      </c>
      <c r="J60" s="3">
        <v>12132826</v>
      </c>
      <c r="K60" s="3">
        <v>12100821</v>
      </c>
      <c r="L60" s="3">
        <v>12100821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9683811</v>
      </c>
      <c r="T60" s="3">
        <v>9683811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1207948</v>
      </c>
      <c r="Z60" s="3">
        <v>1207948</v>
      </c>
      <c r="AA60" s="4">
        <v>1207948</v>
      </c>
      <c r="AB60" s="4">
        <v>1207948</v>
      </c>
      <c r="AC60" s="4">
        <v>1207948</v>
      </c>
      <c r="AD60" s="4">
        <v>1207949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6061080</v>
      </c>
      <c r="AJ60" s="4">
        <v>7269028</v>
      </c>
      <c r="AK60" s="4">
        <v>8476976</v>
      </c>
      <c r="AL60" s="4">
        <v>9684924</v>
      </c>
      <c r="AM60" s="4">
        <v>10892872</v>
      </c>
      <c r="AN60" s="4">
        <v>12100821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6496</v>
      </c>
      <c r="I61" s="1">
        <v>0</v>
      </c>
      <c r="J61" s="3">
        <v>2086923</v>
      </c>
      <c r="K61" s="3">
        <v>2080427</v>
      </c>
      <c r="L61" s="3">
        <v>2080427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1515724</v>
      </c>
      <c r="T61" s="3">
        <v>1515724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207610</v>
      </c>
      <c r="Z61" s="3">
        <v>207610</v>
      </c>
      <c r="AA61" s="4">
        <v>207610</v>
      </c>
      <c r="AB61" s="4">
        <v>207610</v>
      </c>
      <c r="AC61" s="4">
        <v>207610</v>
      </c>
      <c r="AD61" s="4">
        <v>207609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1042378</v>
      </c>
      <c r="AJ61" s="4">
        <v>1249988</v>
      </c>
      <c r="AK61" s="4">
        <v>1457598</v>
      </c>
      <c r="AL61" s="4">
        <v>1665208</v>
      </c>
      <c r="AM61" s="4">
        <v>1872818</v>
      </c>
      <c r="AN61" s="4">
        <v>2080427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22571</v>
      </c>
      <c r="I62" s="1">
        <v>0</v>
      </c>
      <c r="J62" s="3">
        <v>8794091</v>
      </c>
      <c r="K62" s="3">
        <v>8771520</v>
      </c>
      <c r="L62" s="3">
        <v>8771520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7186317</v>
      </c>
      <c r="T62" s="3">
        <v>7186317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875647</v>
      </c>
      <c r="Z62" s="3">
        <v>875647</v>
      </c>
      <c r="AA62" s="4">
        <v>875648</v>
      </c>
      <c r="AB62" s="4">
        <v>875648</v>
      </c>
      <c r="AC62" s="4">
        <v>875648</v>
      </c>
      <c r="AD62" s="4">
        <v>875646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4393283</v>
      </c>
      <c r="AJ62" s="4">
        <v>5268930</v>
      </c>
      <c r="AK62" s="4">
        <v>6144578</v>
      </c>
      <c r="AL62" s="4">
        <v>7020226</v>
      </c>
      <c r="AM62" s="4">
        <v>7895874</v>
      </c>
      <c r="AN62" s="4">
        <v>8771520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21767</v>
      </c>
      <c r="I63" s="1">
        <v>0</v>
      </c>
      <c r="J63" s="3">
        <v>8065062</v>
      </c>
      <c r="K63" s="3">
        <v>8043295</v>
      </c>
      <c r="L63" s="3">
        <v>8043295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6442451</v>
      </c>
      <c r="T63" s="3">
        <v>6442451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802879</v>
      </c>
      <c r="Z63" s="3">
        <v>802879</v>
      </c>
      <c r="AA63" s="4">
        <v>802878</v>
      </c>
      <c r="AB63" s="4">
        <v>802878</v>
      </c>
      <c r="AC63" s="4">
        <v>802878</v>
      </c>
      <c r="AD63" s="4">
        <v>802879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4028903</v>
      </c>
      <c r="AJ63" s="4">
        <v>4831782</v>
      </c>
      <c r="AK63" s="4">
        <v>5634660</v>
      </c>
      <c r="AL63" s="4">
        <v>6437538</v>
      </c>
      <c r="AM63" s="4">
        <v>7240416</v>
      </c>
      <c r="AN63" s="4">
        <v>8043295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21895</v>
      </c>
      <c r="I64" s="1">
        <v>0</v>
      </c>
      <c r="J64" s="3">
        <v>6772543</v>
      </c>
      <c r="K64" s="3">
        <v>6750648</v>
      </c>
      <c r="L64" s="3">
        <v>6750648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5176002</v>
      </c>
      <c r="T64" s="3">
        <v>5176002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673605</v>
      </c>
      <c r="Z64" s="3">
        <v>673605</v>
      </c>
      <c r="AA64" s="4">
        <v>673606</v>
      </c>
      <c r="AB64" s="4">
        <v>673606</v>
      </c>
      <c r="AC64" s="4">
        <v>673606</v>
      </c>
      <c r="AD64" s="4">
        <v>673604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3382621</v>
      </c>
      <c r="AJ64" s="4">
        <v>4056226</v>
      </c>
      <c r="AK64" s="4">
        <v>4729832</v>
      </c>
      <c r="AL64" s="4">
        <v>5403438</v>
      </c>
      <c r="AM64" s="4">
        <v>6077044</v>
      </c>
      <c r="AN64" s="4">
        <v>6750648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33280</v>
      </c>
      <c r="I65" s="1">
        <v>0</v>
      </c>
      <c r="J65" s="3">
        <v>13687568</v>
      </c>
      <c r="K65" s="3">
        <v>13654288</v>
      </c>
      <c r="L65" s="3">
        <v>13654288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11348098</v>
      </c>
      <c r="T65" s="3">
        <v>11348098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1363210</v>
      </c>
      <c r="Z65" s="3">
        <v>1363210</v>
      </c>
      <c r="AA65" s="4">
        <v>1363210</v>
      </c>
      <c r="AB65" s="4">
        <v>1363210</v>
      </c>
      <c r="AC65" s="4">
        <v>1363210</v>
      </c>
      <c r="AD65" s="4">
        <v>1363210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6838238</v>
      </c>
      <c r="AJ65" s="4">
        <v>8201448</v>
      </c>
      <c r="AK65" s="4">
        <v>9564658</v>
      </c>
      <c r="AL65" s="4">
        <v>10927868</v>
      </c>
      <c r="AM65" s="4">
        <v>12291078</v>
      </c>
      <c r="AN65" s="4">
        <v>13654288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6141</v>
      </c>
      <c r="I66" s="1">
        <v>0</v>
      </c>
      <c r="J66" s="3">
        <v>2593241</v>
      </c>
      <c r="K66" s="3">
        <v>2587100</v>
      </c>
      <c r="L66" s="3">
        <v>2587100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1955993</v>
      </c>
      <c r="T66" s="3">
        <v>1955993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258301</v>
      </c>
      <c r="Z66" s="3">
        <v>258301</v>
      </c>
      <c r="AA66" s="4">
        <v>258301</v>
      </c>
      <c r="AB66" s="4">
        <v>258301</v>
      </c>
      <c r="AC66" s="4">
        <v>258301</v>
      </c>
      <c r="AD66" s="4">
        <v>258299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1295597</v>
      </c>
      <c r="AJ66" s="4">
        <v>1553898</v>
      </c>
      <c r="AK66" s="4">
        <v>1812199</v>
      </c>
      <c r="AL66" s="4">
        <v>2070500</v>
      </c>
      <c r="AM66" s="4">
        <v>2328801</v>
      </c>
      <c r="AN66" s="4">
        <v>2587100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6037</v>
      </c>
      <c r="I67" s="1">
        <v>0</v>
      </c>
      <c r="J67" s="3">
        <v>1207196</v>
      </c>
      <c r="K67" s="3">
        <v>1201159</v>
      </c>
      <c r="L67" s="3">
        <v>1201159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643688</v>
      </c>
      <c r="T67" s="3">
        <v>643688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119713</v>
      </c>
      <c r="Z67" s="3">
        <v>119713</v>
      </c>
      <c r="AA67" s="4">
        <v>119713</v>
      </c>
      <c r="AB67" s="4">
        <v>119713</v>
      </c>
      <c r="AC67" s="4">
        <v>119713</v>
      </c>
      <c r="AD67" s="4">
        <v>119714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602593</v>
      </c>
      <c r="AJ67" s="4">
        <v>722306</v>
      </c>
      <c r="AK67" s="4">
        <v>842019</v>
      </c>
      <c r="AL67" s="4">
        <v>961732</v>
      </c>
      <c r="AM67" s="4">
        <v>1081445</v>
      </c>
      <c r="AN67" s="4">
        <v>1201159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70337</v>
      </c>
      <c r="I68" s="1">
        <v>0</v>
      </c>
      <c r="J68" s="3">
        <v>23640194</v>
      </c>
      <c r="K68" s="3">
        <v>23569857</v>
      </c>
      <c r="L68" s="3">
        <v>23569857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18689539</v>
      </c>
      <c r="T68" s="3">
        <v>18689539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2352297</v>
      </c>
      <c r="Z68" s="3">
        <v>2352297</v>
      </c>
      <c r="AA68" s="4">
        <v>2352297</v>
      </c>
      <c r="AB68" s="4">
        <v>2352297</v>
      </c>
      <c r="AC68" s="4">
        <v>2352297</v>
      </c>
      <c r="AD68" s="4">
        <v>2352296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11808373</v>
      </c>
      <c r="AJ68" s="4">
        <v>14160670</v>
      </c>
      <c r="AK68" s="4">
        <v>16512967</v>
      </c>
      <c r="AL68" s="4">
        <v>18865264</v>
      </c>
      <c r="AM68" s="4">
        <v>21217561</v>
      </c>
      <c r="AN68" s="4">
        <v>23569857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25689</v>
      </c>
      <c r="I69" s="1">
        <v>0</v>
      </c>
      <c r="J69" s="3">
        <v>5452558</v>
      </c>
      <c r="K69" s="3">
        <v>5426869</v>
      </c>
      <c r="L69" s="3">
        <v>5426869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3636911</v>
      </c>
      <c r="T69" s="3">
        <v>3636911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540974</v>
      </c>
      <c r="Z69" s="3">
        <v>540974</v>
      </c>
      <c r="AA69" s="4">
        <v>540974</v>
      </c>
      <c r="AB69" s="4">
        <v>540974</v>
      </c>
      <c r="AC69" s="4">
        <v>540974</v>
      </c>
      <c r="AD69" s="4">
        <v>540975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2721998</v>
      </c>
      <c r="AJ69" s="4">
        <v>3262972</v>
      </c>
      <c r="AK69" s="4">
        <v>3803946</v>
      </c>
      <c r="AL69" s="4">
        <v>4344920</v>
      </c>
      <c r="AM69" s="4">
        <v>4885894</v>
      </c>
      <c r="AN69" s="4">
        <v>5426869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80737</v>
      </c>
      <c r="I70" s="1">
        <v>0</v>
      </c>
      <c r="J70" s="3">
        <v>34862932</v>
      </c>
      <c r="K70" s="3">
        <v>34782195</v>
      </c>
      <c r="L70" s="3">
        <v>34782195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29029220</v>
      </c>
      <c r="T70" s="3">
        <v>29029220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3472837</v>
      </c>
      <c r="Z70" s="3">
        <v>3472837</v>
      </c>
      <c r="AA70" s="4">
        <v>3472837</v>
      </c>
      <c r="AB70" s="4">
        <v>3472837</v>
      </c>
      <c r="AC70" s="4">
        <v>3472837</v>
      </c>
      <c r="AD70" s="4">
        <v>3472838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17418009</v>
      </c>
      <c r="AJ70" s="4">
        <v>20890846</v>
      </c>
      <c r="AK70" s="4">
        <v>24363683</v>
      </c>
      <c r="AL70" s="4">
        <v>27836520</v>
      </c>
      <c r="AM70" s="4">
        <v>31309357</v>
      </c>
      <c r="AN70" s="4">
        <v>34782195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15419</v>
      </c>
      <c r="I71" s="1">
        <v>0</v>
      </c>
      <c r="J71" s="3">
        <v>5578088</v>
      </c>
      <c r="K71" s="3">
        <v>5562669</v>
      </c>
      <c r="L71" s="3">
        <v>5562669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4336155</v>
      </c>
      <c r="T71" s="3">
        <v>4336155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555239</v>
      </c>
      <c r="Z71" s="3">
        <v>555239</v>
      </c>
      <c r="AA71" s="4">
        <v>555239</v>
      </c>
      <c r="AB71" s="4">
        <v>555239</v>
      </c>
      <c r="AC71" s="4">
        <v>555239</v>
      </c>
      <c r="AD71" s="4">
        <v>555238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2786475</v>
      </c>
      <c r="AJ71" s="4">
        <v>3341714</v>
      </c>
      <c r="AK71" s="4">
        <v>3896953</v>
      </c>
      <c r="AL71" s="4">
        <v>4452192</v>
      </c>
      <c r="AM71" s="4">
        <v>5007431</v>
      </c>
      <c r="AN71" s="4">
        <v>5562669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115193</v>
      </c>
      <c r="I72" s="1">
        <v>0</v>
      </c>
      <c r="J72" s="3">
        <v>36673531</v>
      </c>
      <c r="K72" s="3">
        <v>36558338</v>
      </c>
      <c r="L72" s="3">
        <v>36558338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28655551</v>
      </c>
      <c r="T72" s="3">
        <v>28655551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3648154</v>
      </c>
      <c r="Z72" s="3">
        <v>3648154</v>
      </c>
      <c r="AA72" s="4">
        <v>3648155</v>
      </c>
      <c r="AB72" s="4">
        <v>3648155</v>
      </c>
      <c r="AC72" s="4">
        <v>3648155</v>
      </c>
      <c r="AD72" s="4">
        <v>3648153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18317566</v>
      </c>
      <c r="AJ72" s="4">
        <v>21965720</v>
      </c>
      <c r="AK72" s="4">
        <v>25613875</v>
      </c>
      <c r="AL72" s="4">
        <v>29262030</v>
      </c>
      <c r="AM72" s="4">
        <v>32910185</v>
      </c>
      <c r="AN72" s="4">
        <v>36558338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9418</v>
      </c>
      <c r="I73" s="1">
        <v>0</v>
      </c>
      <c r="J73" s="3">
        <v>3450658</v>
      </c>
      <c r="K73" s="3">
        <v>3441240</v>
      </c>
      <c r="L73" s="3">
        <v>3441240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2582843</v>
      </c>
      <c r="T73" s="3">
        <v>2582843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343496</v>
      </c>
      <c r="Z73" s="3">
        <v>343496</v>
      </c>
      <c r="AA73" s="4">
        <v>343496</v>
      </c>
      <c r="AB73" s="4">
        <v>343496</v>
      </c>
      <c r="AC73" s="4">
        <v>343496</v>
      </c>
      <c r="AD73" s="4">
        <v>343496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1723760</v>
      </c>
      <c r="AJ73" s="4">
        <v>2067256</v>
      </c>
      <c r="AK73" s="4">
        <v>2410752</v>
      </c>
      <c r="AL73" s="4">
        <v>2754248</v>
      </c>
      <c r="AM73" s="4">
        <v>3097744</v>
      </c>
      <c r="AN73" s="4">
        <v>3441240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10182</v>
      </c>
      <c r="I74" s="1">
        <v>0</v>
      </c>
      <c r="J74" s="3">
        <v>2993511</v>
      </c>
      <c r="K74" s="3">
        <v>2983329</v>
      </c>
      <c r="L74" s="3">
        <v>2983329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2102924</v>
      </c>
      <c r="T74" s="3">
        <v>2102924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297654</v>
      </c>
      <c r="Z74" s="3">
        <v>297654</v>
      </c>
      <c r="AA74" s="4">
        <v>297654</v>
      </c>
      <c r="AB74" s="4">
        <v>297654</v>
      </c>
      <c r="AC74" s="4">
        <v>297654</v>
      </c>
      <c r="AD74" s="4">
        <v>297655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1495058</v>
      </c>
      <c r="AJ74" s="4">
        <v>1792712</v>
      </c>
      <c r="AK74" s="4">
        <v>2090366</v>
      </c>
      <c r="AL74" s="4">
        <v>2388020</v>
      </c>
      <c r="AM74" s="4">
        <v>2685674</v>
      </c>
      <c r="AN74" s="4">
        <v>2983329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17176</v>
      </c>
      <c r="I75" s="1">
        <v>0</v>
      </c>
      <c r="J75" s="3">
        <v>6838603</v>
      </c>
      <c r="K75" s="3">
        <v>6821427</v>
      </c>
      <c r="L75" s="3">
        <v>6821427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5387463</v>
      </c>
      <c r="T75" s="3">
        <v>5387463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680998</v>
      </c>
      <c r="Z75" s="3">
        <v>680998</v>
      </c>
      <c r="AA75" s="4">
        <v>680998</v>
      </c>
      <c r="AB75" s="4">
        <v>680998</v>
      </c>
      <c r="AC75" s="4">
        <v>680998</v>
      </c>
      <c r="AD75" s="4">
        <v>680997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3416438</v>
      </c>
      <c r="AJ75" s="4">
        <v>4097436</v>
      </c>
      <c r="AK75" s="4">
        <v>4778434</v>
      </c>
      <c r="AL75" s="4">
        <v>5459432</v>
      </c>
      <c r="AM75" s="4">
        <v>6140430</v>
      </c>
      <c r="AN75" s="4">
        <v>6821427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9920</v>
      </c>
      <c r="I76" s="3">
        <v>0</v>
      </c>
      <c r="J76" s="3">
        <v>3610599</v>
      </c>
      <c r="K76" s="3">
        <v>3600679</v>
      </c>
      <c r="L76" s="3">
        <v>3600679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2647642</v>
      </c>
      <c r="T76" s="3">
        <v>2647642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359407</v>
      </c>
      <c r="Z76" s="3">
        <v>359407</v>
      </c>
      <c r="AA76" s="4">
        <v>359406</v>
      </c>
      <c r="AB76" s="4">
        <v>359406</v>
      </c>
      <c r="AC76" s="4">
        <v>359406</v>
      </c>
      <c r="AD76" s="4">
        <v>359407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1803647</v>
      </c>
      <c r="AJ76" s="4">
        <v>2163054</v>
      </c>
      <c r="AK76" s="4">
        <v>2522460</v>
      </c>
      <c r="AL76" s="4">
        <v>2881866</v>
      </c>
      <c r="AM76" s="4">
        <v>3241272</v>
      </c>
      <c r="AN76" s="4">
        <v>3600679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8922</v>
      </c>
      <c r="I77" s="1">
        <v>0</v>
      </c>
      <c r="J77" s="3">
        <v>2467765</v>
      </c>
      <c r="K77" s="3">
        <v>2458843</v>
      </c>
      <c r="L77" s="3">
        <v>2458843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1691275</v>
      </c>
      <c r="T77" s="3">
        <v>1691275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245289</v>
      </c>
      <c r="Z77" s="3">
        <v>245289</v>
      </c>
      <c r="AA77" s="4">
        <v>245289</v>
      </c>
      <c r="AB77" s="4">
        <v>245289</v>
      </c>
      <c r="AC77" s="4">
        <v>245289</v>
      </c>
      <c r="AD77" s="4">
        <v>245290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1232397</v>
      </c>
      <c r="AJ77" s="4">
        <v>1477686</v>
      </c>
      <c r="AK77" s="4">
        <v>1722975</v>
      </c>
      <c r="AL77" s="4">
        <v>1968264</v>
      </c>
      <c r="AM77" s="4">
        <v>2213553</v>
      </c>
      <c r="AN77" s="4">
        <v>2458843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190526</v>
      </c>
      <c r="I78" s="1">
        <v>0</v>
      </c>
      <c r="J78" s="3">
        <v>82011135</v>
      </c>
      <c r="K78" s="3">
        <v>81820609</v>
      </c>
      <c r="L78" s="3">
        <v>81820609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68974227</v>
      </c>
      <c r="T78" s="3">
        <v>68974227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8169359</v>
      </c>
      <c r="Z78" s="3">
        <v>8169359</v>
      </c>
      <c r="AA78" s="4">
        <v>8169359</v>
      </c>
      <c r="AB78" s="4">
        <v>8169359</v>
      </c>
      <c r="AC78" s="4">
        <v>8169359</v>
      </c>
      <c r="AD78" s="4">
        <v>8169358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40973815</v>
      </c>
      <c r="AJ78" s="4">
        <v>49143174</v>
      </c>
      <c r="AK78" s="4">
        <v>57312533</v>
      </c>
      <c r="AL78" s="4">
        <v>65481892</v>
      </c>
      <c r="AM78" s="4">
        <v>73651251</v>
      </c>
      <c r="AN78" s="4">
        <v>81820609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29971</v>
      </c>
      <c r="I79" s="1">
        <v>0</v>
      </c>
      <c r="J79" s="3">
        <v>11019743</v>
      </c>
      <c r="K79" s="3">
        <v>10989772</v>
      </c>
      <c r="L79" s="3">
        <v>10989772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8614190</v>
      </c>
      <c r="T79" s="3">
        <v>8614190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1096979</v>
      </c>
      <c r="Z79" s="3">
        <v>1096979</v>
      </c>
      <c r="AA79" s="4">
        <v>1096980</v>
      </c>
      <c r="AB79" s="4">
        <v>1096980</v>
      </c>
      <c r="AC79" s="4">
        <v>1096980</v>
      </c>
      <c r="AD79" s="4">
        <v>1096978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5504875</v>
      </c>
      <c r="AJ79" s="4">
        <v>6601854</v>
      </c>
      <c r="AK79" s="4">
        <v>7698834</v>
      </c>
      <c r="AL79" s="4">
        <v>8795814</v>
      </c>
      <c r="AM79" s="4">
        <v>9892794</v>
      </c>
      <c r="AN79" s="4">
        <v>10989772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77631</v>
      </c>
      <c r="I80" s="1">
        <v>0</v>
      </c>
      <c r="J80" s="3">
        <v>26473979</v>
      </c>
      <c r="K80" s="3">
        <v>26396348</v>
      </c>
      <c r="L80" s="3">
        <v>26396348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21395686</v>
      </c>
      <c r="T80" s="3">
        <v>21395686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2634459</v>
      </c>
      <c r="Z80" s="3">
        <v>2634459</v>
      </c>
      <c r="AA80" s="4">
        <v>2634460</v>
      </c>
      <c r="AB80" s="4">
        <v>2634460</v>
      </c>
      <c r="AC80" s="4">
        <v>2634460</v>
      </c>
      <c r="AD80" s="4">
        <v>2634458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13224051</v>
      </c>
      <c r="AJ80" s="4">
        <v>15858510</v>
      </c>
      <c r="AK80" s="4">
        <v>18492970</v>
      </c>
      <c r="AL80" s="4">
        <v>21127430</v>
      </c>
      <c r="AM80" s="4">
        <v>23761890</v>
      </c>
      <c r="AN80" s="4">
        <v>26396348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9459</v>
      </c>
      <c r="I81" s="1">
        <v>0</v>
      </c>
      <c r="J81" s="3">
        <v>3530056</v>
      </c>
      <c r="K81" s="3">
        <v>3520597</v>
      </c>
      <c r="L81" s="3">
        <v>3520597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2631737</v>
      </c>
      <c r="T81" s="3">
        <v>2631737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351429</v>
      </c>
      <c r="Z81" s="3">
        <v>351429</v>
      </c>
      <c r="AA81" s="4">
        <v>351429</v>
      </c>
      <c r="AB81" s="4">
        <v>351429</v>
      </c>
      <c r="AC81" s="4">
        <v>351429</v>
      </c>
      <c r="AD81" s="4">
        <v>351428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1763453</v>
      </c>
      <c r="AJ81" s="4">
        <v>2114882</v>
      </c>
      <c r="AK81" s="4">
        <v>2466311</v>
      </c>
      <c r="AL81" s="4">
        <v>2817740</v>
      </c>
      <c r="AM81" s="4">
        <v>3169169</v>
      </c>
      <c r="AN81" s="4">
        <v>3520597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305604</v>
      </c>
      <c r="I82" s="1">
        <v>0</v>
      </c>
      <c r="J82" s="3">
        <v>118272660</v>
      </c>
      <c r="K82" s="3">
        <v>117967056</v>
      </c>
      <c r="L82" s="3">
        <v>117967056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95505399</v>
      </c>
      <c r="T82" s="3">
        <v>95505399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11776332</v>
      </c>
      <c r="Z82" s="3">
        <v>11776332</v>
      </c>
      <c r="AA82" s="4">
        <v>11776332</v>
      </c>
      <c r="AB82" s="4">
        <v>11776332</v>
      </c>
      <c r="AC82" s="4">
        <v>11776332</v>
      </c>
      <c r="AD82" s="4">
        <v>11776332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59085396</v>
      </c>
      <c r="AJ82" s="4">
        <v>70861728</v>
      </c>
      <c r="AK82" s="4">
        <v>82638060</v>
      </c>
      <c r="AL82" s="4">
        <v>94414392</v>
      </c>
      <c r="AM82" s="4">
        <v>106190724</v>
      </c>
      <c r="AN82" s="4">
        <v>117967056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24310</v>
      </c>
      <c r="I83" s="1">
        <v>0</v>
      </c>
      <c r="J83" s="3">
        <v>8778555</v>
      </c>
      <c r="K83" s="3">
        <v>8754245</v>
      </c>
      <c r="L83" s="3">
        <v>8754245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7080599</v>
      </c>
      <c r="T83" s="3">
        <v>7080599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873804</v>
      </c>
      <c r="Z83" s="3">
        <v>873804</v>
      </c>
      <c r="AA83" s="4">
        <v>873803</v>
      </c>
      <c r="AB83" s="4">
        <v>873803</v>
      </c>
      <c r="AC83" s="4">
        <v>873803</v>
      </c>
      <c r="AD83" s="4">
        <v>873804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4385228</v>
      </c>
      <c r="AJ83" s="4">
        <v>5259032</v>
      </c>
      <c r="AK83" s="4">
        <v>6132835</v>
      </c>
      <c r="AL83" s="4">
        <v>7006638</v>
      </c>
      <c r="AM83" s="4">
        <v>7880441</v>
      </c>
      <c r="AN83" s="4">
        <v>8754245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32672</v>
      </c>
      <c r="I84" s="1">
        <v>0</v>
      </c>
      <c r="J84" s="3">
        <v>10139784</v>
      </c>
      <c r="K84" s="3">
        <v>10107112</v>
      </c>
      <c r="L84" s="3">
        <v>10107112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7456577</v>
      </c>
      <c r="T84" s="3">
        <v>7456577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1008533</v>
      </c>
      <c r="Z84" s="3">
        <v>1008533</v>
      </c>
      <c r="AA84" s="4">
        <v>1008534</v>
      </c>
      <c r="AB84" s="4">
        <v>1008534</v>
      </c>
      <c r="AC84" s="4">
        <v>1008534</v>
      </c>
      <c r="AD84" s="4">
        <v>1008532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5064445</v>
      </c>
      <c r="AJ84" s="4">
        <v>6072978</v>
      </c>
      <c r="AK84" s="4">
        <v>7081512</v>
      </c>
      <c r="AL84" s="4">
        <v>8090046</v>
      </c>
      <c r="AM84" s="4">
        <v>9098580</v>
      </c>
      <c r="AN84" s="4">
        <v>10107112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3874</v>
      </c>
      <c r="I85" s="3">
        <v>0</v>
      </c>
      <c r="J85" s="3">
        <v>1532720</v>
      </c>
      <c r="K85" s="3">
        <v>1528846</v>
      </c>
      <c r="L85" s="3">
        <v>1528846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1109030</v>
      </c>
      <c r="T85" s="3">
        <v>1109030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152626</v>
      </c>
      <c r="Z85" s="3">
        <v>152626</v>
      </c>
      <c r="AA85" s="4">
        <v>152627</v>
      </c>
      <c r="AB85" s="4">
        <v>152627</v>
      </c>
      <c r="AC85" s="4">
        <v>152627</v>
      </c>
      <c r="AD85" s="4">
        <v>152625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765714</v>
      </c>
      <c r="AJ85" s="4">
        <v>918340</v>
      </c>
      <c r="AK85" s="4">
        <v>1070967</v>
      </c>
      <c r="AL85" s="4">
        <v>1223594</v>
      </c>
      <c r="AM85" s="4">
        <v>1376221</v>
      </c>
      <c r="AN85" s="4">
        <v>1528846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44534</v>
      </c>
      <c r="I86" s="3">
        <v>0</v>
      </c>
      <c r="J86" s="3">
        <v>19066913</v>
      </c>
      <c r="K86" s="3">
        <v>19022379</v>
      </c>
      <c r="L86" s="3">
        <v>19022379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15856383</v>
      </c>
      <c r="T86" s="3">
        <v>15856383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1899269</v>
      </c>
      <c r="Z86" s="3">
        <v>1899269</v>
      </c>
      <c r="AA86" s="4">
        <v>1899269</v>
      </c>
      <c r="AB86" s="4">
        <v>1899269</v>
      </c>
      <c r="AC86" s="4">
        <v>1899269</v>
      </c>
      <c r="AD86" s="4">
        <v>1899270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9526033</v>
      </c>
      <c r="AJ86" s="4">
        <v>11425302</v>
      </c>
      <c r="AK86" s="4">
        <v>13324571</v>
      </c>
      <c r="AL86" s="4">
        <v>15223840</v>
      </c>
      <c r="AM86" s="4">
        <v>17123109</v>
      </c>
      <c r="AN86" s="4">
        <v>19022379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19647</v>
      </c>
      <c r="I87" s="3">
        <v>0</v>
      </c>
      <c r="J87" s="3">
        <v>7409303</v>
      </c>
      <c r="K87" s="3">
        <v>7389656</v>
      </c>
      <c r="L87" s="3">
        <v>7389656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5903446</v>
      </c>
      <c r="T87" s="3">
        <v>5903446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737656</v>
      </c>
      <c r="Z87" s="3">
        <v>737656</v>
      </c>
      <c r="AA87" s="4">
        <v>737656</v>
      </c>
      <c r="AB87" s="4">
        <v>737656</v>
      </c>
      <c r="AC87" s="4">
        <v>737656</v>
      </c>
      <c r="AD87" s="4">
        <v>737656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3701376</v>
      </c>
      <c r="AJ87" s="4">
        <v>4439032</v>
      </c>
      <c r="AK87" s="4">
        <v>5176688</v>
      </c>
      <c r="AL87" s="4">
        <v>5914344</v>
      </c>
      <c r="AM87" s="4">
        <v>6652000</v>
      </c>
      <c r="AN87" s="4">
        <v>7389656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694615</v>
      </c>
      <c r="I88" s="3">
        <v>0</v>
      </c>
      <c r="J88" s="3">
        <v>292902754</v>
      </c>
      <c r="K88" s="3">
        <v>292208139</v>
      </c>
      <c r="L88" s="3">
        <v>292208139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244083797</v>
      </c>
      <c r="T88" s="3">
        <v>244083797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29174507</v>
      </c>
      <c r="Z88" s="3">
        <v>29174507</v>
      </c>
      <c r="AA88" s="4">
        <v>29174506</v>
      </c>
      <c r="AB88" s="4">
        <v>29174506</v>
      </c>
      <c r="AC88" s="4">
        <v>29174506</v>
      </c>
      <c r="AD88" s="4">
        <v>29174507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146335607</v>
      </c>
      <c r="AJ88" s="4">
        <v>175510114</v>
      </c>
      <c r="AK88" s="4">
        <v>204684620</v>
      </c>
      <c r="AL88" s="4">
        <v>233859126</v>
      </c>
      <c r="AM88" s="4">
        <v>263033632</v>
      </c>
      <c r="AN88" s="4">
        <v>292208139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2027</v>
      </c>
      <c r="I89" s="1">
        <v>0</v>
      </c>
      <c r="J89" s="3">
        <v>1028355</v>
      </c>
      <c r="K89" s="3">
        <v>1026328</v>
      </c>
      <c r="L89" s="3">
        <v>1026328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641328</v>
      </c>
      <c r="T89" s="3">
        <v>641328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102497</v>
      </c>
      <c r="Z89" s="3">
        <v>102497</v>
      </c>
      <c r="AA89" s="4">
        <v>102498</v>
      </c>
      <c r="AB89" s="4">
        <v>102498</v>
      </c>
      <c r="AC89" s="4">
        <v>102498</v>
      </c>
      <c r="AD89" s="4">
        <v>102496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513841</v>
      </c>
      <c r="AJ89" s="4">
        <v>616338</v>
      </c>
      <c r="AK89" s="4">
        <v>718836</v>
      </c>
      <c r="AL89" s="4">
        <v>821334</v>
      </c>
      <c r="AM89" s="4">
        <v>923832</v>
      </c>
      <c r="AN89" s="4">
        <v>1026328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19183</v>
      </c>
      <c r="I90" s="3">
        <v>0</v>
      </c>
      <c r="J90" s="3">
        <v>7159303</v>
      </c>
      <c r="K90" s="3">
        <v>7140120</v>
      </c>
      <c r="L90" s="3">
        <v>7140120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5639026</v>
      </c>
      <c r="T90" s="3">
        <v>5639026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712733</v>
      </c>
      <c r="Z90" s="3">
        <v>712733</v>
      </c>
      <c r="AA90" s="4">
        <v>712734</v>
      </c>
      <c r="AB90" s="4">
        <v>712734</v>
      </c>
      <c r="AC90" s="4">
        <v>712734</v>
      </c>
      <c r="AD90" s="4">
        <v>712732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3576453</v>
      </c>
      <c r="AJ90" s="4">
        <v>4289186</v>
      </c>
      <c r="AK90" s="4">
        <v>5001920</v>
      </c>
      <c r="AL90" s="4">
        <v>5714654</v>
      </c>
      <c r="AM90" s="4">
        <v>6427388</v>
      </c>
      <c r="AN90" s="4">
        <v>7140120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222170</v>
      </c>
      <c r="I91" s="1">
        <v>0</v>
      </c>
      <c r="J91" s="3">
        <v>85137185</v>
      </c>
      <c r="K91" s="3">
        <v>84915015</v>
      </c>
      <c r="L91" s="3">
        <v>84915015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66183249</v>
      </c>
      <c r="T91" s="3">
        <v>66183249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8476690</v>
      </c>
      <c r="Z91" s="3">
        <v>8476690</v>
      </c>
      <c r="AA91" s="4">
        <v>8476690</v>
      </c>
      <c r="AB91" s="4">
        <v>8476690</v>
      </c>
      <c r="AC91" s="4">
        <v>8476690</v>
      </c>
      <c r="AD91" s="4">
        <v>8476689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42531566</v>
      </c>
      <c r="AJ91" s="4">
        <v>51008256</v>
      </c>
      <c r="AK91" s="4">
        <v>59484946</v>
      </c>
      <c r="AL91" s="4">
        <v>67961636</v>
      </c>
      <c r="AM91" s="4">
        <v>76438326</v>
      </c>
      <c r="AN91" s="4">
        <v>84915015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7760</v>
      </c>
      <c r="I92" s="1">
        <v>0</v>
      </c>
      <c r="J92" s="3">
        <v>2871199</v>
      </c>
      <c r="K92" s="3">
        <v>2863439</v>
      </c>
      <c r="L92" s="3">
        <v>2863439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2084156</v>
      </c>
      <c r="T92" s="3">
        <v>2084156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285827</v>
      </c>
      <c r="Z92" s="3">
        <v>285827</v>
      </c>
      <c r="AA92" s="4">
        <v>285826</v>
      </c>
      <c r="AB92" s="4">
        <v>285826</v>
      </c>
      <c r="AC92" s="4">
        <v>285826</v>
      </c>
      <c r="AD92" s="4">
        <v>285827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1434307</v>
      </c>
      <c r="AJ92" s="4">
        <v>1720134</v>
      </c>
      <c r="AK92" s="4">
        <v>2005960</v>
      </c>
      <c r="AL92" s="4">
        <v>2291786</v>
      </c>
      <c r="AM92" s="4">
        <v>2577612</v>
      </c>
      <c r="AN92" s="4">
        <v>2863439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8722</v>
      </c>
      <c r="I93" s="3">
        <v>0</v>
      </c>
      <c r="J93" s="3">
        <v>2658128</v>
      </c>
      <c r="K93" s="3">
        <v>2649406</v>
      </c>
      <c r="L93" s="3">
        <v>2649406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1874414</v>
      </c>
      <c r="T93" s="3">
        <v>1874414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264359</v>
      </c>
      <c r="Z93" s="3">
        <v>264359</v>
      </c>
      <c r="AA93" s="4">
        <v>264359</v>
      </c>
      <c r="AB93" s="4">
        <v>264359</v>
      </c>
      <c r="AC93" s="4">
        <v>264359</v>
      </c>
      <c r="AD93" s="4">
        <v>264359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1327611</v>
      </c>
      <c r="AJ93" s="4">
        <v>1591970</v>
      </c>
      <c r="AK93" s="4">
        <v>1856329</v>
      </c>
      <c r="AL93" s="4">
        <v>2120688</v>
      </c>
      <c r="AM93" s="4">
        <v>2385047</v>
      </c>
      <c r="AN93" s="4">
        <v>2649406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10603</v>
      </c>
      <c r="I94" s="1">
        <v>0</v>
      </c>
      <c r="J94" s="3">
        <v>3398387</v>
      </c>
      <c r="K94" s="3">
        <v>3387784</v>
      </c>
      <c r="L94" s="3">
        <v>3387784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2515796</v>
      </c>
      <c r="T94" s="3">
        <v>2515796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338071</v>
      </c>
      <c r="Z94" s="3">
        <v>338071</v>
      </c>
      <c r="AA94" s="4">
        <v>338072</v>
      </c>
      <c r="AB94" s="4">
        <v>338072</v>
      </c>
      <c r="AC94" s="4">
        <v>338072</v>
      </c>
      <c r="AD94" s="4">
        <v>338070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1697427</v>
      </c>
      <c r="AJ94" s="4">
        <v>2035498</v>
      </c>
      <c r="AK94" s="4">
        <v>2373570</v>
      </c>
      <c r="AL94" s="4">
        <v>2711642</v>
      </c>
      <c r="AM94" s="4">
        <v>3049714</v>
      </c>
      <c r="AN94" s="4">
        <v>3387784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20474</v>
      </c>
      <c r="I95" s="1">
        <v>0</v>
      </c>
      <c r="J95" s="3">
        <v>7199457</v>
      </c>
      <c r="K95" s="3">
        <v>7178983</v>
      </c>
      <c r="L95" s="3">
        <v>7178983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5530957</v>
      </c>
      <c r="T95" s="3">
        <v>5530957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716533</v>
      </c>
      <c r="Z95" s="3">
        <v>716533</v>
      </c>
      <c r="AA95" s="4">
        <v>716533</v>
      </c>
      <c r="AB95" s="4">
        <v>716533</v>
      </c>
      <c r="AC95" s="4">
        <v>716533</v>
      </c>
      <c r="AD95" s="4">
        <v>716534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3596317</v>
      </c>
      <c r="AJ95" s="4">
        <v>4312850</v>
      </c>
      <c r="AK95" s="4">
        <v>5029383</v>
      </c>
      <c r="AL95" s="4">
        <v>5745916</v>
      </c>
      <c r="AM95" s="4">
        <v>6462449</v>
      </c>
      <c r="AN95" s="4">
        <v>7178983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21965</v>
      </c>
      <c r="I96" s="1">
        <v>0</v>
      </c>
      <c r="J96" s="3">
        <v>8510254</v>
      </c>
      <c r="K96" s="3">
        <v>8488289</v>
      </c>
      <c r="L96" s="3">
        <v>8488289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6641766</v>
      </c>
      <c r="T96" s="3">
        <v>6641766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847365</v>
      </c>
      <c r="Z96" s="3">
        <v>847365</v>
      </c>
      <c r="AA96" s="4">
        <v>847365</v>
      </c>
      <c r="AB96" s="4">
        <v>847365</v>
      </c>
      <c r="AC96" s="4">
        <v>847365</v>
      </c>
      <c r="AD96" s="4">
        <v>847364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4251465</v>
      </c>
      <c r="AJ96" s="4">
        <v>5098830</v>
      </c>
      <c r="AK96" s="4">
        <v>5946195</v>
      </c>
      <c r="AL96" s="4">
        <v>6793560</v>
      </c>
      <c r="AM96" s="4">
        <v>7640925</v>
      </c>
      <c r="AN96" s="4">
        <v>8488289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12925</v>
      </c>
      <c r="I97" s="1">
        <v>0</v>
      </c>
      <c r="J97" s="3">
        <v>4754235</v>
      </c>
      <c r="K97" s="3">
        <v>4741310</v>
      </c>
      <c r="L97" s="3">
        <v>4741310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3430386</v>
      </c>
      <c r="T97" s="3">
        <v>3430386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473269</v>
      </c>
      <c r="Z97" s="3">
        <v>473269</v>
      </c>
      <c r="AA97" s="4">
        <v>473269</v>
      </c>
      <c r="AB97" s="4">
        <v>473269</v>
      </c>
      <c r="AC97" s="4">
        <v>473269</v>
      </c>
      <c r="AD97" s="4">
        <v>473269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2374965</v>
      </c>
      <c r="AJ97" s="4">
        <v>2848234</v>
      </c>
      <c r="AK97" s="4">
        <v>3321503</v>
      </c>
      <c r="AL97" s="4">
        <v>3794772</v>
      </c>
      <c r="AM97" s="4">
        <v>4268041</v>
      </c>
      <c r="AN97" s="4">
        <v>4741310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11470</v>
      </c>
      <c r="I98" s="1">
        <v>0</v>
      </c>
      <c r="J98" s="3">
        <v>4038619</v>
      </c>
      <c r="K98" s="3">
        <v>4027149</v>
      </c>
      <c r="L98" s="3">
        <v>4027149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3082981</v>
      </c>
      <c r="T98" s="3">
        <v>3082981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401950</v>
      </c>
      <c r="Z98" s="3">
        <v>401950</v>
      </c>
      <c r="AA98" s="4">
        <v>401950</v>
      </c>
      <c r="AB98" s="4">
        <v>401950</v>
      </c>
      <c r="AC98" s="4">
        <v>401950</v>
      </c>
      <c r="AD98" s="4">
        <v>401951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2017398</v>
      </c>
      <c r="AJ98" s="4">
        <v>2419348</v>
      </c>
      <c r="AK98" s="4">
        <v>2821298</v>
      </c>
      <c r="AL98" s="4">
        <v>3223248</v>
      </c>
      <c r="AM98" s="4">
        <v>3625198</v>
      </c>
      <c r="AN98" s="4">
        <v>4027149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11975</v>
      </c>
      <c r="I99" s="3">
        <v>0</v>
      </c>
      <c r="J99" s="3">
        <v>4447874</v>
      </c>
      <c r="K99" s="3">
        <v>4435899</v>
      </c>
      <c r="L99" s="3">
        <v>4435899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3166634</v>
      </c>
      <c r="T99" s="3">
        <v>3166634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442792</v>
      </c>
      <c r="Z99" s="3">
        <v>442792</v>
      </c>
      <c r="AA99" s="4">
        <v>442792</v>
      </c>
      <c r="AB99" s="4">
        <v>442792</v>
      </c>
      <c r="AC99" s="4">
        <v>442792</v>
      </c>
      <c r="AD99" s="4">
        <v>442791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2221940</v>
      </c>
      <c r="AJ99" s="4">
        <v>2664732</v>
      </c>
      <c r="AK99" s="4">
        <v>3107524</v>
      </c>
      <c r="AL99" s="4">
        <v>3550316</v>
      </c>
      <c r="AM99" s="4">
        <v>3993108</v>
      </c>
      <c r="AN99" s="4">
        <v>4435899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10114</v>
      </c>
      <c r="I100" s="1">
        <v>0</v>
      </c>
      <c r="J100" s="3">
        <v>3976395</v>
      </c>
      <c r="K100" s="3">
        <v>3966281</v>
      </c>
      <c r="L100" s="3">
        <v>3966281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2950553</v>
      </c>
      <c r="T100" s="3">
        <v>2950553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395954</v>
      </c>
      <c r="Z100" s="3">
        <v>395954</v>
      </c>
      <c r="AA100" s="4">
        <v>395953</v>
      </c>
      <c r="AB100" s="4">
        <v>395953</v>
      </c>
      <c r="AC100" s="4">
        <v>395953</v>
      </c>
      <c r="AD100" s="4">
        <v>395954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1986514</v>
      </c>
      <c r="AJ100" s="4">
        <v>2382468</v>
      </c>
      <c r="AK100" s="4">
        <v>2778421</v>
      </c>
      <c r="AL100" s="4">
        <v>3174374</v>
      </c>
      <c r="AM100" s="4">
        <v>3570327</v>
      </c>
      <c r="AN100" s="4">
        <v>3966281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6915</v>
      </c>
      <c r="I101" s="1">
        <v>0</v>
      </c>
      <c r="J101" s="3">
        <v>2488492</v>
      </c>
      <c r="K101" s="3">
        <v>2481577</v>
      </c>
      <c r="L101" s="3">
        <v>2481577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1626332</v>
      </c>
      <c r="T101" s="3">
        <v>1626332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247697</v>
      </c>
      <c r="Z101" s="3">
        <v>247697</v>
      </c>
      <c r="AA101" s="4">
        <v>247697</v>
      </c>
      <c r="AB101" s="4">
        <v>247697</v>
      </c>
      <c r="AC101" s="4">
        <v>247697</v>
      </c>
      <c r="AD101" s="4">
        <v>247696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1243093</v>
      </c>
      <c r="AJ101" s="4">
        <v>1490790</v>
      </c>
      <c r="AK101" s="4">
        <v>1738487</v>
      </c>
      <c r="AL101" s="4">
        <v>1986184</v>
      </c>
      <c r="AM101" s="4">
        <v>2233881</v>
      </c>
      <c r="AN101" s="4">
        <v>2481577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8157</v>
      </c>
      <c r="I102" s="3">
        <v>0</v>
      </c>
      <c r="J102" s="3">
        <v>2697332</v>
      </c>
      <c r="K102" s="3">
        <v>2689175</v>
      </c>
      <c r="L102" s="3">
        <v>2689175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1950262</v>
      </c>
      <c r="T102" s="3">
        <v>1950262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268374</v>
      </c>
      <c r="Z102" s="3">
        <v>268374</v>
      </c>
      <c r="AA102" s="4">
        <v>268374</v>
      </c>
      <c r="AB102" s="4">
        <v>268374</v>
      </c>
      <c r="AC102" s="4">
        <v>268374</v>
      </c>
      <c r="AD102" s="4">
        <v>268373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1347306</v>
      </c>
      <c r="AJ102" s="4">
        <v>1615680</v>
      </c>
      <c r="AK102" s="4">
        <v>1884054</v>
      </c>
      <c r="AL102" s="4">
        <v>2152428</v>
      </c>
      <c r="AM102" s="4">
        <v>2420802</v>
      </c>
      <c r="AN102" s="4">
        <v>2689175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8515</v>
      </c>
      <c r="I103" s="3">
        <v>0</v>
      </c>
      <c r="J103" s="3">
        <v>3269016</v>
      </c>
      <c r="K103" s="3">
        <v>3260501</v>
      </c>
      <c r="L103" s="3">
        <v>3260501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2226768</v>
      </c>
      <c r="T103" s="3">
        <v>2226768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325482</v>
      </c>
      <c r="Z103" s="3">
        <v>325482</v>
      </c>
      <c r="AA103" s="4">
        <v>325482</v>
      </c>
      <c r="AB103" s="4">
        <v>325482</v>
      </c>
      <c r="AC103" s="4">
        <v>325482</v>
      </c>
      <c r="AD103" s="4">
        <v>325483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1633090</v>
      </c>
      <c r="AJ103" s="4">
        <v>1958572</v>
      </c>
      <c r="AK103" s="4">
        <v>2284054</v>
      </c>
      <c r="AL103" s="4">
        <v>2609536</v>
      </c>
      <c r="AM103" s="4">
        <v>2935018</v>
      </c>
      <c r="AN103" s="4">
        <v>3260501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11912</v>
      </c>
      <c r="I104" s="1">
        <v>0</v>
      </c>
      <c r="J104" s="3">
        <v>4324760</v>
      </c>
      <c r="K104" s="3">
        <v>4312848</v>
      </c>
      <c r="L104" s="3">
        <v>4312848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3393476</v>
      </c>
      <c r="T104" s="3">
        <v>3393476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430491</v>
      </c>
      <c r="Z104" s="3">
        <v>430491</v>
      </c>
      <c r="AA104" s="4">
        <v>430491</v>
      </c>
      <c r="AB104" s="4">
        <v>430491</v>
      </c>
      <c r="AC104" s="4">
        <v>430491</v>
      </c>
      <c r="AD104" s="4">
        <v>430489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2160395</v>
      </c>
      <c r="AJ104" s="4">
        <v>2590886</v>
      </c>
      <c r="AK104" s="4">
        <v>3021377</v>
      </c>
      <c r="AL104" s="4">
        <v>3451868</v>
      </c>
      <c r="AM104" s="4">
        <v>3882359</v>
      </c>
      <c r="AN104" s="4">
        <v>4312848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13597</v>
      </c>
      <c r="I105" s="1">
        <v>0</v>
      </c>
      <c r="J105" s="3">
        <v>4221737</v>
      </c>
      <c r="K105" s="3">
        <v>4208140</v>
      </c>
      <c r="L105" s="3">
        <v>4208140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2938153</v>
      </c>
      <c r="T105" s="3">
        <v>2938153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419907</v>
      </c>
      <c r="Z105" s="3">
        <v>419907</v>
      </c>
      <c r="AA105" s="4">
        <v>419908</v>
      </c>
      <c r="AB105" s="4">
        <v>419908</v>
      </c>
      <c r="AC105" s="4">
        <v>419908</v>
      </c>
      <c r="AD105" s="4">
        <v>419906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2108603</v>
      </c>
      <c r="AJ105" s="4">
        <v>2528510</v>
      </c>
      <c r="AK105" s="4">
        <v>2948418</v>
      </c>
      <c r="AL105" s="4">
        <v>3368326</v>
      </c>
      <c r="AM105" s="4">
        <v>3788234</v>
      </c>
      <c r="AN105" s="4">
        <v>4208140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9988</v>
      </c>
      <c r="I106" s="1">
        <v>0</v>
      </c>
      <c r="J106" s="3">
        <v>3424183</v>
      </c>
      <c r="K106" s="3">
        <v>3414195</v>
      </c>
      <c r="L106" s="3">
        <v>3414195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2536382</v>
      </c>
      <c r="T106" s="3">
        <v>2536382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340754</v>
      </c>
      <c r="Z106" s="3">
        <v>340754</v>
      </c>
      <c r="AA106" s="4">
        <v>340754</v>
      </c>
      <c r="AB106" s="4">
        <v>340754</v>
      </c>
      <c r="AC106" s="4">
        <v>340754</v>
      </c>
      <c r="AD106" s="4">
        <v>340753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1710426</v>
      </c>
      <c r="AJ106" s="4">
        <v>2051180</v>
      </c>
      <c r="AK106" s="4">
        <v>2391934</v>
      </c>
      <c r="AL106" s="4">
        <v>2732688</v>
      </c>
      <c r="AM106" s="4">
        <v>3073442</v>
      </c>
      <c r="AN106" s="4">
        <v>3414195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3672</v>
      </c>
      <c r="I107" s="1">
        <v>0</v>
      </c>
      <c r="J107" s="3">
        <v>1414082</v>
      </c>
      <c r="K107" s="3">
        <v>1410410</v>
      </c>
      <c r="L107" s="3">
        <v>1410410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948982</v>
      </c>
      <c r="T107" s="3">
        <v>948982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140796</v>
      </c>
      <c r="Z107" s="3">
        <v>140796</v>
      </c>
      <c r="AA107" s="4">
        <v>140797</v>
      </c>
      <c r="AB107" s="4">
        <v>140797</v>
      </c>
      <c r="AC107" s="4">
        <v>140797</v>
      </c>
      <c r="AD107" s="4">
        <v>140795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706428</v>
      </c>
      <c r="AJ107" s="4">
        <v>847224</v>
      </c>
      <c r="AK107" s="4">
        <v>988021</v>
      </c>
      <c r="AL107" s="4">
        <v>1128818</v>
      </c>
      <c r="AM107" s="4">
        <v>1269615</v>
      </c>
      <c r="AN107" s="4">
        <v>1410410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25853</v>
      </c>
      <c r="I108" s="1">
        <v>0</v>
      </c>
      <c r="J108" s="3">
        <v>9817164</v>
      </c>
      <c r="K108" s="3">
        <v>9791311</v>
      </c>
      <c r="L108" s="3">
        <v>9791311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7731864</v>
      </c>
      <c r="T108" s="3">
        <v>7731864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977408</v>
      </c>
      <c r="Z108" s="3">
        <v>977408</v>
      </c>
      <c r="AA108" s="4">
        <v>977408</v>
      </c>
      <c r="AB108" s="4">
        <v>977408</v>
      </c>
      <c r="AC108" s="4">
        <v>977408</v>
      </c>
      <c r="AD108" s="4">
        <v>977407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4904272</v>
      </c>
      <c r="AJ108" s="4">
        <v>5881680</v>
      </c>
      <c r="AK108" s="4">
        <v>6859088</v>
      </c>
      <c r="AL108" s="4">
        <v>7836496</v>
      </c>
      <c r="AM108" s="4">
        <v>8813904</v>
      </c>
      <c r="AN108" s="4">
        <v>9791311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9540</v>
      </c>
      <c r="I109" s="1">
        <v>0</v>
      </c>
      <c r="J109" s="3">
        <v>3156425</v>
      </c>
      <c r="K109" s="3">
        <v>3146885</v>
      </c>
      <c r="L109" s="3">
        <v>3146885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2190943</v>
      </c>
      <c r="T109" s="3">
        <v>2190943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314052</v>
      </c>
      <c r="Z109" s="3">
        <v>314052</v>
      </c>
      <c r="AA109" s="4">
        <v>314052</v>
      </c>
      <c r="AB109" s="4">
        <v>314052</v>
      </c>
      <c r="AC109" s="4">
        <v>314052</v>
      </c>
      <c r="AD109" s="4">
        <v>314053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1576624</v>
      </c>
      <c r="AJ109" s="4">
        <v>1890676</v>
      </c>
      <c r="AK109" s="4">
        <v>2204728</v>
      </c>
      <c r="AL109" s="4">
        <v>2518780</v>
      </c>
      <c r="AM109" s="4">
        <v>2832832</v>
      </c>
      <c r="AN109" s="4">
        <v>3146885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33332</v>
      </c>
      <c r="I110" s="1">
        <v>0</v>
      </c>
      <c r="J110" s="3">
        <v>10725823</v>
      </c>
      <c r="K110" s="3">
        <v>10692491</v>
      </c>
      <c r="L110" s="3">
        <v>10692491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7790560</v>
      </c>
      <c r="T110" s="3">
        <v>7790560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1067027</v>
      </c>
      <c r="Z110" s="3">
        <v>1067027</v>
      </c>
      <c r="AA110" s="4">
        <v>1067027</v>
      </c>
      <c r="AB110" s="4">
        <v>1067027</v>
      </c>
      <c r="AC110" s="4">
        <v>1067027</v>
      </c>
      <c r="AD110" s="4">
        <v>1067028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5357355</v>
      </c>
      <c r="AJ110" s="4">
        <v>6424382</v>
      </c>
      <c r="AK110" s="4">
        <v>7491409</v>
      </c>
      <c r="AL110" s="4">
        <v>8558436</v>
      </c>
      <c r="AM110" s="4">
        <v>9625463</v>
      </c>
      <c r="AN110" s="4">
        <v>10692491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22949</v>
      </c>
      <c r="I111" s="1">
        <v>0</v>
      </c>
      <c r="J111" s="3">
        <v>8277135</v>
      </c>
      <c r="K111" s="3">
        <v>8254186</v>
      </c>
      <c r="L111" s="3">
        <v>8254186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6340684</v>
      </c>
      <c r="T111" s="3">
        <v>6340684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823888</v>
      </c>
      <c r="Z111" s="3">
        <v>823888</v>
      </c>
      <c r="AA111" s="4">
        <v>823889</v>
      </c>
      <c r="AB111" s="4">
        <v>823889</v>
      </c>
      <c r="AC111" s="4">
        <v>823889</v>
      </c>
      <c r="AD111" s="4">
        <v>823887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4134744</v>
      </c>
      <c r="AJ111" s="4">
        <v>4958632</v>
      </c>
      <c r="AK111" s="4">
        <v>5782521</v>
      </c>
      <c r="AL111" s="4">
        <v>6606410</v>
      </c>
      <c r="AM111" s="4">
        <v>7430299</v>
      </c>
      <c r="AN111" s="4">
        <v>8254186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77104</v>
      </c>
      <c r="I112" s="3">
        <v>0</v>
      </c>
      <c r="J112" s="3">
        <v>30386166</v>
      </c>
      <c r="K112" s="3">
        <v>30309062</v>
      </c>
      <c r="L112" s="3">
        <v>30309062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23831822</v>
      </c>
      <c r="T112" s="3">
        <v>23831822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3025766</v>
      </c>
      <c r="Z112" s="3">
        <v>3025766</v>
      </c>
      <c r="AA112" s="4">
        <v>3025766</v>
      </c>
      <c r="AB112" s="4">
        <v>3025766</v>
      </c>
      <c r="AC112" s="4">
        <v>3025766</v>
      </c>
      <c r="AD112" s="4">
        <v>3025764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15180234</v>
      </c>
      <c r="AJ112" s="4">
        <v>18206000</v>
      </c>
      <c r="AK112" s="4">
        <v>21231766</v>
      </c>
      <c r="AL112" s="4">
        <v>24257532</v>
      </c>
      <c r="AM112" s="4">
        <v>27283298</v>
      </c>
      <c r="AN112" s="4">
        <v>30309062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46865</v>
      </c>
      <c r="I113" s="3">
        <v>0</v>
      </c>
      <c r="J113" s="3">
        <v>17054171</v>
      </c>
      <c r="K113" s="3">
        <v>17007306</v>
      </c>
      <c r="L113" s="3">
        <v>17007306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13792826</v>
      </c>
      <c r="T113" s="3">
        <v>13792826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1697606</v>
      </c>
      <c r="Z113" s="3">
        <v>1697606</v>
      </c>
      <c r="AA113" s="4">
        <v>1697607</v>
      </c>
      <c r="AB113" s="4">
        <v>1697607</v>
      </c>
      <c r="AC113" s="4">
        <v>1697607</v>
      </c>
      <c r="AD113" s="4">
        <v>1697605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8519274</v>
      </c>
      <c r="AJ113" s="4">
        <v>10216880</v>
      </c>
      <c r="AK113" s="4">
        <v>11914487</v>
      </c>
      <c r="AL113" s="4">
        <v>13612094</v>
      </c>
      <c r="AM113" s="4">
        <v>15309701</v>
      </c>
      <c r="AN113" s="4">
        <v>17007306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9911</v>
      </c>
      <c r="I114" s="3">
        <v>0</v>
      </c>
      <c r="J114" s="3">
        <v>3549763</v>
      </c>
      <c r="K114" s="3">
        <v>3539852</v>
      </c>
      <c r="L114" s="3">
        <v>3539852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2669358</v>
      </c>
      <c r="T114" s="3">
        <v>2669358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353325</v>
      </c>
      <c r="Z114" s="3">
        <v>353325</v>
      </c>
      <c r="AA114" s="4">
        <v>353325</v>
      </c>
      <c r="AB114" s="4">
        <v>353325</v>
      </c>
      <c r="AC114" s="4">
        <v>353325</v>
      </c>
      <c r="AD114" s="4">
        <v>353323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1773229</v>
      </c>
      <c r="AJ114" s="4">
        <v>2126554</v>
      </c>
      <c r="AK114" s="4">
        <v>2479879</v>
      </c>
      <c r="AL114" s="4">
        <v>2833204</v>
      </c>
      <c r="AM114" s="4">
        <v>3186529</v>
      </c>
      <c r="AN114" s="4">
        <v>3539852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10596</v>
      </c>
      <c r="I115" s="1">
        <v>0</v>
      </c>
      <c r="J115" s="3">
        <v>3209059</v>
      </c>
      <c r="K115" s="3">
        <v>3198463</v>
      </c>
      <c r="L115" s="3">
        <v>3198463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2308661</v>
      </c>
      <c r="T115" s="3">
        <v>2308661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319140</v>
      </c>
      <c r="Z115" s="3">
        <v>319140</v>
      </c>
      <c r="AA115" s="4">
        <v>319140</v>
      </c>
      <c r="AB115" s="4">
        <v>319140</v>
      </c>
      <c r="AC115" s="4">
        <v>319140</v>
      </c>
      <c r="AD115" s="4">
        <v>319139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1602764</v>
      </c>
      <c r="AJ115" s="4">
        <v>1921904</v>
      </c>
      <c r="AK115" s="4">
        <v>2241044</v>
      </c>
      <c r="AL115" s="4">
        <v>2560184</v>
      </c>
      <c r="AM115" s="4">
        <v>2879324</v>
      </c>
      <c r="AN115" s="4">
        <v>3198463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18568</v>
      </c>
      <c r="I116" s="1">
        <v>0</v>
      </c>
      <c r="J116" s="3">
        <v>5114587</v>
      </c>
      <c r="K116" s="3">
        <v>5096019</v>
      </c>
      <c r="L116" s="3">
        <v>5096019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3340312</v>
      </c>
      <c r="T116" s="3">
        <v>3340312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508364</v>
      </c>
      <c r="Z116" s="3">
        <v>508364</v>
      </c>
      <c r="AA116" s="4">
        <v>508364</v>
      </c>
      <c r="AB116" s="4">
        <v>508364</v>
      </c>
      <c r="AC116" s="4">
        <v>508364</v>
      </c>
      <c r="AD116" s="4">
        <v>508363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2554200</v>
      </c>
      <c r="AJ116" s="4">
        <v>3062564</v>
      </c>
      <c r="AK116" s="4">
        <v>3570928</v>
      </c>
      <c r="AL116" s="4">
        <v>4079292</v>
      </c>
      <c r="AM116" s="4">
        <v>4587656</v>
      </c>
      <c r="AN116" s="4">
        <v>5096019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9308</v>
      </c>
      <c r="I117" s="1">
        <v>0</v>
      </c>
      <c r="J117" s="3">
        <v>2942836</v>
      </c>
      <c r="K117" s="3">
        <v>2933528</v>
      </c>
      <c r="L117" s="3">
        <v>2933528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1996486</v>
      </c>
      <c r="T117" s="3">
        <v>1996486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292732</v>
      </c>
      <c r="Z117" s="3">
        <v>292732</v>
      </c>
      <c r="AA117" s="4">
        <v>292732</v>
      </c>
      <c r="AB117" s="4">
        <v>292732</v>
      </c>
      <c r="AC117" s="4">
        <v>292732</v>
      </c>
      <c r="AD117" s="4">
        <v>292732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1469868</v>
      </c>
      <c r="AJ117" s="4">
        <v>1762600</v>
      </c>
      <c r="AK117" s="4">
        <v>2055332</v>
      </c>
      <c r="AL117" s="4">
        <v>2348064</v>
      </c>
      <c r="AM117" s="4">
        <v>2640796</v>
      </c>
      <c r="AN117" s="4">
        <v>2933528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35827</v>
      </c>
      <c r="I118" s="1">
        <v>0</v>
      </c>
      <c r="J118" s="3">
        <v>11264616</v>
      </c>
      <c r="K118" s="3">
        <v>11228789</v>
      </c>
      <c r="L118" s="3">
        <v>11228789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8891180</v>
      </c>
      <c r="T118" s="3">
        <v>8891180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1120490</v>
      </c>
      <c r="Z118" s="3">
        <v>1120490</v>
      </c>
      <c r="AA118" s="4">
        <v>1120490</v>
      </c>
      <c r="AB118" s="4">
        <v>1120490</v>
      </c>
      <c r="AC118" s="4">
        <v>1120490</v>
      </c>
      <c r="AD118" s="4">
        <v>1120491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5626338</v>
      </c>
      <c r="AJ118" s="4">
        <v>6746828</v>
      </c>
      <c r="AK118" s="4">
        <v>7867318</v>
      </c>
      <c r="AL118" s="4">
        <v>8987808</v>
      </c>
      <c r="AM118" s="4">
        <v>10108298</v>
      </c>
      <c r="AN118" s="4">
        <v>11228789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3561</v>
      </c>
      <c r="I119" s="3">
        <v>0</v>
      </c>
      <c r="J119" s="3">
        <v>1159820</v>
      </c>
      <c r="K119" s="3">
        <v>1156259</v>
      </c>
      <c r="L119" s="3">
        <v>1156259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804606</v>
      </c>
      <c r="T119" s="3">
        <v>804606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115389</v>
      </c>
      <c r="Z119" s="3">
        <v>115389</v>
      </c>
      <c r="AA119" s="4">
        <v>115388</v>
      </c>
      <c r="AB119" s="4">
        <v>115388</v>
      </c>
      <c r="AC119" s="4">
        <v>115388</v>
      </c>
      <c r="AD119" s="4">
        <v>115389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579317</v>
      </c>
      <c r="AJ119" s="4">
        <v>694706</v>
      </c>
      <c r="AK119" s="4">
        <v>810094</v>
      </c>
      <c r="AL119" s="4">
        <v>925482</v>
      </c>
      <c r="AM119" s="4">
        <v>1040870</v>
      </c>
      <c r="AN119" s="4">
        <v>1156259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13865</v>
      </c>
      <c r="I120" s="1">
        <v>0</v>
      </c>
      <c r="J120" s="3">
        <v>4632019</v>
      </c>
      <c r="K120" s="3">
        <v>4618154</v>
      </c>
      <c r="L120" s="3">
        <v>4618154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3403902</v>
      </c>
      <c r="T120" s="3">
        <v>3403902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460891</v>
      </c>
      <c r="Z120" s="3">
        <v>460891</v>
      </c>
      <c r="AA120" s="4">
        <v>460891</v>
      </c>
      <c r="AB120" s="4">
        <v>460891</v>
      </c>
      <c r="AC120" s="4">
        <v>460891</v>
      </c>
      <c r="AD120" s="4">
        <v>460891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2313699</v>
      </c>
      <c r="AJ120" s="4">
        <v>2774590</v>
      </c>
      <c r="AK120" s="4">
        <v>3235481</v>
      </c>
      <c r="AL120" s="4">
        <v>3696372</v>
      </c>
      <c r="AM120" s="4">
        <v>4157263</v>
      </c>
      <c r="AN120" s="4">
        <v>4618154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41990</v>
      </c>
      <c r="I121" s="1">
        <v>0</v>
      </c>
      <c r="J121" s="3">
        <v>14327640</v>
      </c>
      <c r="K121" s="3">
        <v>14285650</v>
      </c>
      <c r="L121" s="3">
        <v>14285650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11415192</v>
      </c>
      <c r="T121" s="3">
        <v>11415192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1425766</v>
      </c>
      <c r="Z121" s="3">
        <v>1425766</v>
      </c>
      <c r="AA121" s="4">
        <v>1425766</v>
      </c>
      <c r="AB121" s="4">
        <v>1425766</v>
      </c>
      <c r="AC121" s="4">
        <v>1425766</v>
      </c>
      <c r="AD121" s="4">
        <v>1425764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7156822</v>
      </c>
      <c r="AJ121" s="4">
        <v>8582588</v>
      </c>
      <c r="AK121" s="4">
        <v>10008354</v>
      </c>
      <c r="AL121" s="4">
        <v>11434120</v>
      </c>
      <c r="AM121" s="4">
        <v>12859886</v>
      </c>
      <c r="AN121" s="4">
        <v>14285650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7057</v>
      </c>
      <c r="I122" s="1">
        <v>0</v>
      </c>
      <c r="J122" s="3">
        <v>2393151</v>
      </c>
      <c r="K122" s="3">
        <v>2386094</v>
      </c>
      <c r="L122" s="3">
        <v>2386094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1657808</v>
      </c>
      <c r="T122" s="3">
        <v>1657808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238139</v>
      </c>
      <c r="Z122" s="3">
        <v>238139</v>
      </c>
      <c r="AA122" s="4">
        <v>238139</v>
      </c>
      <c r="AB122" s="4">
        <v>238139</v>
      </c>
      <c r="AC122" s="4">
        <v>238139</v>
      </c>
      <c r="AD122" s="4">
        <v>238139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1195399</v>
      </c>
      <c r="AJ122" s="4">
        <v>1433538</v>
      </c>
      <c r="AK122" s="4">
        <v>1671677</v>
      </c>
      <c r="AL122" s="4">
        <v>1909816</v>
      </c>
      <c r="AM122" s="4">
        <v>2147955</v>
      </c>
      <c r="AN122" s="4">
        <v>2386094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8476</v>
      </c>
      <c r="I123" s="1">
        <v>0</v>
      </c>
      <c r="J123" s="3">
        <v>2425722</v>
      </c>
      <c r="K123" s="3">
        <v>2417246</v>
      </c>
      <c r="L123" s="3">
        <v>2417246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1676759</v>
      </c>
      <c r="T123" s="3">
        <v>1676759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241160</v>
      </c>
      <c r="Z123" s="3">
        <v>241160</v>
      </c>
      <c r="AA123" s="4">
        <v>241160</v>
      </c>
      <c r="AB123" s="4">
        <v>241160</v>
      </c>
      <c r="AC123" s="4">
        <v>241160</v>
      </c>
      <c r="AD123" s="4">
        <v>241158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1211448</v>
      </c>
      <c r="AJ123" s="4">
        <v>1452608</v>
      </c>
      <c r="AK123" s="4">
        <v>1693768</v>
      </c>
      <c r="AL123" s="4">
        <v>1934928</v>
      </c>
      <c r="AM123" s="4">
        <v>2176088</v>
      </c>
      <c r="AN123" s="4">
        <v>2417246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14306</v>
      </c>
      <c r="I124" s="1">
        <v>0</v>
      </c>
      <c r="J124" s="3">
        <v>5335018</v>
      </c>
      <c r="K124" s="3">
        <v>5320712</v>
      </c>
      <c r="L124" s="3">
        <v>5320712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3935075</v>
      </c>
      <c r="T124" s="3">
        <v>3935075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531117</v>
      </c>
      <c r="Z124" s="3">
        <v>531117</v>
      </c>
      <c r="AA124" s="4">
        <v>531118</v>
      </c>
      <c r="AB124" s="4">
        <v>531118</v>
      </c>
      <c r="AC124" s="4">
        <v>531118</v>
      </c>
      <c r="AD124" s="4">
        <v>531116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2665125</v>
      </c>
      <c r="AJ124" s="4">
        <v>3196242</v>
      </c>
      <c r="AK124" s="4">
        <v>3727360</v>
      </c>
      <c r="AL124" s="4">
        <v>4258478</v>
      </c>
      <c r="AM124" s="4">
        <v>4789596</v>
      </c>
      <c r="AN124" s="4">
        <v>5320712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5616</v>
      </c>
      <c r="I125" s="3">
        <v>0</v>
      </c>
      <c r="J125" s="3">
        <v>2108159</v>
      </c>
      <c r="K125" s="3">
        <v>2102543</v>
      </c>
      <c r="L125" s="3">
        <v>2102543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1195520</v>
      </c>
      <c r="T125" s="3">
        <v>1195520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209880</v>
      </c>
      <c r="Z125" s="3">
        <v>209880</v>
      </c>
      <c r="AA125" s="4">
        <v>209880</v>
      </c>
      <c r="AB125" s="4">
        <v>209880</v>
      </c>
      <c r="AC125" s="4">
        <v>209880</v>
      </c>
      <c r="AD125" s="4">
        <v>209879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1053144</v>
      </c>
      <c r="AJ125" s="4">
        <v>1263024</v>
      </c>
      <c r="AK125" s="4">
        <v>1472904</v>
      </c>
      <c r="AL125" s="4">
        <v>1682784</v>
      </c>
      <c r="AM125" s="4">
        <v>1892664</v>
      </c>
      <c r="AN125" s="4">
        <v>2102543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33838</v>
      </c>
      <c r="I126" s="1">
        <v>0</v>
      </c>
      <c r="J126" s="3">
        <v>12082944</v>
      </c>
      <c r="K126" s="3">
        <v>12049106</v>
      </c>
      <c r="L126" s="3">
        <v>12049106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9535851</v>
      </c>
      <c r="T126" s="3">
        <v>9535851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1202655</v>
      </c>
      <c r="Z126" s="3">
        <v>1202655</v>
      </c>
      <c r="AA126" s="4">
        <v>1202655</v>
      </c>
      <c r="AB126" s="4">
        <v>1202655</v>
      </c>
      <c r="AC126" s="4">
        <v>1202655</v>
      </c>
      <c r="AD126" s="4">
        <v>1202655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6035831</v>
      </c>
      <c r="AJ126" s="4">
        <v>7238486</v>
      </c>
      <c r="AK126" s="4">
        <v>8441141</v>
      </c>
      <c r="AL126" s="4">
        <v>9643796</v>
      </c>
      <c r="AM126" s="4">
        <v>10846451</v>
      </c>
      <c r="AN126" s="4">
        <v>12049106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9981</v>
      </c>
      <c r="I127" s="1">
        <v>0</v>
      </c>
      <c r="J127" s="3">
        <v>3227666</v>
      </c>
      <c r="K127" s="3">
        <v>3217685</v>
      </c>
      <c r="L127" s="3">
        <v>3217685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2305785</v>
      </c>
      <c r="T127" s="3">
        <v>2305785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321103</v>
      </c>
      <c r="Z127" s="3">
        <v>321103</v>
      </c>
      <c r="AA127" s="4">
        <v>321103</v>
      </c>
      <c r="AB127" s="4">
        <v>321103</v>
      </c>
      <c r="AC127" s="4">
        <v>321103</v>
      </c>
      <c r="AD127" s="4">
        <v>321102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1612171</v>
      </c>
      <c r="AJ127" s="4">
        <v>1933274</v>
      </c>
      <c r="AK127" s="4">
        <v>2254377</v>
      </c>
      <c r="AL127" s="4">
        <v>2575480</v>
      </c>
      <c r="AM127" s="4">
        <v>2896583</v>
      </c>
      <c r="AN127" s="4">
        <v>3217685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15340</v>
      </c>
      <c r="I128" s="1">
        <v>0</v>
      </c>
      <c r="J128" s="3">
        <v>5609917</v>
      </c>
      <c r="K128" s="3">
        <v>5594577</v>
      </c>
      <c r="L128" s="3">
        <v>5594577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4277027</v>
      </c>
      <c r="T128" s="3">
        <v>4277027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558435</v>
      </c>
      <c r="Z128" s="3">
        <v>558435</v>
      </c>
      <c r="AA128" s="4">
        <v>558435</v>
      </c>
      <c r="AB128" s="4">
        <v>558435</v>
      </c>
      <c r="AC128" s="4">
        <v>558435</v>
      </c>
      <c r="AD128" s="4">
        <v>558434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2802403</v>
      </c>
      <c r="AJ128" s="4">
        <v>3360838</v>
      </c>
      <c r="AK128" s="4">
        <v>3919273</v>
      </c>
      <c r="AL128" s="4">
        <v>4477708</v>
      </c>
      <c r="AM128" s="4">
        <v>5036143</v>
      </c>
      <c r="AN128" s="4">
        <v>5594577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8745</v>
      </c>
      <c r="I129" s="1">
        <v>0</v>
      </c>
      <c r="J129" s="3">
        <v>3273818</v>
      </c>
      <c r="K129" s="3">
        <v>3265073</v>
      </c>
      <c r="L129" s="3">
        <v>3265073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2346273</v>
      </c>
      <c r="T129" s="3">
        <v>2346273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325924</v>
      </c>
      <c r="Z129" s="3">
        <v>325924</v>
      </c>
      <c r="AA129" s="4">
        <v>325924</v>
      </c>
      <c r="AB129" s="4">
        <v>325924</v>
      </c>
      <c r="AC129" s="4">
        <v>325924</v>
      </c>
      <c r="AD129" s="4">
        <v>325925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1635452</v>
      </c>
      <c r="AJ129" s="4">
        <v>1961376</v>
      </c>
      <c r="AK129" s="4">
        <v>2287300</v>
      </c>
      <c r="AL129" s="4">
        <v>2613224</v>
      </c>
      <c r="AM129" s="4">
        <v>2939148</v>
      </c>
      <c r="AN129" s="4">
        <v>3265073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14372</v>
      </c>
      <c r="I130" s="1">
        <v>0</v>
      </c>
      <c r="J130" s="3">
        <v>4414753</v>
      </c>
      <c r="K130" s="3">
        <v>4400381</v>
      </c>
      <c r="L130" s="3">
        <v>4400381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3271498</v>
      </c>
      <c r="T130" s="3">
        <v>3271498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439080</v>
      </c>
      <c r="Z130" s="3">
        <v>439080</v>
      </c>
      <c r="AA130" s="4">
        <v>439080</v>
      </c>
      <c r="AB130" s="4">
        <v>439080</v>
      </c>
      <c r="AC130" s="4">
        <v>439080</v>
      </c>
      <c r="AD130" s="4">
        <v>439081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2204980</v>
      </c>
      <c r="AJ130" s="4">
        <v>2644060</v>
      </c>
      <c r="AK130" s="4">
        <v>3083140</v>
      </c>
      <c r="AL130" s="4">
        <v>3522220</v>
      </c>
      <c r="AM130" s="4">
        <v>3961300</v>
      </c>
      <c r="AN130" s="4">
        <v>4400381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6938</v>
      </c>
      <c r="I131" s="1">
        <v>0</v>
      </c>
      <c r="J131" s="3">
        <v>2375695</v>
      </c>
      <c r="K131" s="3">
        <v>2368757</v>
      </c>
      <c r="L131" s="3">
        <v>2368757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1700122</v>
      </c>
      <c r="T131" s="3">
        <v>1700122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236413</v>
      </c>
      <c r="Z131" s="3">
        <v>236413</v>
      </c>
      <c r="AA131" s="4">
        <v>236413</v>
      </c>
      <c r="AB131" s="4">
        <v>236413</v>
      </c>
      <c r="AC131" s="4">
        <v>236413</v>
      </c>
      <c r="AD131" s="4">
        <v>236412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1186693</v>
      </c>
      <c r="AJ131" s="4">
        <v>1423106</v>
      </c>
      <c r="AK131" s="4">
        <v>1659519</v>
      </c>
      <c r="AL131" s="4">
        <v>1895932</v>
      </c>
      <c r="AM131" s="4">
        <v>2132345</v>
      </c>
      <c r="AN131" s="4">
        <v>2368757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4573</v>
      </c>
      <c r="I132" s="1">
        <v>0</v>
      </c>
      <c r="J132" s="3">
        <v>1125283</v>
      </c>
      <c r="K132" s="3">
        <v>1120710</v>
      </c>
      <c r="L132" s="3">
        <v>1120710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660736</v>
      </c>
      <c r="T132" s="3">
        <v>660736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111766</v>
      </c>
      <c r="Z132" s="3">
        <v>111766</v>
      </c>
      <c r="AA132" s="4">
        <v>111767</v>
      </c>
      <c r="AB132" s="4">
        <v>111767</v>
      </c>
      <c r="AC132" s="4">
        <v>111767</v>
      </c>
      <c r="AD132" s="4">
        <v>111765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561878</v>
      </c>
      <c r="AJ132" s="4">
        <v>673644</v>
      </c>
      <c r="AK132" s="4">
        <v>785411</v>
      </c>
      <c r="AL132" s="4">
        <v>897178</v>
      </c>
      <c r="AM132" s="4">
        <v>1008945</v>
      </c>
      <c r="AN132" s="4">
        <v>1120710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24504</v>
      </c>
      <c r="I133" s="1">
        <v>0</v>
      </c>
      <c r="J133" s="3">
        <v>9220727</v>
      </c>
      <c r="K133" s="3">
        <v>9196223</v>
      </c>
      <c r="L133" s="3">
        <v>9196223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7394067</v>
      </c>
      <c r="T133" s="3">
        <v>7394067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917989</v>
      </c>
      <c r="Z133" s="3">
        <v>917989</v>
      </c>
      <c r="AA133" s="4">
        <v>917988</v>
      </c>
      <c r="AB133" s="4">
        <v>917988</v>
      </c>
      <c r="AC133" s="4">
        <v>917988</v>
      </c>
      <c r="AD133" s="4">
        <v>917989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4606281</v>
      </c>
      <c r="AJ133" s="4">
        <v>5524270</v>
      </c>
      <c r="AK133" s="4">
        <v>6442258</v>
      </c>
      <c r="AL133" s="4">
        <v>7360246</v>
      </c>
      <c r="AM133" s="4">
        <v>8278234</v>
      </c>
      <c r="AN133" s="4">
        <v>9196223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30336</v>
      </c>
      <c r="I134" s="1">
        <v>0</v>
      </c>
      <c r="J134" s="3">
        <v>10403180</v>
      </c>
      <c r="K134" s="3">
        <v>10372844</v>
      </c>
      <c r="L134" s="3">
        <v>10372844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8083253</v>
      </c>
      <c r="T134" s="3">
        <v>8083253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1035262</v>
      </c>
      <c r="Z134" s="3">
        <v>1035262</v>
      </c>
      <c r="AA134" s="4">
        <v>1035262</v>
      </c>
      <c r="AB134" s="4">
        <v>1035262</v>
      </c>
      <c r="AC134" s="4">
        <v>1035262</v>
      </c>
      <c r="AD134" s="4">
        <v>1035262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5196534</v>
      </c>
      <c r="AJ134" s="4">
        <v>6231796</v>
      </c>
      <c r="AK134" s="4">
        <v>7267058</v>
      </c>
      <c r="AL134" s="4">
        <v>8302320</v>
      </c>
      <c r="AM134" s="4">
        <v>9337582</v>
      </c>
      <c r="AN134" s="4">
        <v>10372844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6735</v>
      </c>
      <c r="I135" s="1">
        <v>0</v>
      </c>
      <c r="J135" s="3">
        <v>1609059</v>
      </c>
      <c r="K135" s="3">
        <v>1602324</v>
      </c>
      <c r="L135" s="3">
        <v>1602324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886085</v>
      </c>
      <c r="T135" s="3">
        <v>886085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159783</v>
      </c>
      <c r="Z135" s="3">
        <v>159783</v>
      </c>
      <c r="AA135" s="4">
        <v>159784</v>
      </c>
      <c r="AB135" s="4">
        <v>159784</v>
      </c>
      <c r="AC135" s="4">
        <v>159784</v>
      </c>
      <c r="AD135" s="4">
        <v>159782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803407</v>
      </c>
      <c r="AJ135" s="4">
        <v>963190</v>
      </c>
      <c r="AK135" s="4">
        <v>1122974</v>
      </c>
      <c r="AL135" s="4">
        <v>1282758</v>
      </c>
      <c r="AM135" s="4">
        <v>1442542</v>
      </c>
      <c r="AN135" s="4">
        <v>1602324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14261</v>
      </c>
      <c r="I136" s="1">
        <v>0</v>
      </c>
      <c r="J136" s="3">
        <v>3915168</v>
      </c>
      <c r="K136" s="3">
        <v>3900907</v>
      </c>
      <c r="L136" s="3">
        <v>3900907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2574525</v>
      </c>
      <c r="T136" s="3">
        <v>2574525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389140</v>
      </c>
      <c r="Z136" s="3">
        <v>389140</v>
      </c>
      <c r="AA136" s="4">
        <v>389140</v>
      </c>
      <c r="AB136" s="4">
        <v>389140</v>
      </c>
      <c r="AC136" s="4">
        <v>389140</v>
      </c>
      <c r="AD136" s="4">
        <v>389139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1955208</v>
      </c>
      <c r="AJ136" s="4">
        <v>2344348</v>
      </c>
      <c r="AK136" s="4">
        <v>2733488</v>
      </c>
      <c r="AL136" s="4">
        <v>3122628</v>
      </c>
      <c r="AM136" s="4">
        <v>3511768</v>
      </c>
      <c r="AN136" s="4">
        <v>3900907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12475</v>
      </c>
      <c r="I137" s="1">
        <v>0</v>
      </c>
      <c r="J137" s="3">
        <v>3971294</v>
      </c>
      <c r="K137" s="3">
        <v>3958819</v>
      </c>
      <c r="L137" s="3">
        <v>3958819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2796187</v>
      </c>
      <c r="T137" s="3">
        <v>2796187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395051</v>
      </c>
      <c r="Z137" s="3">
        <v>395051</v>
      </c>
      <c r="AA137" s="4">
        <v>395050</v>
      </c>
      <c r="AB137" s="4">
        <v>395050</v>
      </c>
      <c r="AC137" s="4">
        <v>395050</v>
      </c>
      <c r="AD137" s="4">
        <v>395051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1983567</v>
      </c>
      <c r="AJ137" s="4">
        <v>2378618</v>
      </c>
      <c r="AK137" s="4">
        <v>2773668</v>
      </c>
      <c r="AL137" s="4">
        <v>3168718</v>
      </c>
      <c r="AM137" s="4">
        <v>3563768</v>
      </c>
      <c r="AN137" s="4">
        <v>3958819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12892</v>
      </c>
      <c r="I138" s="3">
        <v>0</v>
      </c>
      <c r="J138" s="3">
        <v>4344199</v>
      </c>
      <c r="K138" s="3">
        <v>4331307</v>
      </c>
      <c r="L138" s="3">
        <v>4331307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3301319</v>
      </c>
      <c r="T138" s="3">
        <v>3301319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432271</v>
      </c>
      <c r="Z138" s="3">
        <v>432271</v>
      </c>
      <c r="AA138" s="4">
        <v>432271</v>
      </c>
      <c r="AB138" s="4">
        <v>432271</v>
      </c>
      <c r="AC138" s="4">
        <v>432271</v>
      </c>
      <c r="AD138" s="4">
        <v>432272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2169951</v>
      </c>
      <c r="AJ138" s="4">
        <v>2602222</v>
      </c>
      <c r="AK138" s="4">
        <v>3034493</v>
      </c>
      <c r="AL138" s="4">
        <v>3466764</v>
      </c>
      <c r="AM138" s="4">
        <v>3899035</v>
      </c>
      <c r="AN138" s="4">
        <v>4331307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25837</v>
      </c>
      <c r="I139" s="1">
        <v>0</v>
      </c>
      <c r="J139" s="3">
        <v>8630984</v>
      </c>
      <c r="K139" s="3">
        <v>8605147</v>
      </c>
      <c r="L139" s="3">
        <v>8605147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6561871</v>
      </c>
      <c r="T139" s="3">
        <v>6561871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858793</v>
      </c>
      <c r="Z139" s="3">
        <v>858793</v>
      </c>
      <c r="AA139" s="4">
        <v>858792</v>
      </c>
      <c r="AB139" s="4">
        <v>858792</v>
      </c>
      <c r="AC139" s="4">
        <v>858792</v>
      </c>
      <c r="AD139" s="4">
        <v>858793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4311185</v>
      </c>
      <c r="AJ139" s="4">
        <v>5169978</v>
      </c>
      <c r="AK139" s="4">
        <v>6028770</v>
      </c>
      <c r="AL139" s="4">
        <v>6887562</v>
      </c>
      <c r="AM139" s="4">
        <v>7746354</v>
      </c>
      <c r="AN139" s="4">
        <v>8605147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9197</v>
      </c>
      <c r="I140" s="1">
        <v>0</v>
      </c>
      <c r="J140" s="3">
        <v>2470922</v>
      </c>
      <c r="K140" s="3">
        <v>2461725</v>
      </c>
      <c r="L140" s="3">
        <v>2461725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1728512</v>
      </c>
      <c r="T140" s="3">
        <v>1728512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245560</v>
      </c>
      <c r="Z140" s="3">
        <v>245560</v>
      </c>
      <c r="AA140" s="4">
        <v>245559</v>
      </c>
      <c r="AB140" s="4">
        <v>245559</v>
      </c>
      <c r="AC140" s="4">
        <v>245559</v>
      </c>
      <c r="AD140" s="4">
        <v>245560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1233928</v>
      </c>
      <c r="AJ140" s="4">
        <v>1479488</v>
      </c>
      <c r="AK140" s="4">
        <v>1725047</v>
      </c>
      <c r="AL140" s="4">
        <v>1970606</v>
      </c>
      <c r="AM140" s="4">
        <v>2216165</v>
      </c>
      <c r="AN140" s="4">
        <v>2461725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17491</v>
      </c>
      <c r="I141" s="1">
        <v>0</v>
      </c>
      <c r="J141" s="3">
        <v>7025673</v>
      </c>
      <c r="K141" s="3">
        <v>7008182</v>
      </c>
      <c r="L141" s="3">
        <v>7008182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5629624</v>
      </c>
      <c r="T141" s="3">
        <v>5629624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699652</v>
      </c>
      <c r="Z141" s="3">
        <v>699652</v>
      </c>
      <c r="AA141" s="4">
        <v>699653</v>
      </c>
      <c r="AB141" s="4">
        <v>699653</v>
      </c>
      <c r="AC141" s="4">
        <v>699653</v>
      </c>
      <c r="AD141" s="4">
        <v>699651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3509920</v>
      </c>
      <c r="AJ141" s="4">
        <v>4209572</v>
      </c>
      <c r="AK141" s="4">
        <v>4909225</v>
      </c>
      <c r="AL141" s="4">
        <v>5608878</v>
      </c>
      <c r="AM141" s="4">
        <v>6308531</v>
      </c>
      <c r="AN141" s="4">
        <v>7008182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27013</v>
      </c>
      <c r="I142" s="1">
        <v>0</v>
      </c>
      <c r="J142" s="3">
        <v>9511056</v>
      </c>
      <c r="K142" s="3">
        <v>9484043</v>
      </c>
      <c r="L142" s="3">
        <v>9484043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7184883</v>
      </c>
      <c r="T142" s="3">
        <v>7184883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946603</v>
      </c>
      <c r="Z142" s="3">
        <v>946603</v>
      </c>
      <c r="AA142" s="4">
        <v>946603</v>
      </c>
      <c r="AB142" s="4">
        <v>946603</v>
      </c>
      <c r="AC142" s="4">
        <v>946603</v>
      </c>
      <c r="AD142" s="4">
        <v>946604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4751027</v>
      </c>
      <c r="AJ142" s="4">
        <v>5697630</v>
      </c>
      <c r="AK142" s="4">
        <v>6644233</v>
      </c>
      <c r="AL142" s="4">
        <v>7590836</v>
      </c>
      <c r="AM142" s="4">
        <v>8537439</v>
      </c>
      <c r="AN142" s="4">
        <v>9484043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30518</v>
      </c>
      <c r="I143" s="1">
        <v>0</v>
      </c>
      <c r="J143" s="3">
        <v>11351756</v>
      </c>
      <c r="K143" s="3">
        <v>11321238</v>
      </c>
      <c r="L143" s="3">
        <v>11321238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8889710</v>
      </c>
      <c r="T143" s="3">
        <v>8889710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1130089</v>
      </c>
      <c r="Z143" s="3">
        <v>1130089</v>
      </c>
      <c r="AA143" s="4">
        <v>1130089</v>
      </c>
      <c r="AB143" s="4">
        <v>1130089</v>
      </c>
      <c r="AC143" s="4">
        <v>1130089</v>
      </c>
      <c r="AD143" s="4">
        <v>1130089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5670793</v>
      </c>
      <c r="AJ143" s="4">
        <v>6800882</v>
      </c>
      <c r="AK143" s="4">
        <v>7930971</v>
      </c>
      <c r="AL143" s="4">
        <v>9061060</v>
      </c>
      <c r="AM143" s="4">
        <v>10191149</v>
      </c>
      <c r="AN143" s="4">
        <v>11321238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77268</v>
      </c>
      <c r="I144" s="1">
        <v>0</v>
      </c>
      <c r="J144" s="3">
        <v>29218351</v>
      </c>
      <c r="K144" s="3">
        <v>29141083</v>
      </c>
      <c r="L144" s="3">
        <v>29141083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24213186</v>
      </c>
      <c r="T144" s="3">
        <v>24213186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2908957</v>
      </c>
      <c r="Z144" s="3">
        <v>2908957</v>
      </c>
      <c r="AA144" s="4">
        <v>2908957</v>
      </c>
      <c r="AB144" s="4">
        <v>2908957</v>
      </c>
      <c r="AC144" s="4">
        <v>2908957</v>
      </c>
      <c r="AD144" s="4">
        <v>2908958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14596297</v>
      </c>
      <c r="AJ144" s="4">
        <v>17505254</v>
      </c>
      <c r="AK144" s="4">
        <v>20414211</v>
      </c>
      <c r="AL144" s="4">
        <v>23323168</v>
      </c>
      <c r="AM144" s="4">
        <v>26232125</v>
      </c>
      <c r="AN144" s="4">
        <v>29141083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18478</v>
      </c>
      <c r="I145" s="1">
        <v>0</v>
      </c>
      <c r="J145" s="3">
        <v>6830525</v>
      </c>
      <c r="K145" s="3">
        <v>6812047</v>
      </c>
      <c r="L145" s="3">
        <v>6812047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5225980</v>
      </c>
      <c r="T145" s="3">
        <v>5225980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679973</v>
      </c>
      <c r="Z145" s="3">
        <v>679973</v>
      </c>
      <c r="AA145" s="4">
        <v>679972</v>
      </c>
      <c r="AB145" s="4">
        <v>679972</v>
      </c>
      <c r="AC145" s="4">
        <v>679972</v>
      </c>
      <c r="AD145" s="4">
        <v>679973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3412185</v>
      </c>
      <c r="AJ145" s="4">
        <v>4092158</v>
      </c>
      <c r="AK145" s="4">
        <v>4772130</v>
      </c>
      <c r="AL145" s="4">
        <v>5452102</v>
      </c>
      <c r="AM145" s="4">
        <v>6132074</v>
      </c>
      <c r="AN145" s="4">
        <v>6812047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327765</v>
      </c>
      <c r="I146" s="1">
        <v>0</v>
      </c>
      <c r="J146" s="3">
        <v>106490705</v>
      </c>
      <c r="K146" s="3">
        <v>106162940</v>
      </c>
      <c r="L146" s="3">
        <v>106162940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84596986</v>
      </c>
      <c r="T146" s="3">
        <v>84596986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10594443</v>
      </c>
      <c r="Z146" s="3">
        <v>10594443</v>
      </c>
      <c r="AA146" s="4">
        <v>10594443</v>
      </c>
      <c r="AB146" s="4">
        <v>10594443</v>
      </c>
      <c r="AC146" s="4">
        <v>10594443</v>
      </c>
      <c r="AD146" s="4">
        <v>10594441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53190727</v>
      </c>
      <c r="AJ146" s="4">
        <v>63785170</v>
      </c>
      <c r="AK146" s="4">
        <v>74379613</v>
      </c>
      <c r="AL146" s="4">
        <v>84974056</v>
      </c>
      <c r="AM146" s="4">
        <v>95568499</v>
      </c>
      <c r="AN146" s="4">
        <v>106162940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21755</v>
      </c>
      <c r="I147" s="1">
        <v>0</v>
      </c>
      <c r="J147" s="3">
        <v>7751887</v>
      </c>
      <c r="K147" s="3">
        <v>7730132</v>
      </c>
      <c r="L147" s="3">
        <v>7730132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5937424</v>
      </c>
      <c r="T147" s="3">
        <v>5937424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771563</v>
      </c>
      <c r="Z147" s="3">
        <v>771563</v>
      </c>
      <c r="AA147" s="4">
        <v>771563</v>
      </c>
      <c r="AB147" s="4">
        <v>771563</v>
      </c>
      <c r="AC147" s="4">
        <v>771563</v>
      </c>
      <c r="AD147" s="4">
        <v>771561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3872319</v>
      </c>
      <c r="AJ147" s="4">
        <v>4643882</v>
      </c>
      <c r="AK147" s="4">
        <v>5415445</v>
      </c>
      <c r="AL147" s="4">
        <v>6187008</v>
      </c>
      <c r="AM147" s="4">
        <v>6958571</v>
      </c>
      <c r="AN147" s="4">
        <v>7730132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10921</v>
      </c>
      <c r="I148" s="1">
        <v>0</v>
      </c>
      <c r="J148" s="3">
        <v>4187823</v>
      </c>
      <c r="K148" s="3">
        <v>4176902</v>
      </c>
      <c r="L148" s="3">
        <v>4176902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3299392</v>
      </c>
      <c r="T148" s="3">
        <v>3299392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416962</v>
      </c>
      <c r="Z148" s="3">
        <v>416962</v>
      </c>
      <c r="AA148" s="4">
        <v>416963</v>
      </c>
      <c r="AB148" s="4">
        <v>416963</v>
      </c>
      <c r="AC148" s="4">
        <v>416963</v>
      </c>
      <c r="AD148" s="4">
        <v>416961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2092090</v>
      </c>
      <c r="AJ148" s="4">
        <v>2509052</v>
      </c>
      <c r="AK148" s="4">
        <v>2926015</v>
      </c>
      <c r="AL148" s="4">
        <v>3342978</v>
      </c>
      <c r="AM148" s="4">
        <v>3759941</v>
      </c>
      <c r="AN148" s="4">
        <v>4176902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15198</v>
      </c>
      <c r="I149" s="1">
        <v>0</v>
      </c>
      <c r="J149" s="3">
        <v>4558701</v>
      </c>
      <c r="K149" s="3">
        <v>4543503</v>
      </c>
      <c r="L149" s="3">
        <v>4543503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3279058</v>
      </c>
      <c r="T149" s="3">
        <v>3279058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453337</v>
      </c>
      <c r="Z149" s="3">
        <v>453337</v>
      </c>
      <c r="AA149" s="4">
        <v>453337</v>
      </c>
      <c r="AB149" s="4">
        <v>453337</v>
      </c>
      <c r="AC149" s="4">
        <v>453337</v>
      </c>
      <c r="AD149" s="4">
        <v>453338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2276817</v>
      </c>
      <c r="AJ149" s="4">
        <v>2730154</v>
      </c>
      <c r="AK149" s="4">
        <v>3183491</v>
      </c>
      <c r="AL149" s="4">
        <v>3636828</v>
      </c>
      <c r="AM149" s="4">
        <v>4090165</v>
      </c>
      <c r="AN149" s="4">
        <v>4543503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9981</v>
      </c>
      <c r="I150" s="1">
        <v>0</v>
      </c>
      <c r="J150" s="3">
        <v>3765756</v>
      </c>
      <c r="K150" s="3">
        <v>3755775</v>
      </c>
      <c r="L150" s="3">
        <v>3755775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2784330</v>
      </c>
      <c r="T150" s="3">
        <v>2784330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374912</v>
      </c>
      <c r="Z150" s="3">
        <v>374912</v>
      </c>
      <c r="AA150" s="4">
        <v>374912</v>
      </c>
      <c r="AB150" s="4">
        <v>374912</v>
      </c>
      <c r="AC150" s="4">
        <v>374912</v>
      </c>
      <c r="AD150" s="4">
        <v>374911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1881216</v>
      </c>
      <c r="AJ150" s="4">
        <v>2256128</v>
      </c>
      <c r="AK150" s="4">
        <v>2631040</v>
      </c>
      <c r="AL150" s="4">
        <v>3005952</v>
      </c>
      <c r="AM150" s="4">
        <v>3380864</v>
      </c>
      <c r="AN150" s="4">
        <v>3755775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27013</v>
      </c>
      <c r="I151" s="1">
        <v>0</v>
      </c>
      <c r="J151" s="3">
        <v>8714935</v>
      </c>
      <c r="K151" s="3">
        <v>8687922</v>
      </c>
      <c r="L151" s="3">
        <v>8687922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6682491</v>
      </c>
      <c r="T151" s="3">
        <v>6682491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866991</v>
      </c>
      <c r="Z151" s="3">
        <v>866991</v>
      </c>
      <c r="AA151" s="4">
        <v>866991</v>
      </c>
      <c r="AB151" s="4">
        <v>866991</v>
      </c>
      <c r="AC151" s="4">
        <v>866991</v>
      </c>
      <c r="AD151" s="4">
        <v>866991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4352967</v>
      </c>
      <c r="AJ151" s="4">
        <v>5219958</v>
      </c>
      <c r="AK151" s="4">
        <v>6086949</v>
      </c>
      <c r="AL151" s="4">
        <v>6953940</v>
      </c>
      <c r="AM151" s="4">
        <v>7820931</v>
      </c>
      <c r="AN151" s="4">
        <v>8687922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19591</v>
      </c>
      <c r="I152" s="1">
        <v>0</v>
      </c>
      <c r="J152" s="3">
        <v>7273537</v>
      </c>
      <c r="K152" s="3">
        <v>7253946</v>
      </c>
      <c r="L152" s="3">
        <v>7253946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5629302</v>
      </c>
      <c r="T152" s="3">
        <v>5629302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724088</v>
      </c>
      <c r="Z152" s="3">
        <v>724088</v>
      </c>
      <c r="AA152" s="4">
        <v>724089</v>
      </c>
      <c r="AB152" s="4">
        <v>724089</v>
      </c>
      <c r="AC152" s="4">
        <v>724089</v>
      </c>
      <c r="AD152" s="4">
        <v>724087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3633504</v>
      </c>
      <c r="AJ152" s="4">
        <v>4357592</v>
      </c>
      <c r="AK152" s="4">
        <v>5081681</v>
      </c>
      <c r="AL152" s="4">
        <v>5805770</v>
      </c>
      <c r="AM152" s="4">
        <v>6529859</v>
      </c>
      <c r="AN152" s="4">
        <v>7253946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151768</v>
      </c>
      <c r="I153" s="1">
        <v>0</v>
      </c>
      <c r="J153" s="3">
        <v>51808497</v>
      </c>
      <c r="K153" s="3">
        <v>51656729</v>
      </c>
      <c r="L153" s="3">
        <v>51656729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42144913</v>
      </c>
      <c r="T153" s="3">
        <v>42144913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5155555</v>
      </c>
      <c r="Z153" s="3">
        <v>5155555</v>
      </c>
      <c r="AA153" s="4">
        <v>5155555</v>
      </c>
      <c r="AB153" s="4">
        <v>5155555</v>
      </c>
      <c r="AC153" s="4">
        <v>5155555</v>
      </c>
      <c r="AD153" s="4">
        <v>5155554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25878955</v>
      </c>
      <c r="AJ153" s="4">
        <v>31034510</v>
      </c>
      <c r="AK153" s="4">
        <v>36190065</v>
      </c>
      <c r="AL153" s="4">
        <v>41345620</v>
      </c>
      <c r="AM153" s="4">
        <v>46501175</v>
      </c>
      <c r="AN153" s="4">
        <v>51656729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40283</v>
      </c>
      <c r="I154" s="3">
        <v>0</v>
      </c>
      <c r="J154" s="3">
        <v>17841004</v>
      </c>
      <c r="K154" s="3">
        <v>17800721</v>
      </c>
      <c r="L154" s="3">
        <v>17800721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14942069</v>
      </c>
      <c r="T154" s="3">
        <v>14942069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1777387</v>
      </c>
      <c r="Z154" s="3">
        <v>1777387</v>
      </c>
      <c r="AA154" s="4">
        <v>1777387</v>
      </c>
      <c r="AB154" s="4">
        <v>1777387</v>
      </c>
      <c r="AC154" s="4">
        <v>1777387</v>
      </c>
      <c r="AD154" s="4">
        <v>1777386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8913787</v>
      </c>
      <c r="AJ154" s="4">
        <v>10691174</v>
      </c>
      <c r="AK154" s="4">
        <v>12468561</v>
      </c>
      <c r="AL154" s="4">
        <v>14245948</v>
      </c>
      <c r="AM154" s="4">
        <v>16023335</v>
      </c>
      <c r="AN154" s="4">
        <v>17800721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7467</v>
      </c>
      <c r="I155" s="1">
        <v>0</v>
      </c>
      <c r="J155" s="3">
        <v>2529026</v>
      </c>
      <c r="K155" s="3">
        <v>2521559</v>
      </c>
      <c r="L155" s="3">
        <v>2521559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1681612</v>
      </c>
      <c r="T155" s="3">
        <v>1681612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251658</v>
      </c>
      <c r="Z155" s="3">
        <v>251658</v>
      </c>
      <c r="AA155" s="4">
        <v>251658</v>
      </c>
      <c r="AB155" s="4">
        <v>251658</v>
      </c>
      <c r="AC155" s="4">
        <v>251658</v>
      </c>
      <c r="AD155" s="4">
        <v>251657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1263270</v>
      </c>
      <c r="AJ155" s="4">
        <v>1514928</v>
      </c>
      <c r="AK155" s="4">
        <v>1766586</v>
      </c>
      <c r="AL155" s="4">
        <v>2018244</v>
      </c>
      <c r="AM155" s="4">
        <v>2269902</v>
      </c>
      <c r="AN155" s="4">
        <v>2521559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10389</v>
      </c>
      <c r="I156" s="1">
        <v>0</v>
      </c>
      <c r="J156" s="3">
        <v>3691173</v>
      </c>
      <c r="K156" s="3">
        <v>3680784</v>
      </c>
      <c r="L156" s="3">
        <v>3680784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2887293</v>
      </c>
      <c r="T156" s="3">
        <v>2887293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367386</v>
      </c>
      <c r="Z156" s="3">
        <v>367386</v>
      </c>
      <c r="AA156" s="4">
        <v>367386</v>
      </c>
      <c r="AB156" s="4">
        <v>367386</v>
      </c>
      <c r="AC156" s="4">
        <v>367386</v>
      </c>
      <c r="AD156" s="4">
        <v>367386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1843854</v>
      </c>
      <c r="AJ156" s="4">
        <v>2211240</v>
      </c>
      <c r="AK156" s="4">
        <v>2578626</v>
      </c>
      <c r="AL156" s="4">
        <v>2946012</v>
      </c>
      <c r="AM156" s="4">
        <v>3313398</v>
      </c>
      <c r="AN156" s="4">
        <v>3680784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38731</v>
      </c>
      <c r="I157" s="1">
        <v>0</v>
      </c>
      <c r="J157" s="3">
        <v>14974255</v>
      </c>
      <c r="K157" s="3">
        <v>14935524</v>
      </c>
      <c r="L157" s="3">
        <v>14935524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12237344</v>
      </c>
      <c r="T157" s="3">
        <v>12237344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1490970</v>
      </c>
      <c r="Z157" s="3">
        <v>1490970</v>
      </c>
      <c r="AA157" s="4">
        <v>1490970</v>
      </c>
      <c r="AB157" s="4">
        <v>1490970</v>
      </c>
      <c r="AC157" s="4">
        <v>1490970</v>
      </c>
      <c r="AD157" s="4">
        <v>1490970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7480674</v>
      </c>
      <c r="AJ157" s="4">
        <v>8971644</v>
      </c>
      <c r="AK157" s="4">
        <v>10462614</v>
      </c>
      <c r="AL157" s="4">
        <v>11953584</v>
      </c>
      <c r="AM157" s="4">
        <v>13444554</v>
      </c>
      <c r="AN157" s="4">
        <v>14935524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12455</v>
      </c>
      <c r="I158" s="1">
        <v>0</v>
      </c>
      <c r="J158" s="3">
        <v>4012477</v>
      </c>
      <c r="K158" s="3">
        <v>4000022</v>
      </c>
      <c r="L158" s="3">
        <v>4000022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3020224</v>
      </c>
      <c r="T158" s="3">
        <v>3020224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399172</v>
      </c>
      <c r="Z158" s="3">
        <v>399172</v>
      </c>
      <c r="AA158" s="4">
        <v>399172</v>
      </c>
      <c r="AB158" s="4">
        <v>399172</v>
      </c>
      <c r="AC158" s="4">
        <v>399172</v>
      </c>
      <c r="AD158" s="4">
        <v>399170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2004164</v>
      </c>
      <c r="AJ158" s="4">
        <v>2403336</v>
      </c>
      <c r="AK158" s="4">
        <v>2802508</v>
      </c>
      <c r="AL158" s="4">
        <v>3201680</v>
      </c>
      <c r="AM158" s="4">
        <v>3600852</v>
      </c>
      <c r="AN158" s="4">
        <v>4000022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6539</v>
      </c>
      <c r="I159" s="3">
        <v>0</v>
      </c>
      <c r="J159" s="3">
        <v>2904921</v>
      </c>
      <c r="K159" s="3">
        <v>2898382</v>
      </c>
      <c r="L159" s="3">
        <v>2898382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2254942</v>
      </c>
      <c r="T159" s="3">
        <v>2254942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289402</v>
      </c>
      <c r="Z159" s="3">
        <v>289402</v>
      </c>
      <c r="AA159" s="4">
        <v>289403</v>
      </c>
      <c r="AB159" s="4">
        <v>289403</v>
      </c>
      <c r="AC159" s="4">
        <v>289403</v>
      </c>
      <c r="AD159" s="4">
        <v>289401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1451370</v>
      </c>
      <c r="AJ159" s="4">
        <v>1740772</v>
      </c>
      <c r="AK159" s="4">
        <v>2030175</v>
      </c>
      <c r="AL159" s="4">
        <v>2319578</v>
      </c>
      <c r="AM159" s="4">
        <v>2608981</v>
      </c>
      <c r="AN159" s="4">
        <v>2898382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7096</v>
      </c>
      <c r="I160" s="1">
        <v>0</v>
      </c>
      <c r="J160" s="3">
        <v>2445628</v>
      </c>
      <c r="K160" s="3">
        <v>2438532</v>
      </c>
      <c r="L160" s="3">
        <v>2438532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1805086</v>
      </c>
      <c r="T160" s="3">
        <v>1805086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243380</v>
      </c>
      <c r="Z160" s="3">
        <v>243380</v>
      </c>
      <c r="AA160" s="4">
        <v>243380</v>
      </c>
      <c r="AB160" s="4">
        <v>243380</v>
      </c>
      <c r="AC160" s="4">
        <v>243380</v>
      </c>
      <c r="AD160" s="4">
        <v>243380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1221632</v>
      </c>
      <c r="AJ160" s="4">
        <v>1465012</v>
      </c>
      <c r="AK160" s="4">
        <v>1708392</v>
      </c>
      <c r="AL160" s="4">
        <v>1951772</v>
      </c>
      <c r="AM160" s="4">
        <v>2195152</v>
      </c>
      <c r="AN160" s="4">
        <v>2438532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13545</v>
      </c>
      <c r="I161" s="1">
        <v>0</v>
      </c>
      <c r="J161" s="3">
        <v>4618659</v>
      </c>
      <c r="K161" s="3">
        <v>4605114</v>
      </c>
      <c r="L161" s="3">
        <v>4605114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3528818</v>
      </c>
      <c r="T161" s="3">
        <v>3528818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459608</v>
      </c>
      <c r="Z161" s="3">
        <v>459608</v>
      </c>
      <c r="AA161" s="4">
        <v>459609</v>
      </c>
      <c r="AB161" s="4">
        <v>459609</v>
      </c>
      <c r="AC161" s="4">
        <v>459609</v>
      </c>
      <c r="AD161" s="4">
        <v>459607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2307072</v>
      </c>
      <c r="AJ161" s="4">
        <v>2766680</v>
      </c>
      <c r="AK161" s="4">
        <v>3226289</v>
      </c>
      <c r="AL161" s="4">
        <v>3685898</v>
      </c>
      <c r="AM161" s="4">
        <v>4145507</v>
      </c>
      <c r="AN161" s="4">
        <v>4605114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11020</v>
      </c>
      <c r="I162" s="3">
        <v>0</v>
      </c>
      <c r="J162" s="3">
        <v>3693547</v>
      </c>
      <c r="K162" s="3">
        <v>3682527</v>
      </c>
      <c r="L162" s="3">
        <v>3682527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2606908</v>
      </c>
      <c r="T162" s="3">
        <v>2606908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367518</v>
      </c>
      <c r="Z162" s="3">
        <v>367518</v>
      </c>
      <c r="AA162" s="4">
        <v>367518</v>
      </c>
      <c r="AB162" s="4">
        <v>367518</v>
      </c>
      <c r="AC162" s="4">
        <v>367518</v>
      </c>
      <c r="AD162" s="4">
        <v>367517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1844938</v>
      </c>
      <c r="AJ162" s="4">
        <v>2212456</v>
      </c>
      <c r="AK162" s="4">
        <v>2579974</v>
      </c>
      <c r="AL162" s="4">
        <v>2947492</v>
      </c>
      <c r="AM162" s="4">
        <v>3315010</v>
      </c>
      <c r="AN162" s="4">
        <v>3682527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48496</v>
      </c>
      <c r="I163" s="3">
        <v>0</v>
      </c>
      <c r="J163" s="3">
        <v>16285882</v>
      </c>
      <c r="K163" s="3">
        <v>16237386</v>
      </c>
      <c r="L163" s="3">
        <v>16237386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12555957</v>
      </c>
      <c r="T163" s="3">
        <v>12555957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1620506</v>
      </c>
      <c r="Z163" s="3">
        <v>1620506</v>
      </c>
      <c r="AA163" s="4">
        <v>1620506</v>
      </c>
      <c r="AB163" s="4">
        <v>1620506</v>
      </c>
      <c r="AC163" s="4">
        <v>1620506</v>
      </c>
      <c r="AD163" s="4">
        <v>1620504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8134858</v>
      </c>
      <c r="AJ163" s="4">
        <v>9755364</v>
      </c>
      <c r="AK163" s="4">
        <v>11375870</v>
      </c>
      <c r="AL163" s="4">
        <v>12996376</v>
      </c>
      <c r="AM163" s="4">
        <v>14616882</v>
      </c>
      <c r="AN163" s="4">
        <v>16237386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10213</v>
      </c>
      <c r="I164" s="1">
        <v>0</v>
      </c>
      <c r="J164" s="3">
        <v>3773217</v>
      </c>
      <c r="K164" s="3">
        <v>3763004</v>
      </c>
      <c r="L164" s="3">
        <v>3763004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2838920</v>
      </c>
      <c r="T164" s="3">
        <v>2838920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375619</v>
      </c>
      <c r="Z164" s="3">
        <v>375619</v>
      </c>
      <c r="AA164" s="4">
        <v>375620</v>
      </c>
      <c r="AB164" s="4">
        <v>375620</v>
      </c>
      <c r="AC164" s="4">
        <v>375620</v>
      </c>
      <c r="AD164" s="4">
        <v>375618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1884907</v>
      </c>
      <c r="AJ164" s="4">
        <v>2260526</v>
      </c>
      <c r="AK164" s="4">
        <v>2636146</v>
      </c>
      <c r="AL164" s="4">
        <v>3011766</v>
      </c>
      <c r="AM164" s="4">
        <v>3387386</v>
      </c>
      <c r="AN164" s="4">
        <v>3763004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58937</v>
      </c>
      <c r="I165" s="3">
        <v>0</v>
      </c>
      <c r="J165" s="3">
        <v>16500282</v>
      </c>
      <c r="K165" s="3">
        <v>16441345</v>
      </c>
      <c r="L165" s="3">
        <v>16441345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12479259</v>
      </c>
      <c r="T165" s="3">
        <v>12479259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1640206</v>
      </c>
      <c r="Z165" s="3">
        <v>1640206</v>
      </c>
      <c r="AA165" s="4">
        <v>1640205</v>
      </c>
      <c r="AB165" s="4">
        <v>1640205</v>
      </c>
      <c r="AC165" s="4">
        <v>1640205</v>
      </c>
      <c r="AD165" s="4">
        <v>1640206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8240318</v>
      </c>
      <c r="AJ165" s="4">
        <v>9880524</v>
      </c>
      <c r="AK165" s="4">
        <v>11520729</v>
      </c>
      <c r="AL165" s="4">
        <v>13160934</v>
      </c>
      <c r="AM165" s="4">
        <v>14801139</v>
      </c>
      <c r="AN165" s="4">
        <v>16441345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15856</v>
      </c>
      <c r="I166" s="3">
        <v>0</v>
      </c>
      <c r="J166" s="3">
        <v>5562631</v>
      </c>
      <c r="K166" s="3">
        <v>5546775</v>
      </c>
      <c r="L166" s="3">
        <v>5546775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4018003</v>
      </c>
      <c r="T166" s="3">
        <v>4018003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553621</v>
      </c>
      <c r="Z166" s="3">
        <v>553621</v>
      </c>
      <c r="AA166" s="4">
        <v>553620</v>
      </c>
      <c r="AB166" s="4">
        <v>553620</v>
      </c>
      <c r="AC166" s="4">
        <v>553620</v>
      </c>
      <c r="AD166" s="4">
        <v>553621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2778673</v>
      </c>
      <c r="AJ166" s="4">
        <v>3332294</v>
      </c>
      <c r="AK166" s="4">
        <v>3885914</v>
      </c>
      <c r="AL166" s="4">
        <v>4439534</v>
      </c>
      <c r="AM166" s="4">
        <v>4993154</v>
      </c>
      <c r="AN166" s="4">
        <v>5546775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168802</v>
      </c>
      <c r="I167" s="1">
        <v>0</v>
      </c>
      <c r="J167" s="3">
        <v>60303212</v>
      </c>
      <c r="K167" s="3">
        <v>60134410</v>
      </c>
      <c r="L167" s="3">
        <v>60134410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49249704</v>
      </c>
      <c r="T167" s="3">
        <v>49249704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6002188</v>
      </c>
      <c r="Z167" s="3">
        <v>6002188</v>
      </c>
      <c r="AA167" s="4">
        <v>6002188</v>
      </c>
      <c r="AB167" s="4">
        <v>6002188</v>
      </c>
      <c r="AC167" s="4">
        <v>6002188</v>
      </c>
      <c r="AD167" s="4">
        <v>6002186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30123472</v>
      </c>
      <c r="AJ167" s="4">
        <v>36125660</v>
      </c>
      <c r="AK167" s="4">
        <v>42127848</v>
      </c>
      <c r="AL167" s="4">
        <v>48130036</v>
      </c>
      <c r="AM167" s="4">
        <v>54132224</v>
      </c>
      <c r="AN167" s="4">
        <v>60134410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15282</v>
      </c>
      <c r="I168" s="3">
        <v>0</v>
      </c>
      <c r="J168" s="3">
        <v>6229044</v>
      </c>
      <c r="K168" s="3">
        <v>6213762</v>
      </c>
      <c r="L168" s="3">
        <v>6213762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4808527</v>
      </c>
      <c r="T168" s="3">
        <v>4808527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620358</v>
      </c>
      <c r="Z168" s="3">
        <v>620358</v>
      </c>
      <c r="AA168" s="4">
        <v>620358</v>
      </c>
      <c r="AB168" s="4">
        <v>620358</v>
      </c>
      <c r="AC168" s="4">
        <v>620358</v>
      </c>
      <c r="AD168" s="4">
        <v>620356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3111974</v>
      </c>
      <c r="AJ168" s="4">
        <v>3732332</v>
      </c>
      <c r="AK168" s="4">
        <v>4352690</v>
      </c>
      <c r="AL168" s="4">
        <v>4973048</v>
      </c>
      <c r="AM168" s="4">
        <v>5593406</v>
      </c>
      <c r="AN168" s="4">
        <v>6213762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13200</v>
      </c>
      <c r="I169" s="1">
        <v>0</v>
      </c>
      <c r="J169" s="3">
        <v>4772259</v>
      </c>
      <c r="K169" s="3">
        <v>4759059</v>
      </c>
      <c r="L169" s="3">
        <v>4759059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3616259</v>
      </c>
      <c r="T169" s="3">
        <v>3616259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475026</v>
      </c>
      <c r="Z169" s="3">
        <v>475026</v>
      </c>
      <c r="AA169" s="4">
        <v>475026</v>
      </c>
      <c r="AB169" s="4">
        <v>475026</v>
      </c>
      <c r="AC169" s="4">
        <v>475026</v>
      </c>
      <c r="AD169" s="4">
        <v>475025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2383930</v>
      </c>
      <c r="AJ169" s="4">
        <v>2858956</v>
      </c>
      <c r="AK169" s="4">
        <v>3333982</v>
      </c>
      <c r="AL169" s="4">
        <v>3809008</v>
      </c>
      <c r="AM169" s="4">
        <v>4284034</v>
      </c>
      <c r="AN169" s="4">
        <v>4759059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6753</v>
      </c>
      <c r="I170" s="3">
        <v>0</v>
      </c>
      <c r="J170" s="3">
        <v>2269993</v>
      </c>
      <c r="K170" s="3">
        <v>2263240</v>
      </c>
      <c r="L170" s="3">
        <v>2263240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1418638</v>
      </c>
      <c r="T170" s="3">
        <v>1418638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225874</v>
      </c>
      <c r="Z170" s="3">
        <v>225874</v>
      </c>
      <c r="AA170" s="4">
        <v>225874</v>
      </c>
      <c r="AB170" s="4">
        <v>225874</v>
      </c>
      <c r="AC170" s="4">
        <v>225874</v>
      </c>
      <c r="AD170" s="4">
        <v>225874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1133870</v>
      </c>
      <c r="AJ170" s="4">
        <v>1359744</v>
      </c>
      <c r="AK170" s="4">
        <v>1585618</v>
      </c>
      <c r="AL170" s="4">
        <v>1811492</v>
      </c>
      <c r="AM170" s="4">
        <v>2037366</v>
      </c>
      <c r="AN170" s="4">
        <v>2263240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15070</v>
      </c>
      <c r="I171" s="1">
        <v>0</v>
      </c>
      <c r="J171" s="3">
        <v>5352101</v>
      </c>
      <c r="K171" s="3">
        <v>5337031</v>
      </c>
      <c r="L171" s="3">
        <v>5337031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4062210</v>
      </c>
      <c r="T171" s="3">
        <v>4062210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532699</v>
      </c>
      <c r="Z171" s="3">
        <v>532699</v>
      </c>
      <c r="AA171" s="4">
        <v>532698</v>
      </c>
      <c r="AB171" s="4">
        <v>532698</v>
      </c>
      <c r="AC171" s="4">
        <v>532698</v>
      </c>
      <c r="AD171" s="4">
        <v>532699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2673539</v>
      </c>
      <c r="AJ171" s="4">
        <v>3206238</v>
      </c>
      <c r="AK171" s="4">
        <v>3738936</v>
      </c>
      <c r="AL171" s="4">
        <v>4271634</v>
      </c>
      <c r="AM171" s="4">
        <v>4804332</v>
      </c>
      <c r="AN171" s="4">
        <v>5337031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9592</v>
      </c>
      <c r="I172" s="1">
        <v>0</v>
      </c>
      <c r="J172" s="3">
        <v>3234149</v>
      </c>
      <c r="K172" s="3">
        <v>3224557</v>
      </c>
      <c r="L172" s="3">
        <v>3224557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2230477</v>
      </c>
      <c r="T172" s="3">
        <v>2230477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321816</v>
      </c>
      <c r="Z172" s="3">
        <v>321816</v>
      </c>
      <c r="AA172" s="4">
        <v>321816</v>
      </c>
      <c r="AB172" s="4">
        <v>321816</v>
      </c>
      <c r="AC172" s="4">
        <v>321816</v>
      </c>
      <c r="AD172" s="4">
        <v>321817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1615476</v>
      </c>
      <c r="AJ172" s="4">
        <v>1937292</v>
      </c>
      <c r="AK172" s="4">
        <v>2259108</v>
      </c>
      <c r="AL172" s="4">
        <v>2580924</v>
      </c>
      <c r="AM172" s="4">
        <v>2902740</v>
      </c>
      <c r="AN172" s="4">
        <v>3224557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13955</v>
      </c>
      <c r="I173" s="1">
        <v>0</v>
      </c>
      <c r="J173" s="3">
        <v>5435520</v>
      </c>
      <c r="K173" s="3">
        <v>5421565</v>
      </c>
      <c r="L173" s="3">
        <v>5421565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4312453</v>
      </c>
      <c r="T173" s="3">
        <v>4312453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541226</v>
      </c>
      <c r="Z173" s="3">
        <v>541226</v>
      </c>
      <c r="AA173" s="4">
        <v>541226</v>
      </c>
      <c r="AB173" s="4">
        <v>541226</v>
      </c>
      <c r="AC173" s="4">
        <v>541226</v>
      </c>
      <c r="AD173" s="4">
        <v>541227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2715434</v>
      </c>
      <c r="AJ173" s="4">
        <v>3256660</v>
      </c>
      <c r="AK173" s="4">
        <v>3797886</v>
      </c>
      <c r="AL173" s="4">
        <v>4339112</v>
      </c>
      <c r="AM173" s="4">
        <v>4880338</v>
      </c>
      <c r="AN173" s="4">
        <v>5421565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12389</v>
      </c>
      <c r="I174" s="1">
        <v>0</v>
      </c>
      <c r="J174" s="3">
        <v>3830028</v>
      </c>
      <c r="K174" s="3">
        <v>3817639</v>
      </c>
      <c r="L174" s="3">
        <v>3817639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2759999</v>
      </c>
      <c r="T174" s="3">
        <v>2759999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380938</v>
      </c>
      <c r="Z174" s="3">
        <v>380938</v>
      </c>
      <c r="AA174" s="4">
        <v>380938</v>
      </c>
      <c r="AB174" s="4">
        <v>380938</v>
      </c>
      <c r="AC174" s="4">
        <v>380938</v>
      </c>
      <c r="AD174" s="4">
        <v>380937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1912950</v>
      </c>
      <c r="AJ174" s="4">
        <v>2293888</v>
      </c>
      <c r="AK174" s="4">
        <v>2674826</v>
      </c>
      <c r="AL174" s="4">
        <v>3055764</v>
      </c>
      <c r="AM174" s="4">
        <v>3436702</v>
      </c>
      <c r="AN174" s="4">
        <v>3817639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14874</v>
      </c>
      <c r="I175" s="1">
        <v>0</v>
      </c>
      <c r="J175" s="3">
        <v>4324219</v>
      </c>
      <c r="K175" s="3">
        <v>4309345</v>
      </c>
      <c r="L175" s="3">
        <v>4309345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3016533</v>
      </c>
      <c r="T175" s="3">
        <v>3016533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429943</v>
      </c>
      <c r="Z175" s="3">
        <v>429943</v>
      </c>
      <c r="AA175" s="4">
        <v>429943</v>
      </c>
      <c r="AB175" s="4">
        <v>429943</v>
      </c>
      <c r="AC175" s="4">
        <v>429943</v>
      </c>
      <c r="AD175" s="4">
        <v>429942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2159631</v>
      </c>
      <c r="AJ175" s="4">
        <v>2589574</v>
      </c>
      <c r="AK175" s="4">
        <v>3019517</v>
      </c>
      <c r="AL175" s="4">
        <v>3449460</v>
      </c>
      <c r="AM175" s="4">
        <v>3879403</v>
      </c>
      <c r="AN175" s="4">
        <v>4309345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12621</v>
      </c>
      <c r="I176" s="1">
        <v>0</v>
      </c>
      <c r="J176" s="3">
        <v>3437054</v>
      </c>
      <c r="K176" s="3">
        <v>3424433</v>
      </c>
      <c r="L176" s="3">
        <v>3424433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2330287</v>
      </c>
      <c r="T176" s="3">
        <v>2330287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341602</v>
      </c>
      <c r="Z176" s="3">
        <v>341602</v>
      </c>
      <c r="AA176" s="4">
        <v>341602</v>
      </c>
      <c r="AB176" s="4">
        <v>341602</v>
      </c>
      <c r="AC176" s="4">
        <v>341602</v>
      </c>
      <c r="AD176" s="4">
        <v>341603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1716422</v>
      </c>
      <c r="AJ176" s="4">
        <v>2058024</v>
      </c>
      <c r="AK176" s="4">
        <v>2399626</v>
      </c>
      <c r="AL176" s="4">
        <v>2741228</v>
      </c>
      <c r="AM176" s="4">
        <v>3082830</v>
      </c>
      <c r="AN176" s="4">
        <v>3424433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27060</v>
      </c>
      <c r="I177" s="1">
        <v>0</v>
      </c>
      <c r="J177" s="3">
        <v>11363140</v>
      </c>
      <c r="K177" s="3">
        <v>11336080</v>
      </c>
      <c r="L177" s="3">
        <v>11336080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8899978</v>
      </c>
      <c r="T177" s="3">
        <v>8899978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1131804</v>
      </c>
      <c r="Z177" s="3">
        <v>1131804</v>
      </c>
      <c r="AA177" s="4">
        <v>1131804</v>
      </c>
      <c r="AB177" s="4">
        <v>1131804</v>
      </c>
      <c r="AC177" s="4">
        <v>1131804</v>
      </c>
      <c r="AD177" s="4">
        <v>1131804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5677060</v>
      </c>
      <c r="AJ177" s="4">
        <v>6808864</v>
      </c>
      <c r="AK177" s="4">
        <v>7940668</v>
      </c>
      <c r="AL177" s="4">
        <v>9072472</v>
      </c>
      <c r="AM177" s="4">
        <v>10204276</v>
      </c>
      <c r="AN177" s="4">
        <v>11336080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15135</v>
      </c>
      <c r="I178" s="1">
        <v>0</v>
      </c>
      <c r="J178" s="3">
        <v>4453295</v>
      </c>
      <c r="K178" s="3">
        <v>4438160</v>
      </c>
      <c r="L178" s="3">
        <v>4438160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3160680</v>
      </c>
      <c r="T178" s="3">
        <v>3160680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442807</v>
      </c>
      <c r="Z178" s="3">
        <v>442807</v>
      </c>
      <c r="AA178" s="4">
        <v>442807</v>
      </c>
      <c r="AB178" s="4">
        <v>442807</v>
      </c>
      <c r="AC178" s="4">
        <v>442807</v>
      </c>
      <c r="AD178" s="4">
        <v>442805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2224127</v>
      </c>
      <c r="AJ178" s="4">
        <v>2666934</v>
      </c>
      <c r="AK178" s="4">
        <v>3109741</v>
      </c>
      <c r="AL178" s="4">
        <v>3552548</v>
      </c>
      <c r="AM178" s="4">
        <v>3995355</v>
      </c>
      <c r="AN178" s="4">
        <v>4438160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10020</v>
      </c>
      <c r="I179" s="3">
        <v>0</v>
      </c>
      <c r="J179" s="3">
        <v>2504873</v>
      </c>
      <c r="K179" s="3">
        <v>2494853</v>
      </c>
      <c r="L179" s="3">
        <v>2494853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1472095</v>
      </c>
      <c r="T179" s="3">
        <v>1472095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248818</v>
      </c>
      <c r="Z179" s="3">
        <v>248818</v>
      </c>
      <c r="AA179" s="4">
        <v>248817</v>
      </c>
      <c r="AB179" s="4">
        <v>248817</v>
      </c>
      <c r="AC179" s="4">
        <v>248817</v>
      </c>
      <c r="AD179" s="4">
        <v>248818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1250766</v>
      </c>
      <c r="AJ179" s="4">
        <v>1499584</v>
      </c>
      <c r="AK179" s="4">
        <v>1748401</v>
      </c>
      <c r="AL179" s="4">
        <v>1997218</v>
      </c>
      <c r="AM179" s="4">
        <v>2246035</v>
      </c>
      <c r="AN179" s="4">
        <v>2494853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38449</v>
      </c>
      <c r="I180" s="1">
        <v>0</v>
      </c>
      <c r="J180" s="3">
        <v>15858011</v>
      </c>
      <c r="K180" s="3">
        <v>15819562</v>
      </c>
      <c r="L180" s="3">
        <v>15819562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12783091</v>
      </c>
      <c r="T180" s="3">
        <v>12783091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1579393</v>
      </c>
      <c r="Z180" s="3">
        <v>1579393</v>
      </c>
      <c r="AA180" s="4">
        <v>1579393</v>
      </c>
      <c r="AB180" s="4">
        <v>1579393</v>
      </c>
      <c r="AC180" s="4">
        <v>1579393</v>
      </c>
      <c r="AD180" s="4">
        <v>1579393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7922597</v>
      </c>
      <c r="AJ180" s="4">
        <v>9501990</v>
      </c>
      <c r="AK180" s="4">
        <v>11081383</v>
      </c>
      <c r="AL180" s="4">
        <v>12660776</v>
      </c>
      <c r="AM180" s="4">
        <v>14240169</v>
      </c>
      <c r="AN180" s="4">
        <v>15819562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121196</v>
      </c>
      <c r="I181" s="1">
        <v>0</v>
      </c>
      <c r="J181" s="3">
        <v>52065007</v>
      </c>
      <c r="K181" s="3">
        <v>51943811</v>
      </c>
      <c r="L181" s="3">
        <v>51943811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43660615</v>
      </c>
      <c r="T181" s="3">
        <v>43660615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5186301</v>
      </c>
      <c r="Z181" s="3">
        <v>5186301</v>
      </c>
      <c r="AA181" s="4">
        <v>5186301</v>
      </c>
      <c r="AB181" s="4">
        <v>5186301</v>
      </c>
      <c r="AC181" s="4">
        <v>5186301</v>
      </c>
      <c r="AD181" s="4">
        <v>5186302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26012305</v>
      </c>
      <c r="AJ181" s="4">
        <v>31198606</v>
      </c>
      <c r="AK181" s="4">
        <v>36384907</v>
      </c>
      <c r="AL181" s="4">
        <v>41571208</v>
      </c>
      <c r="AM181" s="4">
        <v>46757509</v>
      </c>
      <c r="AN181" s="4">
        <v>51943811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10677</v>
      </c>
      <c r="I182" s="1">
        <v>0</v>
      </c>
      <c r="J182" s="3">
        <v>3773968</v>
      </c>
      <c r="K182" s="3">
        <v>3763291</v>
      </c>
      <c r="L182" s="3">
        <v>3763291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2808939</v>
      </c>
      <c r="T182" s="3">
        <v>2808939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375617</v>
      </c>
      <c r="Z182" s="3">
        <v>375617</v>
      </c>
      <c r="AA182" s="4">
        <v>375617</v>
      </c>
      <c r="AB182" s="4">
        <v>375617</v>
      </c>
      <c r="AC182" s="4">
        <v>375617</v>
      </c>
      <c r="AD182" s="4">
        <v>375618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1885205</v>
      </c>
      <c r="AJ182" s="4">
        <v>2260822</v>
      </c>
      <c r="AK182" s="4">
        <v>2636439</v>
      </c>
      <c r="AL182" s="4">
        <v>3012056</v>
      </c>
      <c r="AM182" s="4">
        <v>3387673</v>
      </c>
      <c r="AN182" s="4">
        <v>3763291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73889</v>
      </c>
      <c r="I183" s="1">
        <v>0</v>
      </c>
      <c r="J183" s="3">
        <v>27393232</v>
      </c>
      <c r="K183" s="3">
        <v>27319343</v>
      </c>
      <c r="L183" s="3">
        <v>27319343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21788415</v>
      </c>
      <c r="T183" s="3">
        <v>21788415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2727009</v>
      </c>
      <c r="Z183" s="3">
        <v>2727009</v>
      </c>
      <c r="AA183" s="4">
        <v>2727008</v>
      </c>
      <c r="AB183" s="4">
        <v>2727008</v>
      </c>
      <c r="AC183" s="4">
        <v>2727008</v>
      </c>
      <c r="AD183" s="4">
        <v>2727009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13684301</v>
      </c>
      <c r="AJ183" s="4">
        <v>16411310</v>
      </c>
      <c r="AK183" s="4">
        <v>19138318</v>
      </c>
      <c r="AL183" s="4">
        <v>21865326</v>
      </c>
      <c r="AM183" s="4">
        <v>24592334</v>
      </c>
      <c r="AN183" s="4">
        <v>27319343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34453</v>
      </c>
      <c r="I184" s="1">
        <v>0</v>
      </c>
      <c r="J184" s="3">
        <v>11370755</v>
      </c>
      <c r="K184" s="3">
        <v>11336302</v>
      </c>
      <c r="L184" s="3">
        <v>11336302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8529695</v>
      </c>
      <c r="T184" s="3">
        <v>8529695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1131333</v>
      </c>
      <c r="Z184" s="3">
        <v>1131333</v>
      </c>
      <c r="AA184" s="4">
        <v>1131333</v>
      </c>
      <c r="AB184" s="4">
        <v>1131333</v>
      </c>
      <c r="AC184" s="4">
        <v>1131333</v>
      </c>
      <c r="AD184" s="4">
        <v>1131333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5679637</v>
      </c>
      <c r="AJ184" s="4">
        <v>6810970</v>
      </c>
      <c r="AK184" s="4">
        <v>7942303</v>
      </c>
      <c r="AL184" s="4">
        <v>9073636</v>
      </c>
      <c r="AM184" s="4">
        <v>10204969</v>
      </c>
      <c r="AN184" s="4">
        <v>11336302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19611</v>
      </c>
      <c r="I185" s="1">
        <v>0</v>
      </c>
      <c r="J185" s="3">
        <v>6607374</v>
      </c>
      <c r="K185" s="3">
        <v>6587763</v>
      </c>
      <c r="L185" s="3">
        <v>6587763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5201715</v>
      </c>
      <c r="T185" s="3">
        <v>5201715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657469</v>
      </c>
      <c r="Z185" s="3">
        <v>657469</v>
      </c>
      <c r="AA185" s="4">
        <v>657469</v>
      </c>
      <c r="AB185" s="4">
        <v>657469</v>
      </c>
      <c r="AC185" s="4">
        <v>657469</v>
      </c>
      <c r="AD185" s="4">
        <v>657470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3300417</v>
      </c>
      <c r="AJ185" s="4">
        <v>3957886</v>
      </c>
      <c r="AK185" s="4">
        <v>4615355</v>
      </c>
      <c r="AL185" s="4">
        <v>5272824</v>
      </c>
      <c r="AM185" s="4">
        <v>5930293</v>
      </c>
      <c r="AN185" s="4">
        <v>6587763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6474</v>
      </c>
      <c r="I186" s="3">
        <v>0</v>
      </c>
      <c r="J186" s="3">
        <v>2804852</v>
      </c>
      <c r="K186" s="3">
        <v>2798378</v>
      </c>
      <c r="L186" s="3">
        <v>2798378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2110181</v>
      </c>
      <c r="T186" s="3">
        <v>2110181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279406</v>
      </c>
      <c r="Z186" s="3">
        <v>279406</v>
      </c>
      <c r="AA186" s="4">
        <v>279407</v>
      </c>
      <c r="AB186" s="4">
        <v>279407</v>
      </c>
      <c r="AC186" s="4">
        <v>279407</v>
      </c>
      <c r="AD186" s="4">
        <v>279405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1401346</v>
      </c>
      <c r="AJ186" s="4">
        <v>1680752</v>
      </c>
      <c r="AK186" s="4">
        <v>1960159</v>
      </c>
      <c r="AL186" s="4">
        <v>2239566</v>
      </c>
      <c r="AM186" s="4">
        <v>2518973</v>
      </c>
      <c r="AN186" s="4">
        <v>2798378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11121</v>
      </c>
      <c r="I187" s="3">
        <v>0</v>
      </c>
      <c r="J187" s="3">
        <v>3717087</v>
      </c>
      <c r="K187" s="3">
        <v>3705966</v>
      </c>
      <c r="L187" s="3">
        <v>3705966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2826827</v>
      </c>
      <c r="T187" s="3">
        <v>2826827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369855</v>
      </c>
      <c r="Z187" s="3">
        <v>369855</v>
      </c>
      <c r="AA187" s="4">
        <v>369855</v>
      </c>
      <c r="AB187" s="4">
        <v>369855</v>
      </c>
      <c r="AC187" s="4">
        <v>369855</v>
      </c>
      <c r="AD187" s="4">
        <v>369855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1856691</v>
      </c>
      <c r="AJ187" s="4">
        <v>2226546</v>
      </c>
      <c r="AK187" s="4">
        <v>2596401</v>
      </c>
      <c r="AL187" s="4">
        <v>2966256</v>
      </c>
      <c r="AM187" s="4">
        <v>3336111</v>
      </c>
      <c r="AN187" s="4">
        <v>3705966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26008</v>
      </c>
      <c r="I188" s="3">
        <v>0</v>
      </c>
      <c r="J188" s="3">
        <v>8860743</v>
      </c>
      <c r="K188" s="3">
        <v>8834735</v>
      </c>
      <c r="L188" s="3">
        <v>8834735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6510239</v>
      </c>
      <c r="T188" s="3">
        <v>6510239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881740</v>
      </c>
      <c r="Z188" s="3">
        <v>881740</v>
      </c>
      <c r="AA188" s="4">
        <v>881740</v>
      </c>
      <c r="AB188" s="4">
        <v>881740</v>
      </c>
      <c r="AC188" s="4">
        <v>881740</v>
      </c>
      <c r="AD188" s="4">
        <v>881739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4426036</v>
      </c>
      <c r="AJ188" s="4">
        <v>5307776</v>
      </c>
      <c r="AK188" s="4">
        <v>6189516</v>
      </c>
      <c r="AL188" s="4">
        <v>7071256</v>
      </c>
      <c r="AM188" s="4">
        <v>7952996</v>
      </c>
      <c r="AN188" s="4">
        <v>8834735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16502</v>
      </c>
      <c r="I189" s="1">
        <v>0</v>
      </c>
      <c r="J189" s="3">
        <v>5866076</v>
      </c>
      <c r="K189" s="3">
        <v>5849574</v>
      </c>
      <c r="L189" s="3">
        <v>5849574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4527304</v>
      </c>
      <c r="T189" s="3">
        <v>4527304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583857</v>
      </c>
      <c r="Z189" s="3">
        <v>583857</v>
      </c>
      <c r="AA189" s="4">
        <v>583857</v>
      </c>
      <c r="AB189" s="4">
        <v>583857</v>
      </c>
      <c r="AC189" s="4">
        <v>583857</v>
      </c>
      <c r="AD189" s="4">
        <v>583857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2930289</v>
      </c>
      <c r="AJ189" s="4">
        <v>3514146</v>
      </c>
      <c r="AK189" s="4">
        <v>4098003</v>
      </c>
      <c r="AL189" s="4">
        <v>4681860</v>
      </c>
      <c r="AM189" s="4">
        <v>5265717</v>
      </c>
      <c r="AN189" s="4">
        <v>5849574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17906</v>
      </c>
      <c r="I190" s="1">
        <v>0</v>
      </c>
      <c r="J190" s="3">
        <v>6750599</v>
      </c>
      <c r="K190" s="3">
        <v>6732693</v>
      </c>
      <c r="L190" s="3">
        <v>6732693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5244031</v>
      </c>
      <c r="T190" s="3">
        <v>5244031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672076</v>
      </c>
      <c r="Z190" s="3">
        <v>672076</v>
      </c>
      <c r="AA190" s="4">
        <v>672075</v>
      </c>
      <c r="AB190" s="4">
        <v>672075</v>
      </c>
      <c r="AC190" s="4">
        <v>672075</v>
      </c>
      <c r="AD190" s="4">
        <v>672076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3372316</v>
      </c>
      <c r="AJ190" s="4">
        <v>4044392</v>
      </c>
      <c r="AK190" s="4">
        <v>4716467</v>
      </c>
      <c r="AL190" s="4">
        <v>5388542</v>
      </c>
      <c r="AM190" s="4">
        <v>6060617</v>
      </c>
      <c r="AN190" s="4">
        <v>6732693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10236</v>
      </c>
      <c r="I191" s="1">
        <v>0</v>
      </c>
      <c r="J191" s="3">
        <v>2198059</v>
      </c>
      <c r="K191" s="3">
        <v>2187823</v>
      </c>
      <c r="L191" s="3">
        <v>2187823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1277694</v>
      </c>
      <c r="T191" s="3">
        <v>1277694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218100</v>
      </c>
      <c r="Z191" s="3">
        <v>218100</v>
      </c>
      <c r="AA191" s="4">
        <v>218100</v>
      </c>
      <c r="AB191" s="4">
        <v>218100</v>
      </c>
      <c r="AC191" s="4">
        <v>218100</v>
      </c>
      <c r="AD191" s="4">
        <v>218099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1097324</v>
      </c>
      <c r="AJ191" s="4">
        <v>1315424</v>
      </c>
      <c r="AK191" s="4">
        <v>1533524</v>
      </c>
      <c r="AL191" s="4">
        <v>1751624</v>
      </c>
      <c r="AM191" s="4">
        <v>1969724</v>
      </c>
      <c r="AN191" s="4">
        <v>2187823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21796</v>
      </c>
      <c r="I192" s="3">
        <v>0</v>
      </c>
      <c r="J192" s="3">
        <v>7853907</v>
      </c>
      <c r="K192" s="3">
        <v>7832111</v>
      </c>
      <c r="L192" s="3">
        <v>7832111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6031805</v>
      </c>
      <c r="T192" s="3">
        <v>6031805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781758</v>
      </c>
      <c r="Z192" s="3">
        <v>781758</v>
      </c>
      <c r="AA192" s="4">
        <v>781758</v>
      </c>
      <c r="AB192" s="4">
        <v>781758</v>
      </c>
      <c r="AC192" s="4">
        <v>781758</v>
      </c>
      <c r="AD192" s="4">
        <v>781757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3923322</v>
      </c>
      <c r="AJ192" s="4">
        <v>4705080</v>
      </c>
      <c r="AK192" s="4">
        <v>5486838</v>
      </c>
      <c r="AL192" s="4">
        <v>6268596</v>
      </c>
      <c r="AM192" s="4">
        <v>7050354</v>
      </c>
      <c r="AN192" s="4">
        <v>7832111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6857</v>
      </c>
      <c r="I193" s="3">
        <v>0</v>
      </c>
      <c r="J193" s="3">
        <v>2634487</v>
      </c>
      <c r="K193" s="3">
        <v>2627630</v>
      </c>
      <c r="L193" s="3">
        <v>2627630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1907633</v>
      </c>
      <c r="T193" s="3">
        <v>1907633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262306</v>
      </c>
      <c r="Z193" s="3">
        <v>262306</v>
      </c>
      <c r="AA193" s="4">
        <v>262306</v>
      </c>
      <c r="AB193" s="4">
        <v>262306</v>
      </c>
      <c r="AC193" s="4">
        <v>262306</v>
      </c>
      <c r="AD193" s="4">
        <v>262304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1316102</v>
      </c>
      <c r="AJ193" s="4">
        <v>1578408</v>
      </c>
      <c r="AK193" s="4">
        <v>1840714</v>
      </c>
      <c r="AL193" s="4">
        <v>2103020</v>
      </c>
      <c r="AM193" s="4">
        <v>2365326</v>
      </c>
      <c r="AN193" s="4">
        <v>2627630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4649</v>
      </c>
      <c r="I194" s="3">
        <v>0</v>
      </c>
      <c r="J194" s="3">
        <v>2045967</v>
      </c>
      <c r="K194" s="3">
        <v>2041318</v>
      </c>
      <c r="L194" s="3">
        <v>2041318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1406315</v>
      </c>
      <c r="T194" s="3">
        <v>1406315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203822</v>
      </c>
      <c r="Z194" s="3">
        <v>203822</v>
      </c>
      <c r="AA194" s="4">
        <v>203822</v>
      </c>
      <c r="AB194" s="4">
        <v>203822</v>
      </c>
      <c r="AC194" s="4">
        <v>203822</v>
      </c>
      <c r="AD194" s="4">
        <v>203820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1022210</v>
      </c>
      <c r="AJ194" s="4">
        <v>1226032</v>
      </c>
      <c r="AK194" s="4">
        <v>1429854</v>
      </c>
      <c r="AL194" s="4">
        <v>1633676</v>
      </c>
      <c r="AM194" s="4">
        <v>1837498</v>
      </c>
      <c r="AN194" s="4">
        <v>2041318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4302</v>
      </c>
      <c r="I195" s="3">
        <v>0</v>
      </c>
      <c r="J195" s="3">
        <v>1767420</v>
      </c>
      <c r="K195" s="3">
        <v>1763118</v>
      </c>
      <c r="L195" s="3">
        <v>1763118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1369940</v>
      </c>
      <c r="T195" s="3">
        <v>1369940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176025</v>
      </c>
      <c r="Z195" s="3">
        <v>176025</v>
      </c>
      <c r="AA195" s="4">
        <v>176025</v>
      </c>
      <c r="AB195" s="4">
        <v>176025</v>
      </c>
      <c r="AC195" s="4">
        <v>176025</v>
      </c>
      <c r="AD195" s="4">
        <v>176025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882993</v>
      </c>
      <c r="AJ195" s="4">
        <v>1059018</v>
      </c>
      <c r="AK195" s="4">
        <v>1235043</v>
      </c>
      <c r="AL195" s="4">
        <v>1411068</v>
      </c>
      <c r="AM195" s="4">
        <v>1587093</v>
      </c>
      <c r="AN195" s="4">
        <v>1763118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4591</v>
      </c>
      <c r="I196" s="3">
        <v>0</v>
      </c>
      <c r="J196" s="3">
        <v>1768997</v>
      </c>
      <c r="K196" s="3">
        <v>1764406</v>
      </c>
      <c r="L196" s="3">
        <v>1764406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1297598</v>
      </c>
      <c r="T196" s="3">
        <v>1297598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176134</v>
      </c>
      <c r="Z196" s="3">
        <v>176134</v>
      </c>
      <c r="AA196" s="4">
        <v>176135</v>
      </c>
      <c r="AB196" s="4">
        <v>176135</v>
      </c>
      <c r="AC196" s="4">
        <v>176135</v>
      </c>
      <c r="AD196" s="4">
        <v>176133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883734</v>
      </c>
      <c r="AJ196" s="4">
        <v>1059868</v>
      </c>
      <c r="AK196" s="4">
        <v>1236003</v>
      </c>
      <c r="AL196" s="4">
        <v>1412138</v>
      </c>
      <c r="AM196" s="4">
        <v>1588273</v>
      </c>
      <c r="AN196" s="4">
        <v>1764406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13229</v>
      </c>
      <c r="I197" s="3">
        <v>0</v>
      </c>
      <c r="J197" s="3">
        <v>4405816</v>
      </c>
      <c r="K197" s="3">
        <v>4392587</v>
      </c>
      <c r="L197" s="3">
        <v>4392587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3290798</v>
      </c>
      <c r="T197" s="3">
        <v>3290798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438377</v>
      </c>
      <c r="Z197" s="3">
        <v>438377</v>
      </c>
      <c r="AA197" s="4">
        <v>438376</v>
      </c>
      <c r="AB197" s="4">
        <v>438376</v>
      </c>
      <c r="AC197" s="4">
        <v>438376</v>
      </c>
      <c r="AD197" s="4">
        <v>438377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2200705</v>
      </c>
      <c r="AJ197" s="4">
        <v>2639082</v>
      </c>
      <c r="AK197" s="4">
        <v>3077458</v>
      </c>
      <c r="AL197" s="4">
        <v>3515834</v>
      </c>
      <c r="AM197" s="4">
        <v>3954210</v>
      </c>
      <c r="AN197" s="4">
        <v>4392587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39580</v>
      </c>
      <c r="I198" s="3">
        <v>0</v>
      </c>
      <c r="J198" s="3">
        <v>14708939</v>
      </c>
      <c r="K198" s="3">
        <v>14669359</v>
      </c>
      <c r="L198" s="3">
        <v>14669359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11951615</v>
      </c>
      <c r="T198" s="3">
        <v>11951615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1464297</v>
      </c>
      <c r="Z198" s="3">
        <v>1464297</v>
      </c>
      <c r="AA198" s="4">
        <v>1464297</v>
      </c>
      <c r="AB198" s="4">
        <v>1464297</v>
      </c>
      <c r="AC198" s="4">
        <v>1464297</v>
      </c>
      <c r="AD198" s="4">
        <v>1464298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7347873</v>
      </c>
      <c r="AJ198" s="4">
        <v>8812170</v>
      </c>
      <c r="AK198" s="4">
        <v>10276467</v>
      </c>
      <c r="AL198" s="4">
        <v>11740764</v>
      </c>
      <c r="AM198" s="4">
        <v>13205061</v>
      </c>
      <c r="AN198" s="4">
        <v>14669359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24335</v>
      </c>
      <c r="I199" s="1">
        <v>0</v>
      </c>
      <c r="J199" s="3">
        <v>8697049</v>
      </c>
      <c r="K199" s="3">
        <v>8672714</v>
      </c>
      <c r="L199" s="3">
        <v>8672714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6912645</v>
      </c>
      <c r="T199" s="3">
        <v>6912645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865649</v>
      </c>
      <c r="Z199" s="3">
        <v>865649</v>
      </c>
      <c r="AA199" s="4">
        <v>865649</v>
      </c>
      <c r="AB199" s="4">
        <v>865649</v>
      </c>
      <c r="AC199" s="4">
        <v>865649</v>
      </c>
      <c r="AD199" s="4">
        <v>865649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4344469</v>
      </c>
      <c r="AJ199" s="4">
        <v>5210118</v>
      </c>
      <c r="AK199" s="4">
        <v>6075767</v>
      </c>
      <c r="AL199" s="4">
        <v>6941416</v>
      </c>
      <c r="AM199" s="4">
        <v>7807065</v>
      </c>
      <c r="AN199" s="4">
        <v>8672714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4942</v>
      </c>
      <c r="I200" s="3">
        <v>0</v>
      </c>
      <c r="J200" s="3">
        <v>2168072</v>
      </c>
      <c r="K200" s="3">
        <v>2163130</v>
      </c>
      <c r="L200" s="3">
        <v>2163130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1642788</v>
      </c>
      <c r="T200" s="3">
        <v>1642788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215984</v>
      </c>
      <c r="Z200" s="3">
        <v>215984</v>
      </c>
      <c r="AA200" s="4">
        <v>215984</v>
      </c>
      <c r="AB200" s="4">
        <v>215984</v>
      </c>
      <c r="AC200" s="4">
        <v>215984</v>
      </c>
      <c r="AD200" s="4">
        <v>215982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1083212</v>
      </c>
      <c r="AJ200" s="4">
        <v>1299196</v>
      </c>
      <c r="AK200" s="4">
        <v>1515180</v>
      </c>
      <c r="AL200" s="4">
        <v>1731164</v>
      </c>
      <c r="AM200" s="4">
        <v>1947148</v>
      </c>
      <c r="AN200" s="4">
        <v>2163130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97219</v>
      </c>
      <c r="I201" s="3">
        <v>0</v>
      </c>
      <c r="J201" s="3">
        <v>37608631</v>
      </c>
      <c r="K201" s="3">
        <v>37511412</v>
      </c>
      <c r="L201" s="3">
        <v>37511412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30459887</v>
      </c>
      <c r="T201" s="3">
        <v>30459887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3744660</v>
      </c>
      <c r="Z201" s="3">
        <v>3744660</v>
      </c>
      <c r="AA201" s="4">
        <v>3744660</v>
      </c>
      <c r="AB201" s="4">
        <v>3744660</v>
      </c>
      <c r="AC201" s="4">
        <v>3744660</v>
      </c>
      <c r="AD201" s="4">
        <v>3744660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18788112</v>
      </c>
      <c r="AJ201" s="4">
        <v>22532772</v>
      </c>
      <c r="AK201" s="4">
        <v>26277432</v>
      </c>
      <c r="AL201" s="4">
        <v>30022092</v>
      </c>
      <c r="AM201" s="4">
        <v>33766752</v>
      </c>
      <c r="AN201" s="4">
        <v>37511412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12921</v>
      </c>
      <c r="I202" s="1">
        <v>0</v>
      </c>
      <c r="J202" s="3">
        <v>4434611</v>
      </c>
      <c r="K202" s="3">
        <v>4421690</v>
      </c>
      <c r="L202" s="3">
        <v>4421690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3371541</v>
      </c>
      <c r="T202" s="3">
        <v>3371541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441308</v>
      </c>
      <c r="Z202" s="3">
        <v>441308</v>
      </c>
      <c r="AA202" s="4">
        <v>441308</v>
      </c>
      <c r="AB202" s="4">
        <v>441308</v>
      </c>
      <c r="AC202" s="4">
        <v>441308</v>
      </c>
      <c r="AD202" s="4">
        <v>441306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2215152</v>
      </c>
      <c r="AJ202" s="4">
        <v>2656460</v>
      </c>
      <c r="AK202" s="4">
        <v>3097768</v>
      </c>
      <c r="AL202" s="4">
        <v>3539076</v>
      </c>
      <c r="AM202" s="4">
        <v>3980384</v>
      </c>
      <c r="AN202" s="4">
        <v>4421690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31511</v>
      </c>
      <c r="I203" s="3">
        <v>0</v>
      </c>
      <c r="J203" s="3">
        <v>11216879</v>
      </c>
      <c r="K203" s="3">
        <v>11185368</v>
      </c>
      <c r="L203" s="3">
        <v>11185368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8845670</v>
      </c>
      <c r="T203" s="3">
        <v>8845670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1116436</v>
      </c>
      <c r="Z203" s="3">
        <v>1116436</v>
      </c>
      <c r="AA203" s="4">
        <v>1116436</v>
      </c>
      <c r="AB203" s="4">
        <v>1116436</v>
      </c>
      <c r="AC203" s="4">
        <v>1116436</v>
      </c>
      <c r="AD203" s="4">
        <v>1116436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5603188</v>
      </c>
      <c r="AJ203" s="4">
        <v>6719624</v>
      </c>
      <c r="AK203" s="4">
        <v>7836060</v>
      </c>
      <c r="AL203" s="4">
        <v>8952496</v>
      </c>
      <c r="AM203" s="4">
        <v>10068932</v>
      </c>
      <c r="AN203" s="4">
        <v>11185368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10179</v>
      </c>
      <c r="I204" s="1">
        <v>0</v>
      </c>
      <c r="J204" s="3">
        <v>3172268</v>
      </c>
      <c r="K204" s="3">
        <v>3162089</v>
      </c>
      <c r="L204" s="3">
        <v>3162089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2175769</v>
      </c>
      <c r="T204" s="3">
        <v>2175769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315530</v>
      </c>
      <c r="Z204" s="3">
        <v>315530</v>
      </c>
      <c r="AA204" s="4">
        <v>315530</v>
      </c>
      <c r="AB204" s="4">
        <v>315530</v>
      </c>
      <c r="AC204" s="4">
        <v>315530</v>
      </c>
      <c r="AD204" s="4">
        <v>315531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1584438</v>
      </c>
      <c r="AJ204" s="4">
        <v>1899968</v>
      </c>
      <c r="AK204" s="4">
        <v>2215498</v>
      </c>
      <c r="AL204" s="4">
        <v>2531028</v>
      </c>
      <c r="AM204" s="4">
        <v>2846558</v>
      </c>
      <c r="AN204" s="4">
        <v>3162089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22364</v>
      </c>
      <c r="I205" s="3">
        <v>0</v>
      </c>
      <c r="J205" s="3">
        <v>7292126</v>
      </c>
      <c r="K205" s="3">
        <v>7269762</v>
      </c>
      <c r="L205" s="3">
        <v>7269762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5409611</v>
      </c>
      <c r="T205" s="3">
        <v>5409611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725485</v>
      </c>
      <c r="Z205" s="3">
        <v>725485</v>
      </c>
      <c r="AA205" s="4">
        <v>725485</v>
      </c>
      <c r="AB205" s="4">
        <v>725485</v>
      </c>
      <c r="AC205" s="4">
        <v>725485</v>
      </c>
      <c r="AD205" s="4">
        <v>725485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3642337</v>
      </c>
      <c r="AJ205" s="4">
        <v>4367822</v>
      </c>
      <c r="AK205" s="4">
        <v>5093307</v>
      </c>
      <c r="AL205" s="4">
        <v>5818792</v>
      </c>
      <c r="AM205" s="4">
        <v>6544277</v>
      </c>
      <c r="AN205" s="4">
        <v>7269762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12274</v>
      </c>
      <c r="I206" s="3">
        <v>0</v>
      </c>
      <c r="J206" s="3">
        <v>5000199</v>
      </c>
      <c r="K206" s="3">
        <v>4987925</v>
      </c>
      <c r="L206" s="3">
        <v>4987925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4069737</v>
      </c>
      <c r="T206" s="3">
        <v>4069737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497974</v>
      </c>
      <c r="Z206" s="3">
        <v>497974</v>
      </c>
      <c r="AA206" s="4">
        <v>497974</v>
      </c>
      <c r="AB206" s="4">
        <v>497974</v>
      </c>
      <c r="AC206" s="4">
        <v>497974</v>
      </c>
      <c r="AD206" s="4">
        <v>497975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2498054</v>
      </c>
      <c r="AJ206" s="4">
        <v>2996028</v>
      </c>
      <c r="AK206" s="4">
        <v>3494002</v>
      </c>
      <c r="AL206" s="4">
        <v>3991976</v>
      </c>
      <c r="AM206" s="4">
        <v>4489950</v>
      </c>
      <c r="AN206" s="4">
        <v>4987925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64059</v>
      </c>
      <c r="I207" s="1">
        <v>0</v>
      </c>
      <c r="J207" s="3">
        <v>25024813</v>
      </c>
      <c r="K207" s="3">
        <v>24960754</v>
      </c>
      <c r="L207" s="3">
        <v>24960754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20802597</v>
      </c>
      <c r="T207" s="3">
        <v>20802597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2491805</v>
      </c>
      <c r="Z207" s="3">
        <v>2491805</v>
      </c>
      <c r="AA207" s="4">
        <v>2491805</v>
      </c>
      <c r="AB207" s="4">
        <v>2491805</v>
      </c>
      <c r="AC207" s="4">
        <v>2491805</v>
      </c>
      <c r="AD207" s="4">
        <v>2491805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12501729</v>
      </c>
      <c r="AJ207" s="4">
        <v>14993534</v>
      </c>
      <c r="AK207" s="4">
        <v>17485339</v>
      </c>
      <c r="AL207" s="4">
        <v>19977144</v>
      </c>
      <c r="AM207" s="4">
        <v>22468949</v>
      </c>
      <c r="AN207" s="4">
        <v>24960754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17268</v>
      </c>
      <c r="I208" s="3">
        <v>0</v>
      </c>
      <c r="J208" s="3">
        <v>5718594</v>
      </c>
      <c r="K208" s="3">
        <v>5701326</v>
      </c>
      <c r="L208" s="3">
        <v>5701326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4290059</v>
      </c>
      <c r="T208" s="3">
        <v>4290059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568982</v>
      </c>
      <c r="Z208" s="3">
        <v>568982</v>
      </c>
      <c r="AA208" s="4">
        <v>568982</v>
      </c>
      <c r="AB208" s="4">
        <v>568982</v>
      </c>
      <c r="AC208" s="4">
        <v>568982</v>
      </c>
      <c r="AD208" s="4">
        <v>568980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2856418</v>
      </c>
      <c r="AJ208" s="4">
        <v>3425400</v>
      </c>
      <c r="AK208" s="4">
        <v>3994382</v>
      </c>
      <c r="AL208" s="4">
        <v>4563364</v>
      </c>
      <c r="AM208" s="4">
        <v>5132346</v>
      </c>
      <c r="AN208" s="4">
        <v>5701326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11060</v>
      </c>
      <c r="I209" s="1">
        <v>0</v>
      </c>
      <c r="J209" s="3">
        <v>4042390</v>
      </c>
      <c r="K209" s="3">
        <v>4031330</v>
      </c>
      <c r="L209" s="3">
        <v>4031330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2877733</v>
      </c>
      <c r="T209" s="3">
        <v>2877733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402396</v>
      </c>
      <c r="Z209" s="3">
        <v>402396</v>
      </c>
      <c r="AA209" s="4">
        <v>402396</v>
      </c>
      <c r="AB209" s="4">
        <v>402396</v>
      </c>
      <c r="AC209" s="4">
        <v>402396</v>
      </c>
      <c r="AD209" s="4">
        <v>402394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2019352</v>
      </c>
      <c r="AJ209" s="4">
        <v>2421748</v>
      </c>
      <c r="AK209" s="4">
        <v>2824144</v>
      </c>
      <c r="AL209" s="4">
        <v>3226540</v>
      </c>
      <c r="AM209" s="4">
        <v>3628936</v>
      </c>
      <c r="AN209" s="4">
        <v>4031330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24968</v>
      </c>
      <c r="I210" s="3">
        <v>0</v>
      </c>
      <c r="J210" s="3">
        <v>9090582</v>
      </c>
      <c r="K210" s="3">
        <v>9065614</v>
      </c>
      <c r="L210" s="3">
        <v>9065614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7270730</v>
      </c>
      <c r="T210" s="3">
        <v>7270730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904897</v>
      </c>
      <c r="Z210" s="3">
        <v>904897</v>
      </c>
      <c r="AA210" s="4">
        <v>904897</v>
      </c>
      <c r="AB210" s="4">
        <v>904897</v>
      </c>
      <c r="AC210" s="4">
        <v>904897</v>
      </c>
      <c r="AD210" s="4">
        <v>904897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4541129</v>
      </c>
      <c r="AJ210" s="4">
        <v>5446026</v>
      </c>
      <c r="AK210" s="4">
        <v>6350923</v>
      </c>
      <c r="AL210" s="4">
        <v>7255820</v>
      </c>
      <c r="AM210" s="4">
        <v>8160717</v>
      </c>
      <c r="AN210" s="4">
        <v>9065614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10623</v>
      </c>
      <c r="I211" s="1">
        <v>0</v>
      </c>
      <c r="J211" s="3">
        <v>3446962</v>
      </c>
      <c r="K211" s="3">
        <v>3436339</v>
      </c>
      <c r="L211" s="3">
        <v>3436339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2389935</v>
      </c>
      <c r="T211" s="3">
        <v>2389935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342926</v>
      </c>
      <c r="Z211" s="3">
        <v>342926</v>
      </c>
      <c r="AA211" s="4">
        <v>342926</v>
      </c>
      <c r="AB211" s="4">
        <v>342926</v>
      </c>
      <c r="AC211" s="4">
        <v>342926</v>
      </c>
      <c r="AD211" s="4">
        <v>342925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1721710</v>
      </c>
      <c r="AJ211" s="4">
        <v>2064636</v>
      </c>
      <c r="AK211" s="4">
        <v>2407562</v>
      </c>
      <c r="AL211" s="4">
        <v>2750488</v>
      </c>
      <c r="AM211" s="4">
        <v>3093414</v>
      </c>
      <c r="AN211" s="4">
        <v>3436339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12581</v>
      </c>
      <c r="I212" s="1">
        <v>0</v>
      </c>
      <c r="J212" s="3">
        <v>4080809</v>
      </c>
      <c r="K212" s="3">
        <v>4068228</v>
      </c>
      <c r="L212" s="3">
        <v>4068228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3127229</v>
      </c>
      <c r="T212" s="3">
        <v>3127229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405984</v>
      </c>
      <c r="Z212" s="3">
        <v>405984</v>
      </c>
      <c r="AA212" s="4">
        <v>405984</v>
      </c>
      <c r="AB212" s="4">
        <v>405984</v>
      </c>
      <c r="AC212" s="4">
        <v>405984</v>
      </c>
      <c r="AD212" s="4">
        <v>405984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2038308</v>
      </c>
      <c r="AJ212" s="4">
        <v>2444292</v>
      </c>
      <c r="AK212" s="4">
        <v>2850276</v>
      </c>
      <c r="AL212" s="4">
        <v>3256260</v>
      </c>
      <c r="AM212" s="4">
        <v>3662244</v>
      </c>
      <c r="AN212" s="4">
        <v>4068228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5215</v>
      </c>
      <c r="I213" s="1">
        <v>0</v>
      </c>
      <c r="J213" s="3">
        <v>960071</v>
      </c>
      <c r="K213" s="3">
        <v>954856</v>
      </c>
      <c r="L213" s="3">
        <v>954856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369764</v>
      </c>
      <c r="T213" s="3">
        <v>369764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95138</v>
      </c>
      <c r="Z213" s="3">
        <v>95138</v>
      </c>
      <c r="AA213" s="4">
        <v>95138</v>
      </c>
      <c r="AB213" s="4">
        <v>95138</v>
      </c>
      <c r="AC213" s="4">
        <v>95138</v>
      </c>
      <c r="AD213" s="4">
        <v>95138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479166</v>
      </c>
      <c r="AJ213" s="4">
        <v>574304</v>
      </c>
      <c r="AK213" s="4">
        <v>669442</v>
      </c>
      <c r="AL213" s="4">
        <v>764580</v>
      </c>
      <c r="AM213" s="4">
        <v>859718</v>
      </c>
      <c r="AN213" s="4">
        <v>954856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49370</v>
      </c>
      <c r="I214" s="1">
        <v>0</v>
      </c>
      <c r="J214" s="3">
        <v>17811837</v>
      </c>
      <c r="K214" s="3">
        <v>17762467</v>
      </c>
      <c r="L214" s="3">
        <v>17762467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14417461</v>
      </c>
      <c r="T214" s="3">
        <v>14417461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1772955</v>
      </c>
      <c r="Z214" s="3">
        <v>1772955</v>
      </c>
      <c r="AA214" s="4">
        <v>1772955</v>
      </c>
      <c r="AB214" s="4">
        <v>1772955</v>
      </c>
      <c r="AC214" s="4">
        <v>1772955</v>
      </c>
      <c r="AD214" s="4">
        <v>1772956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8897691</v>
      </c>
      <c r="AJ214" s="4">
        <v>10670646</v>
      </c>
      <c r="AK214" s="4">
        <v>12443601</v>
      </c>
      <c r="AL214" s="4">
        <v>14216556</v>
      </c>
      <c r="AM214" s="4">
        <v>15989511</v>
      </c>
      <c r="AN214" s="4">
        <v>17762467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67382</v>
      </c>
      <c r="I215" s="1">
        <v>0</v>
      </c>
      <c r="J215" s="3">
        <v>21204790</v>
      </c>
      <c r="K215" s="3">
        <v>21137408</v>
      </c>
      <c r="L215" s="3">
        <v>21137408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16582269</v>
      </c>
      <c r="T215" s="3">
        <v>16582269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2109249</v>
      </c>
      <c r="Z215" s="3">
        <v>2109249</v>
      </c>
      <c r="AA215" s="4">
        <v>2109249</v>
      </c>
      <c r="AB215" s="4">
        <v>2109249</v>
      </c>
      <c r="AC215" s="4">
        <v>2109249</v>
      </c>
      <c r="AD215" s="4">
        <v>2109247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10591165</v>
      </c>
      <c r="AJ215" s="4">
        <v>12700414</v>
      </c>
      <c r="AK215" s="4">
        <v>14809663</v>
      </c>
      <c r="AL215" s="4">
        <v>16918912</v>
      </c>
      <c r="AM215" s="4">
        <v>19028161</v>
      </c>
      <c r="AN215" s="4">
        <v>21137408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10184</v>
      </c>
      <c r="I216" s="1">
        <v>0</v>
      </c>
      <c r="J216" s="3">
        <v>3414327</v>
      </c>
      <c r="K216" s="3">
        <v>3404143</v>
      </c>
      <c r="L216" s="3">
        <v>3404143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2502236</v>
      </c>
      <c r="T216" s="3">
        <v>2502236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339735</v>
      </c>
      <c r="Z216" s="3">
        <v>339735</v>
      </c>
      <c r="AA216" s="4">
        <v>339735</v>
      </c>
      <c r="AB216" s="4">
        <v>339735</v>
      </c>
      <c r="AC216" s="4">
        <v>339735</v>
      </c>
      <c r="AD216" s="4">
        <v>339736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1705467</v>
      </c>
      <c r="AJ216" s="4">
        <v>2045202</v>
      </c>
      <c r="AK216" s="4">
        <v>2384937</v>
      </c>
      <c r="AL216" s="4">
        <v>2724672</v>
      </c>
      <c r="AM216" s="4">
        <v>3064407</v>
      </c>
      <c r="AN216" s="4">
        <v>3404143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11029</v>
      </c>
      <c r="I217" s="3">
        <v>0</v>
      </c>
      <c r="J217" s="3">
        <v>3589726</v>
      </c>
      <c r="K217" s="3">
        <v>3578697</v>
      </c>
      <c r="L217" s="3">
        <v>3578697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2622448</v>
      </c>
      <c r="T217" s="3">
        <v>2622448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357134</v>
      </c>
      <c r="Z217" s="3">
        <v>357134</v>
      </c>
      <c r="AA217" s="4">
        <v>357134</v>
      </c>
      <c r="AB217" s="4">
        <v>357134</v>
      </c>
      <c r="AC217" s="4">
        <v>357134</v>
      </c>
      <c r="AD217" s="4">
        <v>357135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1793026</v>
      </c>
      <c r="AJ217" s="4">
        <v>2150160</v>
      </c>
      <c r="AK217" s="4">
        <v>2507294</v>
      </c>
      <c r="AL217" s="4">
        <v>2864428</v>
      </c>
      <c r="AM217" s="4">
        <v>3221562</v>
      </c>
      <c r="AN217" s="4">
        <v>3578697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77809</v>
      </c>
      <c r="I218" s="3">
        <v>0</v>
      </c>
      <c r="J218" s="3">
        <v>28972636</v>
      </c>
      <c r="K218" s="3">
        <v>28894827</v>
      </c>
      <c r="L218" s="3">
        <v>28894827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23826354</v>
      </c>
      <c r="T218" s="3">
        <v>23826354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2884295</v>
      </c>
      <c r="Z218" s="3">
        <v>2884295</v>
      </c>
      <c r="AA218" s="4">
        <v>2884295</v>
      </c>
      <c r="AB218" s="4">
        <v>2884295</v>
      </c>
      <c r="AC218" s="4">
        <v>2884295</v>
      </c>
      <c r="AD218" s="4">
        <v>2884296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14473351</v>
      </c>
      <c r="AJ218" s="4">
        <v>17357646</v>
      </c>
      <c r="AK218" s="4">
        <v>20241941</v>
      </c>
      <c r="AL218" s="4">
        <v>23126236</v>
      </c>
      <c r="AM218" s="4">
        <v>26010531</v>
      </c>
      <c r="AN218" s="4">
        <v>28894827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16376</v>
      </c>
      <c r="I219" s="1">
        <v>0</v>
      </c>
      <c r="J219" s="3">
        <v>5468721</v>
      </c>
      <c r="K219" s="3">
        <v>5452345</v>
      </c>
      <c r="L219" s="3">
        <v>5452345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4205564</v>
      </c>
      <c r="T219" s="3">
        <v>4205564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544143</v>
      </c>
      <c r="Z219" s="3">
        <v>544143</v>
      </c>
      <c r="AA219" s="4">
        <v>544143</v>
      </c>
      <c r="AB219" s="4">
        <v>544143</v>
      </c>
      <c r="AC219" s="4">
        <v>544143</v>
      </c>
      <c r="AD219" s="4">
        <v>544142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2731631</v>
      </c>
      <c r="AJ219" s="4">
        <v>3275774</v>
      </c>
      <c r="AK219" s="4">
        <v>3819917</v>
      </c>
      <c r="AL219" s="4">
        <v>4364060</v>
      </c>
      <c r="AM219" s="4">
        <v>4908203</v>
      </c>
      <c r="AN219" s="4">
        <v>5452345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20431</v>
      </c>
      <c r="I220" s="1">
        <v>0</v>
      </c>
      <c r="J220" s="3">
        <v>6351152</v>
      </c>
      <c r="K220" s="3">
        <v>6330721</v>
      </c>
      <c r="L220" s="3">
        <v>6330721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4759022</v>
      </c>
      <c r="T220" s="3">
        <v>4759022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631710</v>
      </c>
      <c r="Z220" s="3">
        <v>631710</v>
      </c>
      <c r="AA220" s="4">
        <v>631710</v>
      </c>
      <c r="AB220" s="4">
        <v>631710</v>
      </c>
      <c r="AC220" s="4">
        <v>631710</v>
      </c>
      <c r="AD220" s="4">
        <v>631711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3172170</v>
      </c>
      <c r="AJ220" s="4">
        <v>3803880</v>
      </c>
      <c r="AK220" s="4">
        <v>4435590</v>
      </c>
      <c r="AL220" s="4">
        <v>5067300</v>
      </c>
      <c r="AM220" s="4">
        <v>5699010</v>
      </c>
      <c r="AN220" s="4">
        <v>6330721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28603</v>
      </c>
      <c r="I221" s="1">
        <v>0</v>
      </c>
      <c r="J221" s="3">
        <v>11803045</v>
      </c>
      <c r="K221" s="3">
        <v>11774442</v>
      </c>
      <c r="L221" s="3">
        <v>11774442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9837998</v>
      </c>
      <c r="T221" s="3">
        <v>9837998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1175537</v>
      </c>
      <c r="Z221" s="3">
        <v>1175537</v>
      </c>
      <c r="AA221" s="4">
        <v>1175537</v>
      </c>
      <c r="AB221" s="4">
        <v>1175537</v>
      </c>
      <c r="AC221" s="4">
        <v>1175537</v>
      </c>
      <c r="AD221" s="4">
        <v>1175537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5896757</v>
      </c>
      <c r="AJ221" s="4">
        <v>7072294</v>
      </c>
      <c r="AK221" s="4">
        <v>8247831</v>
      </c>
      <c r="AL221" s="4">
        <v>9423368</v>
      </c>
      <c r="AM221" s="4">
        <v>10598905</v>
      </c>
      <c r="AN221" s="4">
        <v>11774442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12412</v>
      </c>
      <c r="I222" s="1">
        <v>0</v>
      </c>
      <c r="J222" s="3">
        <v>3440906</v>
      </c>
      <c r="K222" s="3">
        <v>3428494</v>
      </c>
      <c r="L222" s="3">
        <v>3428494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2329855</v>
      </c>
      <c r="T222" s="3">
        <v>2329855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342022</v>
      </c>
      <c r="Z222" s="3">
        <v>342022</v>
      </c>
      <c r="AA222" s="4">
        <v>342022</v>
      </c>
      <c r="AB222" s="4">
        <v>342022</v>
      </c>
      <c r="AC222" s="4">
        <v>342022</v>
      </c>
      <c r="AD222" s="4">
        <v>342020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1718386</v>
      </c>
      <c r="AJ222" s="4">
        <v>2060408</v>
      </c>
      <c r="AK222" s="4">
        <v>2402430</v>
      </c>
      <c r="AL222" s="4">
        <v>2744452</v>
      </c>
      <c r="AM222" s="4">
        <v>3086474</v>
      </c>
      <c r="AN222" s="4">
        <v>3428494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22873</v>
      </c>
      <c r="I223" s="1">
        <v>0</v>
      </c>
      <c r="J223" s="3">
        <v>789875</v>
      </c>
      <c r="K223" s="3">
        <v>767002</v>
      </c>
      <c r="L223" s="3">
        <v>767002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-1091042</v>
      </c>
      <c r="T223" s="3">
        <v>-1091042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75175</v>
      </c>
      <c r="Z223" s="3">
        <v>75175</v>
      </c>
      <c r="AA223" s="4">
        <v>75175</v>
      </c>
      <c r="AB223" s="4">
        <v>75175</v>
      </c>
      <c r="AC223" s="4">
        <v>75175</v>
      </c>
      <c r="AD223" s="4">
        <v>75175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391127</v>
      </c>
      <c r="AJ223" s="4">
        <v>466302</v>
      </c>
      <c r="AK223" s="4">
        <v>541477</v>
      </c>
      <c r="AL223" s="4">
        <v>616652</v>
      </c>
      <c r="AM223" s="4">
        <v>691827</v>
      </c>
      <c r="AN223" s="4">
        <v>767002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4368</v>
      </c>
      <c r="I224" s="1">
        <v>0</v>
      </c>
      <c r="J224" s="3">
        <v>1678065</v>
      </c>
      <c r="K224" s="3">
        <v>1673697</v>
      </c>
      <c r="L224" s="3">
        <v>1673697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1210141</v>
      </c>
      <c r="T224" s="3">
        <v>1210141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167078</v>
      </c>
      <c r="Z224" s="3">
        <v>167078</v>
      </c>
      <c r="AA224" s="4">
        <v>167078</v>
      </c>
      <c r="AB224" s="4">
        <v>167078</v>
      </c>
      <c r="AC224" s="4">
        <v>167078</v>
      </c>
      <c r="AD224" s="4">
        <v>167079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838306</v>
      </c>
      <c r="AJ224" s="4">
        <v>1005384</v>
      </c>
      <c r="AK224" s="4">
        <v>1172462</v>
      </c>
      <c r="AL224" s="4">
        <v>1339540</v>
      </c>
      <c r="AM224" s="4">
        <v>1506618</v>
      </c>
      <c r="AN224" s="4">
        <v>1673697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3086</v>
      </c>
      <c r="I225" s="1">
        <v>0</v>
      </c>
      <c r="J225" s="3">
        <v>566735</v>
      </c>
      <c r="K225" s="3">
        <v>563649</v>
      </c>
      <c r="L225" s="3">
        <v>563649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143971</v>
      </c>
      <c r="T225" s="3">
        <v>143971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56159</v>
      </c>
      <c r="Z225" s="3">
        <v>56159</v>
      </c>
      <c r="AA225" s="4">
        <v>56159</v>
      </c>
      <c r="AB225" s="4">
        <v>56159</v>
      </c>
      <c r="AC225" s="4">
        <v>56159</v>
      </c>
      <c r="AD225" s="4">
        <v>56158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282855</v>
      </c>
      <c r="AJ225" s="4">
        <v>339014</v>
      </c>
      <c r="AK225" s="4">
        <v>395173</v>
      </c>
      <c r="AL225" s="4">
        <v>451332</v>
      </c>
      <c r="AM225" s="4">
        <v>507491</v>
      </c>
      <c r="AN225" s="4">
        <v>563649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19787</v>
      </c>
      <c r="I226" s="3">
        <v>0</v>
      </c>
      <c r="J226" s="3">
        <v>6685747</v>
      </c>
      <c r="K226" s="3">
        <v>6665960</v>
      </c>
      <c r="L226" s="3">
        <v>6665960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5073901</v>
      </c>
      <c r="T226" s="3">
        <v>5073901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665277</v>
      </c>
      <c r="Z226" s="3">
        <v>665277</v>
      </c>
      <c r="AA226" s="4">
        <v>665277</v>
      </c>
      <c r="AB226" s="4">
        <v>665277</v>
      </c>
      <c r="AC226" s="4">
        <v>665277</v>
      </c>
      <c r="AD226" s="4">
        <v>665275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3339577</v>
      </c>
      <c r="AJ226" s="4">
        <v>4004854</v>
      </c>
      <c r="AK226" s="4">
        <v>4670131</v>
      </c>
      <c r="AL226" s="4">
        <v>5335408</v>
      </c>
      <c r="AM226" s="4">
        <v>6000685</v>
      </c>
      <c r="AN226" s="4">
        <v>6665960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49467</v>
      </c>
      <c r="I227" s="1">
        <v>0</v>
      </c>
      <c r="J227" s="3">
        <v>18816278</v>
      </c>
      <c r="K227" s="3">
        <v>18766811</v>
      </c>
      <c r="L227" s="3">
        <v>18766811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14816578</v>
      </c>
      <c r="T227" s="3">
        <v>14816578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1873383</v>
      </c>
      <c r="Z227" s="3">
        <v>1873383</v>
      </c>
      <c r="AA227" s="4">
        <v>1873383</v>
      </c>
      <c r="AB227" s="4">
        <v>1873383</v>
      </c>
      <c r="AC227" s="4">
        <v>1873383</v>
      </c>
      <c r="AD227" s="4">
        <v>1873384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9399895</v>
      </c>
      <c r="AJ227" s="4">
        <v>11273278</v>
      </c>
      <c r="AK227" s="4">
        <v>13146661</v>
      </c>
      <c r="AL227" s="4">
        <v>15020044</v>
      </c>
      <c r="AM227" s="4">
        <v>16893427</v>
      </c>
      <c r="AN227" s="4">
        <v>18766811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115429</v>
      </c>
      <c r="I228" s="1">
        <v>0</v>
      </c>
      <c r="J228" s="3">
        <v>51153936</v>
      </c>
      <c r="K228" s="3">
        <v>51038507</v>
      </c>
      <c r="L228" s="3">
        <v>51038507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43251879</v>
      </c>
      <c r="T228" s="3">
        <v>43251879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5096155</v>
      </c>
      <c r="Z228" s="3">
        <v>5096155</v>
      </c>
      <c r="AA228" s="4">
        <v>5096155</v>
      </c>
      <c r="AB228" s="4">
        <v>5096155</v>
      </c>
      <c r="AC228" s="4">
        <v>5096155</v>
      </c>
      <c r="AD228" s="4">
        <v>5096156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25557731</v>
      </c>
      <c r="AJ228" s="4">
        <v>30653886</v>
      </c>
      <c r="AK228" s="4">
        <v>35750041</v>
      </c>
      <c r="AL228" s="4">
        <v>40846196</v>
      </c>
      <c r="AM228" s="4">
        <v>45942351</v>
      </c>
      <c r="AN228" s="4">
        <v>51038507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14495</v>
      </c>
      <c r="I229" s="3">
        <v>0</v>
      </c>
      <c r="J229" s="3">
        <v>3817044</v>
      </c>
      <c r="K229" s="3">
        <v>3802549</v>
      </c>
      <c r="L229" s="3">
        <v>3802549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2690864</v>
      </c>
      <c r="T229" s="3">
        <v>2690864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379289</v>
      </c>
      <c r="Z229" s="3">
        <v>379289</v>
      </c>
      <c r="AA229" s="4">
        <v>379289</v>
      </c>
      <c r="AB229" s="4">
        <v>379289</v>
      </c>
      <c r="AC229" s="4">
        <v>379289</v>
      </c>
      <c r="AD229" s="4">
        <v>379288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1906105</v>
      </c>
      <c r="AJ229" s="4">
        <v>2285394</v>
      </c>
      <c r="AK229" s="4">
        <v>2664683</v>
      </c>
      <c r="AL229" s="4">
        <v>3043972</v>
      </c>
      <c r="AM229" s="4">
        <v>3423261</v>
      </c>
      <c r="AN229" s="4">
        <v>3802549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4235</v>
      </c>
      <c r="I230" s="1">
        <v>0</v>
      </c>
      <c r="J230" s="3">
        <v>1255537</v>
      </c>
      <c r="K230" s="3">
        <v>1251302</v>
      </c>
      <c r="L230" s="3">
        <v>1251302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867469</v>
      </c>
      <c r="T230" s="3">
        <v>867469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124848</v>
      </c>
      <c r="Z230" s="3">
        <v>124848</v>
      </c>
      <c r="AA230" s="4">
        <v>124848</v>
      </c>
      <c r="AB230" s="4">
        <v>124848</v>
      </c>
      <c r="AC230" s="4">
        <v>124848</v>
      </c>
      <c r="AD230" s="4">
        <v>124846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627064</v>
      </c>
      <c r="AJ230" s="4">
        <v>751912</v>
      </c>
      <c r="AK230" s="4">
        <v>876760</v>
      </c>
      <c r="AL230" s="4">
        <v>1001608</v>
      </c>
      <c r="AM230" s="4">
        <v>1126456</v>
      </c>
      <c r="AN230" s="4">
        <v>1251302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12970</v>
      </c>
      <c r="I231" s="3">
        <v>0</v>
      </c>
      <c r="J231" s="3">
        <v>2231003</v>
      </c>
      <c r="K231" s="3">
        <v>2218033</v>
      </c>
      <c r="L231" s="3">
        <v>2218033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1059497</v>
      </c>
      <c r="T231" s="3">
        <v>1059497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220939</v>
      </c>
      <c r="Z231" s="3">
        <v>220939</v>
      </c>
      <c r="AA231" s="4">
        <v>220939</v>
      </c>
      <c r="AB231" s="4">
        <v>220939</v>
      </c>
      <c r="AC231" s="4">
        <v>220939</v>
      </c>
      <c r="AD231" s="4">
        <v>220938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1113339</v>
      </c>
      <c r="AJ231" s="4">
        <v>1334278</v>
      </c>
      <c r="AK231" s="4">
        <v>1555217</v>
      </c>
      <c r="AL231" s="4">
        <v>1776156</v>
      </c>
      <c r="AM231" s="4">
        <v>1997095</v>
      </c>
      <c r="AN231" s="4">
        <v>2218033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11876</v>
      </c>
      <c r="I232" s="1">
        <v>0</v>
      </c>
      <c r="J232" s="3">
        <v>3616764</v>
      </c>
      <c r="K232" s="3">
        <v>3604888</v>
      </c>
      <c r="L232" s="3">
        <v>3604888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2608040</v>
      </c>
      <c r="T232" s="3">
        <v>2608040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359697</v>
      </c>
      <c r="Z232" s="3">
        <v>359697</v>
      </c>
      <c r="AA232" s="4">
        <v>359698</v>
      </c>
      <c r="AB232" s="4">
        <v>359698</v>
      </c>
      <c r="AC232" s="4">
        <v>359698</v>
      </c>
      <c r="AD232" s="4">
        <v>359696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1806401</v>
      </c>
      <c r="AJ232" s="4">
        <v>2166098</v>
      </c>
      <c r="AK232" s="4">
        <v>2525796</v>
      </c>
      <c r="AL232" s="4">
        <v>2885494</v>
      </c>
      <c r="AM232" s="4">
        <v>3245192</v>
      </c>
      <c r="AN232" s="4">
        <v>3604888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48109</v>
      </c>
      <c r="I233" s="1">
        <v>0</v>
      </c>
      <c r="J233" s="3">
        <v>16190926</v>
      </c>
      <c r="K233" s="3">
        <v>16142817</v>
      </c>
      <c r="L233" s="3">
        <v>16142817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12136232</v>
      </c>
      <c r="T233" s="3">
        <v>12136232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1611074</v>
      </c>
      <c r="Z233" s="3">
        <v>1611074</v>
      </c>
      <c r="AA233" s="4">
        <v>1611074</v>
      </c>
      <c r="AB233" s="4">
        <v>1611074</v>
      </c>
      <c r="AC233" s="4">
        <v>1611074</v>
      </c>
      <c r="AD233" s="4">
        <v>1611075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8087446</v>
      </c>
      <c r="AJ233" s="4">
        <v>9698520</v>
      </c>
      <c r="AK233" s="4">
        <v>11309594</v>
      </c>
      <c r="AL233" s="4">
        <v>12920668</v>
      </c>
      <c r="AM233" s="4">
        <v>14531742</v>
      </c>
      <c r="AN233" s="4">
        <v>16142817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40758</v>
      </c>
      <c r="I234" s="1">
        <v>0</v>
      </c>
      <c r="J234" s="3">
        <v>17480009</v>
      </c>
      <c r="K234" s="3">
        <v>17439251</v>
      </c>
      <c r="L234" s="3">
        <v>17439251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14499354</v>
      </c>
      <c r="T234" s="3">
        <v>14499354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1741208</v>
      </c>
      <c r="Z234" s="3">
        <v>1741208</v>
      </c>
      <c r="AA234" s="4">
        <v>1741208</v>
      </c>
      <c r="AB234" s="4">
        <v>1741208</v>
      </c>
      <c r="AC234" s="4">
        <v>1741208</v>
      </c>
      <c r="AD234" s="4">
        <v>1741207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8733212</v>
      </c>
      <c r="AJ234" s="4">
        <v>10474420</v>
      </c>
      <c r="AK234" s="4">
        <v>12215628</v>
      </c>
      <c r="AL234" s="4">
        <v>13956836</v>
      </c>
      <c r="AM234" s="4">
        <v>15698044</v>
      </c>
      <c r="AN234" s="4">
        <v>17439251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123836</v>
      </c>
      <c r="I235" s="1">
        <v>0</v>
      </c>
      <c r="J235" s="3">
        <v>41228460</v>
      </c>
      <c r="K235" s="3">
        <v>41104624</v>
      </c>
      <c r="L235" s="3">
        <v>41104624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33295035</v>
      </c>
      <c r="T235" s="3">
        <v>33295035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4102207</v>
      </c>
      <c r="Z235" s="3">
        <v>4102207</v>
      </c>
      <c r="AA235" s="4">
        <v>4102207</v>
      </c>
      <c r="AB235" s="4">
        <v>4102207</v>
      </c>
      <c r="AC235" s="4">
        <v>4102207</v>
      </c>
      <c r="AD235" s="4">
        <v>4102205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20593591</v>
      </c>
      <c r="AJ235" s="4">
        <v>24695798</v>
      </c>
      <c r="AK235" s="4">
        <v>28798005</v>
      </c>
      <c r="AL235" s="4">
        <v>32900212</v>
      </c>
      <c r="AM235" s="4">
        <v>37002419</v>
      </c>
      <c r="AN235" s="4">
        <v>41104624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15766</v>
      </c>
      <c r="I236" s="1">
        <v>0</v>
      </c>
      <c r="J236" s="3">
        <v>6286824</v>
      </c>
      <c r="K236" s="3">
        <v>6271058</v>
      </c>
      <c r="L236" s="3">
        <v>6271058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5005925</v>
      </c>
      <c r="T236" s="3">
        <v>5005925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626055</v>
      </c>
      <c r="Z236" s="3">
        <v>626055</v>
      </c>
      <c r="AA236" s="4">
        <v>626055</v>
      </c>
      <c r="AB236" s="4">
        <v>626055</v>
      </c>
      <c r="AC236" s="4">
        <v>626055</v>
      </c>
      <c r="AD236" s="4">
        <v>626055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3140783</v>
      </c>
      <c r="AJ236" s="4">
        <v>3766838</v>
      </c>
      <c r="AK236" s="4">
        <v>4392893</v>
      </c>
      <c r="AL236" s="4">
        <v>5018948</v>
      </c>
      <c r="AM236" s="4">
        <v>5645003</v>
      </c>
      <c r="AN236" s="4">
        <v>6271058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14863</v>
      </c>
      <c r="I237" s="3">
        <v>0</v>
      </c>
      <c r="J237" s="3">
        <v>2969320</v>
      </c>
      <c r="K237" s="3">
        <v>2954457</v>
      </c>
      <c r="L237" s="3">
        <v>2954457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1739244</v>
      </c>
      <c r="T237" s="3">
        <v>1739244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294455</v>
      </c>
      <c r="Z237" s="3">
        <v>294455</v>
      </c>
      <c r="AA237" s="4">
        <v>294455</v>
      </c>
      <c r="AB237" s="4">
        <v>294455</v>
      </c>
      <c r="AC237" s="4">
        <v>294455</v>
      </c>
      <c r="AD237" s="4">
        <v>294454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1482183</v>
      </c>
      <c r="AJ237" s="4">
        <v>1776638</v>
      </c>
      <c r="AK237" s="4">
        <v>2071093</v>
      </c>
      <c r="AL237" s="4">
        <v>2365548</v>
      </c>
      <c r="AM237" s="4">
        <v>2660003</v>
      </c>
      <c r="AN237" s="4">
        <v>2954457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16635</v>
      </c>
      <c r="I238" s="1">
        <v>0</v>
      </c>
      <c r="J238" s="3">
        <v>7215044</v>
      </c>
      <c r="K238" s="3">
        <v>7198409</v>
      </c>
      <c r="L238" s="3">
        <v>7198409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5912669</v>
      </c>
      <c r="T238" s="3">
        <v>5912669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718732</v>
      </c>
      <c r="Z238" s="3">
        <v>718732</v>
      </c>
      <c r="AA238" s="4">
        <v>718732</v>
      </c>
      <c r="AB238" s="4">
        <v>718732</v>
      </c>
      <c r="AC238" s="4">
        <v>718732</v>
      </c>
      <c r="AD238" s="4">
        <v>718733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3604748</v>
      </c>
      <c r="AJ238" s="4">
        <v>4323480</v>
      </c>
      <c r="AK238" s="4">
        <v>5042212</v>
      </c>
      <c r="AL238" s="4">
        <v>5760944</v>
      </c>
      <c r="AM238" s="4">
        <v>6479676</v>
      </c>
      <c r="AN238" s="4">
        <v>7198409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22303</v>
      </c>
      <c r="I239" s="1">
        <v>0</v>
      </c>
      <c r="J239" s="3">
        <v>7926374</v>
      </c>
      <c r="K239" s="3">
        <v>7904071</v>
      </c>
      <c r="L239" s="3">
        <v>7904071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6173323</v>
      </c>
      <c r="T239" s="3">
        <v>6173323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788921</v>
      </c>
      <c r="Z239" s="3">
        <v>788921</v>
      </c>
      <c r="AA239" s="4">
        <v>788920</v>
      </c>
      <c r="AB239" s="4">
        <v>788920</v>
      </c>
      <c r="AC239" s="4">
        <v>788920</v>
      </c>
      <c r="AD239" s="4">
        <v>788921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3959469</v>
      </c>
      <c r="AJ239" s="4">
        <v>4748390</v>
      </c>
      <c r="AK239" s="4">
        <v>5537310</v>
      </c>
      <c r="AL239" s="4">
        <v>6326230</v>
      </c>
      <c r="AM239" s="4">
        <v>7115150</v>
      </c>
      <c r="AN239" s="4">
        <v>7904071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21915</v>
      </c>
      <c r="I240" s="3">
        <v>0</v>
      </c>
      <c r="J240" s="3">
        <v>7708421</v>
      </c>
      <c r="K240" s="3">
        <v>7686506</v>
      </c>
      <c r="L240" s="3">
        <v>7686506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5904357</v>
      </c>
      <c r="T240" s="3">
        <v>5904357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767190</v>
      </c>
      <c r="Z240" s="3">
        <v>767190</v>
      </c>
      <c r="AA240" s="4">
        <v>767190</v>
      </c>
      <c r="AB240" s="4">
        <v>767190</v>
      </c>
      <c r="AC240" s="4">
        <v>767190</v>
      </c>
      <c r="AD240" s="4">
        <v>767188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3850558</v>
      </c>
      <c r="AJ240" s="4">
        <v>4617748</v>
      </c>
      <c r="AK240" s="4">
        <v>5384938</v>
      </c>
      <c r="AL240" s="4">
        <v>6152128</v>
      </c>
      <c r="AM240" s="4">
        <v>6919318</v>
      </c>
      <c r="AN240" s="4">
        <v>7686506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7458</v>
      </c>
      <c r="I241" s="1">
        <v>0</v>
      </c>
      <c r="J241" s="3">
        <v>2075057</v>
      </c>
      <c r="K241" s="3">
        <v>2067599</v>
      </c>
      <c r="L241" s="3">
        <v>2067599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1155315</v>
      </c>
      <c r="T241" s="3">
        <v>1155315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206263</v>
      </c>
      <c r="Z241" s="3">
        <v>206263</v>
      </c>
      <c r="AA241" s="4">
        <v>206262</v>
      </c>
      <c r="AB241" s="4">
        <v>206262</v>
      </c>
      <c r="AC241" s="4">
        <v>206262</v>
      </c>
      <c r="AD241" s="4">
        <v>206263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1036287</v>
      </c>
      <c r="AJ241" s="4">
        <v>1242550</v>
      </c>
      <c r="AK241" s="4">
        <v>1448812</v>
      </c>
      <c r="AL241" s="4">
        <v>1655074</v>
      </c>
      <c r="AM241" s="4">
        <v>1861336</v>
      </c>
      <c r="AN241" s="4">
        <v>2067599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7976</v>
      </c>
      <c r="I242" s="3">
        <v>0</v>
      </c>
      <c r="J242" s="3">
        <v>2389192</v>
      </c>
      <c r="K242" s="3">
        <v>2381216</v>
      </c>
      <c r="L242" s="3">
        <v>2381216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1443565</v>
      </c>
      <c r="T242" s="3">
        <v>1443565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237590</v>
      </c>
      <c r="Z242" s="3">
        <v>237590</v>
      </c>
      <c r="AA242" s="4">
        <v>237590</v>
      </c>
      <c r="AB242" s="4">
        <v>237590</v>
      </c>
      <c r="AC242" s="4">
        <v>237590</v>
      </c>
      <c r="AD242" s="4">
        <v>237590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1193266</v>
      </c>
      <c r="AJ242" s="4">
        <v>1430856</v>
      </c>
      <c r="AK242" s="4">
        <v>1668446</v>
      </c>
      <c r="AL242" s="4">
        <v>1906036</v>
      </c>
      <c r="AM242" s="4">
        <v>2143626</v>
      </c>
      <c r="AN242" s="4">
        <v>2381216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17766</v>
      </c>
      <c r="I243" s="1">
        <v>0</v>
      </c>
      <c r="J243" s="3">
        <v>6584450</v>
      </c>
      <c r="K243" s="3">
        <v>6566684</v>
      </c>
      <c r="L243" s="3">
        <v>6566684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4633642</v>
      </c>
      <c r="T243" s="3">
        <v>4633642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655484</v>
      </c>
      <c r="Z243" s="3">
        <v>655484</v>
      </c>
      <c r="AA243" s="4">
        <v>655484</v>
      </c>
      <c r="AB243" s="4">
        <v>655484</v>
      </c>
      <c r="AC243" s="4">
        <v>655484</v>
      </c>
      <c r="AD243" s="4">
        <v>655484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3289264</v>
      </c>
      <c r="AJ243" s="4">
        <v>3944748</v>
      </c>
      <c r="AK243" s="4">
        <v>4600232</v>
      </c>
      <c r="AL243" s="4">
        <v>5255716</v>
      </c>
      <c r="AM243" s="4">
        <v>5911200</v>
      </c>
      <c r="AN243" s="4">
        <v>6566684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22697</v>
      </c>
      <c r="I244" s="1">
        <v>0</v>
      </c>
      <c r="J244" s="3">
        <v>7934971</v>
      </c>
      <c r="K244" s="3">
        <v>7912274</v>
      </c>
      <c r="L244" s="3">
        <v>7912274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6314282</v>
      </c>
      <c r="T244" s="3">
        <v>6314282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789714</v>
      </c>
      <c r="Z244" s="3">
        <v>789714</v>
      </c>
      <c r="AA244" s="4">
        <v>789715</v>
      </c>
      <c r="AB244" s="4">
        <v>789715</v>
      </c>
      <c r="AC244" s="4">
        <v>789715</v>
      </c>
      <c r="AD244" s="4">
        <v>789713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3963702</v>
      </c>
      <c r="AJ244" s="4">
        <v>4753416</v>
      </c>
      <c r="AK244" s="4">
        <v>5543131</v>
      </c>
      <c r="AL244" s="4">
        <v>6332846</v>
      </c>
      <c r="AM244" s="4">
        <v>7122561</v>
      </c>
      <c r="AN244" s="4">
        <v>7912274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9078</v>
      </c>
      <c r="I245" s="1">
        <v>0</v>
      </c>
      <c r="J245" s="3">
        <v>3189401</v>
      </c>
      <c r="K245" s="3">
        <v>3180323</v>
      </c>
      <c r="L245" s="3">
        <v>3180323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2300453</v>
      </c>
      <c r="T245" s="3">
        <v>2300453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317427</v>
      </c>
      <c r="Z245" s="3">
        <v>317427</v>
      </c>
      <c r="AA245" s="4">
        <v>317427</v>
      </c>
      <c r="AB245" s="4">
        <v>317427</v>
      </c>
      <c r="AC245" s="4">
        <v>317427</v>
      </c>
      <c r="AD245" s="4">
        <v>317428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1593187</v>
      </c>
      <c r="AJ245" s="4">
        <v>1910614</v>
      </c>
      <c r="AK245" s="4">
        <v>2228041</v>
      </c>
      <c r="AL245" s="4">
        <v>2545468</v>
      </c>
      <c r="AM245" s="4">
        <v>2862895</v>
      </c>
      <c r="AN245" s="4">
        <v>3180323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4167</v>
      </c>
      <c r="I246" s="3">
        <v>0</v>
      </c>
      <c r="J246" s="3">
        <v>1457422</v>
      </c>
      <c r="K246" s="3">
        <v>1453255</v>
      </c>
      <c r="L246" s="3">
        <v>1453255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1015774</v>
      </c>
      <c r="T246" s="3">
        <v>1015774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145048</v>
      </c>
      <c r="Z246" s="3">
        <v>145048</v>
      </c>
      <c r="AA246" s="4">
        <v>145048</v>
      </c>
      <c r="AB246" s="4">
        <v>145048</v>
      </c>
      <c r="AC246" s="4">
        <v>145048</v>
      </c>
      <c r="AD246" s="4">
        <v>145047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728016</v>
      </c>
      <c r="AJ246" s="4">
        <v>873064</v>
      </c>
      <c r="AK246" s="4">
        <v>1018112</v>
      </c>
      <c r="AL246" s="4">
        <v>1163160</v>
      </c>
      <c r="AM246" s="4">
        <v>1308208</v>
      </c>
      <c r="AN246" s="4">
        <v>1453255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13793</v>
      </c>
      <c r="I247" s="1">
        <v>0</v>
      </c>
      <c r="J247" s="3">
        <v>4036371</v>
      </c>
      <c r="K247" s="3">
        <v>4022578</v>
      </c>
      <c r="L247" s="3">
        <v>4022578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2999018</v>
      </c>
      <c r="T247" s="3">
        <v>2999018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401338</v>
      </c>
      <c r="Z247" s="3">
        <v>401338</v>
      </c>
      <c r="AA247" s="4">
        <v>401339</v>
      </c>
      <c r="AB247" s="4">
        <v>401339</v>
      </c>
      <c r="AC247" s="4">
        <v>401339</v>
      </c>
      <c r="AD247" s="4">
        <v>401337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2015886</v>
      </c>
      <c r="AJ247" s="4">
        <v>2417224</v>
      </c>
      <c r="AK247" s="4">
        <v>2818563</v>
      </c>
      <c r="AL247" s="4">
        <v>3219902</v>
      </c>
      <c r="AM247" s="4">
        <v>3621241</v>
      </c>
      <c r="AN247" s="4">
        <v>4022578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22895</v>
      </c>
      <c r="I248" s="3">
        <v>0</v>
      </c>
      <c r="J248" s="3">
        <v>1968215</v>
      </c>
      <c r="K248" s="3">
        <v>1945320</v>
      </c>
      <c r="L248" s="3">
        <v>1945320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192106</v>
      </c>
      <c r="T248" s="3">
        <v>192106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193005</v>
      </c>
      <c r="Z248" s="3">
        <v>193005</v>
      </c>
      <c r="AA248" s="4">
        <v>193006</v>
      </c>
      <c r="AB248" s="4">
        <v>193006</v>
      </c>
      <c r="AC248" s="4">
        <v>193006</v>
      </c>
      <c r="AD248" s="4">
        <v>193004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980293</v>
      </c>
      <c r="AJ248" s="4">
        <v>1173298</v>
      </c>
      <c r="AK248" s="4">
        <v>1366304</v>
      </c>
      <c r="AL248" s="4">
        <v>1559310</v>
      </c>
      <c r="AM248" s="4">
        <v>1752316</v>
      </c>
      <c r="AN248" s="4">
        <v>1945320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7907</v>
      </c>
      <c r="I249" s="1">
        <v>0</v>
      </c>
      <c r="J249" s="3">
        <v>2377693</v>
      </c>
      <c r="K249" s="3">
        <v>2369786</v>
      </c>
      <c r="L249" s="3">
        <v>2369786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1686690</v>
      </c>
      <c r="T249" s="3">
        <v>1686690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236452</v>
      </c>
      <c r="Z249" s="3">
        <v>236452</v>
      </c>
      <c r="AA249" s="4">
        <v>236452</v>
      </c>
      <c r="AB249" s="4">
        <v>236452</v>
      </c>
      <c r="AC249" s="4">
        <v>236452</v>
      </c>
      <c r="AD249" s="4">
        <v>236450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1187528</v>
      </c>
      <c r="AJ249" s="4">
        <v>1423980</v>
      </c>
      <c r="AK249" s="4">
        <v>1660432</v>
      </c>
      <c r="AL249" s="4">
        <v>1896884</v>
      </c>
      <c r="AM249" s="4">
        <v>2133336</v>
      </c>
      <c r="AN249" s="4">
        <v>2369786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5206</v>
      </c>
      <c r="I250" s="1">
        <v>0</v>
      </c>
      <c r="J250" s="3">
        <v>1434576</v>
      </c>
      <c r="K250" s="3">
        <v>1429370</v>
      </c>
      <c r="L250" s="3">
        <v>1429370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960130</v>
      </c>
      <c r="T250" s="3">
        <v>960130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142590</v>
      </c>
      <c r="Z250" s="3">
        <v>142590</v>
      </c>
      <c r="AA250" s="4">
        <v>142590</v>
      </c>
      <c r="AB250" s="4">
        <v>142590</v>
      </c>
      <c r="AC250" s="4">
        <v>142590</v>
      </c>
      <c r="AD250" s="4">
        <v>142588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716422</v>
      </c>
      <c r="AJ250" s="4">
        <v>859012</v>
      </c>
      <c r="AK250" s="4">
        <v>1001602</v>
      </c>
      <c r="AL250" s="4">
        <v>1144192</v>
      </c>
      <c r="AM250" s="4">
        <v>1286782</v>
      </c>
      <c r="AN250" s="4">
        <v>1429370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31989</v>
      </c>
      <c r="I251" s="1">
        <v>0</v>
      </c>
      <c r="J251" s="3">
        <v>9011015</v>
      </c>
      <c r="K251" s="3">
        <v>8979026</v>
      </c>
      <c r="L251" s="3">
        <v>8979026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6798306</v>
      </c>
      <c r="T251" s="3">
        <v>6798306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895770</v>
      </c>
      <c r="Z251" s="3">
        <v>895770</v>
      </c>
      <c r="AA251" s="4">
        <v>895770</v>
      </c>
      <c r="AB251" s="4">
        <v>895770</v>
      </c>
      <c r="AC251" s="4">
        <v>895770</v>
      </c>
      <c r="AD251" s="4">
        <v>895768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4500178</v>
      </c>
      <c r="AJ251" s="4">
        <v>5395948</v>
      </c>
      <c r="AK251" s="4">
        <v>6291718</v>
      </c>
      <c r="AL251" s="4">
        <v>7187488</v>
      </c>
      <c r="AM251" s="4">
        <v>8083258</v>
      </c>
      <c r="AN251" s="4">
        <v>8979026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5001</v>
      </c>
      <c r="I252" s="3">
        <v>0</v>
      </c>
      <c r="J252" s="3">
        <v>1901502</v>
      </c>
      <c r="K252" s="3">
        <v>1896501</v>
      </c>
      <c r="L252" s="3">
        <v>1896501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1234792</v>
      </c>
      <c r="T252" s="3">
        <v>1234792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189317</v>
      </c>
      <c r="Z252" s="3">
        <v>189317</v>
      </c>
      <c r="AA252" s="4">
        <v>189317</v>
      </c>
      <c r="AB252" s="4">
        <v>189317</v>
      </c>
      <c r="AC252" s="4">
        <v>189317</v>
      </c>
      <c r="AD252" s="4">
        <v>189316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949917</v>
      </c>
      <c r="AJ252" s="4">
        <v>1139234</v>
      </c>
      <c r="AK252" s="4">
        <v>1328551</v>
      </c>
      <c r="AL252" s="4">
        <v>1517868</v>
      </c>
      <c r="AM252" s="4">
        <v>1707185</v>
      </c>
      <c r="AN252" s="4">
        <v>1896501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16863</v>
      </c>
      <c r="I253" s="1">
        <v>0</v>
      </c>
      <c r="J253" s="3">
        <v>5236256</v>
      </c>
      <c r="K253" s="3">
        <v>5219393</v>
      </c>
      <c r="L253" s="3">
        <v>5219393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3846970</v>
      </c>
      <c r="T253" s="3">
        <v>3846970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520815</v>
      </c>
      <c r="Z253" s="3">
        <v>520815</v>
      </c>
      <c r="AA253" s="4">
        <v>520815</v>
      </c>
      <c r="AB253" s="4">
        <v>520815</v>
      </c>
      <c r="AC253" s="4">
        <v>520815</v>
      </c>
      <c r="AD253" s="4">
        <v>520814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2615319</v>
      </c>
      <c r="AJ253" s="4">
        <v>3136134</v>
      </c>
      <c r="AK253" s="4">
        <v>3656949</v>
      </c>
      <c r="AL253" s="4">
        <v>4177764</v>
      </c>
      <c r="AM253" s="4">
        <v>4698579</v>
      </c>
      <c r="AN253" s="4">
        <v>5219393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25709</v>
      </c>
      <c r="I254" s="1">
        <v>0</v>
      </c>
      <c r="J254" s="3">
        <v>9801176</v>
      </c>
      <c r="K254" s="3">
        <v>9775467</v>
      </c>
      <c r="L254" s="3">
        <v>9775467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7631995</v>
      </c>
      <c r="T254" s="3">
        <v>7631995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975833</v>
      </c>
      <c r="Z254" s="3">
        <v>975833</v>
      </c>
      <c r="AA254" s="4">
        <v>975832</v>
      </c>
      <c r="AB254" s="4">
        <v>975832</v>
      </c>
      <c r="AC254" s="4">
        <v>975832</v>
      </c>
      <c r="AD254" s="4">
        <v>975833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4896305</v>
      </c>
      <c r="AJ254" s="4">
        <v>5872138</v>
      </c>
      <c r="AK254" s="4">
        <v>6847970</v>
      </c>
      <c r="AL254" s="4">
        <v>7823802</v>
      </c>
      <c r="AM254" s="4">
        <v>8799634</v>
      </c>
      <c r="AN254" s="4">
        <v>9775467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23880</v>
      </c>
      <c r="I255" s="1">
        <v>0</v>
      </c>
      <c r="J255" s="3">
        <v>8494037</v>
      </c>
      <c r="K255" s="3">
        <v>8470157</v>
      </c>
      <c r="L255" s="3">
        <v>8470157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6640417</v>
      </c>
      <c r="T255" s="3">
        <v>6640417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845424</v>
      </c>
      <c r="Z255" s="3">
        <v>845424</v>
      </c>
      <c r="AA255" s="4">
        <v>845423</v>
      </c>
      <c r="AB255" s="4">
        <v>845423</v>
      </c>
      <c r="AC255" s="4">
        <v>845423</v>
      </c>
      <c r="AD255" s="4">
        <v>845424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4243040</v>
      </c>
      <c r="AJ255" s="4">
        <v>5088464</v>
      </c>
      <c r="AK255" s="4">
        <v>5933887</v>
      </c>
      <c r="AL255" s="4">
        <v>6779310</v>
      </c>
      <c r="AM255" s="4">
        <v>7624733</v>
      </c>
      <c r="AN255" s="4">
        <v>8470157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15077</v>
      </c>
      <c r="I256" s="1">
        <v>0</v>
      </c>
      <c r="J256" s="3">
        <v>5210602</v>
      </c>
      <c r="K256" s="3">
        <v>5195525</v>
      </c>
      <c r="L256" s="3">
        <v>5195525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3854654</v>
      </c>
      <c r="T256" s="3">
        <v>3854654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518548</v>
      </c>
      <c r="Z256" s="3">
        <v>518548</v>
      </c>
      <c r="AA256" s="4">
        <v>518547</v>
      </c>
      <c r="AB256" s="4">
        <v>518547</v>
      </c>
      <c r="AC256" s="4">
        <v>518547</v>
      </c>
      <c r="AD256" s="4">
        <v>518548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2602788</v>
      </c>
      <c r="AJ256" s="4">
        <v>3121336</v>
      </c>
      <c r="AK256" s="4">
        <v>3639883</v>
      </c>
      <c r="AL256" s="4">
        <v>4158430</v>
      </c>
      <c r="AM256" s="4">
        <v>4676977</v>
      </c>
      <c r="AN256" s="4">
        <v>5195525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8272</v>
      </c>
      <c r="I257" s="1">
        <v>0</v>
      </c>
      <c r="J257" s="3">
        <v>2783575</v>
      </c>
      <c r="K257" s="3">
        <v>2775303</v>
      </c>
      <c r="L257" s="3">
        <v>2775303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2013462</v>
      </c>
      <c r="T257" s="3">
        <v>2013462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276979</v>
      </c>
      <c r="Z257" s="3">
        <v>276979</v>
      </c>
      <c r="AA257" s="4">
        <v>276978</v>
      </c>
      <c r="AB257" s="4">
        <v>276978</v>
      </c>
      <c r="AC257" s="4">
        <v>276978</v>
      </c>
      <c r="AD257" s="4">
        <v>276979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1390411</v>
      </c>
      <c r="AJ257" s="4">
        <v>1667390</v>
      </c>
      <c r="AK257" s="4">
        <v>1944368</v>
      </c>
      <c r="AL257" s="4">
        <v>2221346</v>
      </c>
      <c r="AM257" s="4">
        <v>2498324</v>
      </c>
      <c r="AN257" s="4">
        <v>2775303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12592</v>
      </c>
      <c r="I258" s="1">
        <v>0</v>
      </c>
      <c r="J258" s="3">
        <v>4626575</v>
      </c>
      <c r="K258" s="3">
        <v>4613983</v>
      </c>
      <c r="L258" s="3">
        <v>4613983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3623129</v>
      </c>
      <c r="T258" s="3">
        <v>3623129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460559</v>
      </c>
      <c r="Z258" s="3">
        <v>460559</v>
      </c>
      <c r="AA258" s="4">
        <v>460558</v>
      </c>
      <c r="AB258" s="4">
        <v>460558</v>
      </c>
      <c r="AC258" s="4">
        <v>460558</v>
      </c>
      <c r="AD258" s="4">
        <v>460559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2311191</v>
      </c>
      <c r="AJ258" s="4">
        <v>2771750</v>
      </c>
      <c r="AK258" s="4">
        <v>3232308</v>
      </c>
      <c r="AL258" s="4">
        <v>3692866</v>
      </c>
      <c r="AM258" s="4">
        <v>4153424</v>
      </c>
      <c r="AN258" s="4">
        <v>4613983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34645</v>
      </c>
      <c r="I259" s="1">
        <v>0</v>
      </c>
      <c r="J259" s="3">
        <v>14093348</v>
      </c>
      <c r="K259" s="3">
        <v>14058703</v>
      </c>
      <c r="L259" s="3">
        <v>14058703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10680556</v>
      </c>
      <c r="T259" s="3">
        <v>10680556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1403561</v>
      </c>
      <c r="Z259" s="3">
        <v>1403561</v>
      </c>
      <c r="AA259" s="4">
        <v>1403560</v>
      </c>
      <c r="AB259" s="4">
        <v>1403560</v>
      </c>
      <c r="AC259" s="4">
        <v>1403560</v>
      </c>
      <c r="AD259" s="4">
        <v>1403561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7040901</v>
      </c>
      <c r="AJ259" s="4">
        <v>8444462</v>
      </c>
      <c r="AK259" s="4">
        <v>9848022</v>
      </c>
      <c r="AL259" s="4">
        <v>11251582</v>
      </c>
      <c r="AM259" s="4">
        <v>12655142</v>
      </c>
      <c r="AN259" s="4">
        <v>14058703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326222</v>
      </c>
      <c r="I260" s="3">
        <v>0</v>
      </c>
      <c r="J260" s="3">
        <v>144199256</v>
      </c>
      <c r="K260" s="3">
        <v>143873034</v>
      </c>
      <c r="L260" s="3">
        <v>143873034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120926139</v>
      </c>
      <c r="T260" s="3">
        <v>120926139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14365555</v>
      </c>
      <c r="Z260" s="3">
        <v>14365555</v>
      </c>
      <c r="AA260" s="4">
        <v>14365555</v>
      </c>
      <c r="AB260" s="4">
        <v>14365555</v>
      </c>
      <c r="AC260" s="4">
        <v>14365555</v>
      </c>
      <c r="AD260" s="4">
        <v>14365555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72045259</v>
      </c>
      <c r="AJ260" s="4">
        <v>86410814</v>
      </c>
      <c r="AK260" s="4">
        <v>100776369</v>
      </c>
      <c r="AL260" s="4">
        <v>115141924</v>
      </c>
      <c r="AM260" s="4">
        <v>129507479</v>
      </c>
      <c r="AN260" s="4">
        <v>143873034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9517</v>
      </c>
      <c r="I261" s="1">
        <v>0</v>
      </c>
      <c r="J261" s="3">
        <v>2997499</v>
      </c>
      <c r="K261" s="3">
        <v>2987982</v>
      </c>
      <c r="L261" s="3">
        <v>2987982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2110928</v>
      </c>
      <c r="T261" s="3">
        <v>2110928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298164</v>
      </c>
      <c r="Z261" s="3">
        <v>298164</v>
      </c>
      <c r="AA261" s="4">
        <v>298164</v>
      </c>
      <c r="AB261" s="4">
        <v>298164</v>
      </c>
      <c r="AC261" s="4">
        <v>298164</v>
      </c>
      <c r="AD261" s="4">
        <v>298162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1497164</v>
      </c>
      <c r="AJ261" s="4">
        <v>1795328</v>
      </c>
      <c r="AK261" s="4">
        <v>2093492</v>
      </c>
      <c r="AL261" s="4">
        <v>2391656</v>
      </c>
      <c r="AM261" s="4">
        <v>2689820</v>
      </c>
      <c r="AN261" s="4">
        <v>2987982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20010</v>
      </c>
      <c r="I262" s="1">
        <v>0</v>
      </c>
      <c r="J262" s="3">
        <v>5708196</v>
      </c>
      <c r="K262" s="3">
        <v>5688186</v>
      </c>
      <c r="L262" s="3">
        <v>5688186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4095441</v>
      </c>
      <c r="T262" s="3">
        <v>4095441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567484</v>
      </c>
      <c r="Z262" s="3">
        <v>567484</v>
      </c>
      <c r="AA262" s="4">
        <v>567485</v>
      </c>
      <c r="AB262" s="4">
        <v>567485</v>
      </c>
      <c r="AC262" s="4">
        <v>567485</v>
      </c>
      <c r="AD262" s="4">
        <v>567483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2850764</v>
      </c>
      <c r="AJ262" s="4">
        <v>3418248</v>
      </c>
      <c r="AK262" s="4">
        <v>3985733</v>
      </c>
      <c r="AL262" s="4">
        <v>4553218</v>
      </c>
      <c r="AM262" s="4">
        <v>5120703</v>
      </c>
      <c r="AN262" s="4">
        <v>5688186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32160</v>
      </c>
      <c r="I263" s="3">
        <v>0</v>
      </c>
      <c r="J263" s="3">
        <v>10391860</v>
      </c>
      <c r="K263" s="3">
        <v>10359700</v>
      </c>
      <c r="L263" s="3">
        <v>10359700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8166896</v>
      </c>
      <c r="T263" s="3">
        <v>8166896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1033826</v>
      </c>
      <c r="Z263" s="3">
        <v>1033826</v>
      </c>
      <c r="AA263" s="4">
        <v>1033826</v>
      </c>
      <c r="AB263" s="4">
        <v>1033826</v>
      </c>
      <c r="AC263" s="4">
        <v>1033826</v>
      </c>
      <c r="AD263" s="4">
        <v>1033826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5190570</v>
      </c>
      <c r="AJ263" s="4">
        <v>6224396</v>
      </c>
      <c r="AK263" s="4">
        <v>7258222</v>
      </c>
      <c r="AL263" s="4">
        <v>8292048</v>
      </c>
      <c r="AM263" s="4">
        <v>9325874</v>
      </c>
      <c r="AN263" s="4">
        <v>10359700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11013</v>
      </c>
      <c r="I264" s="1">
        <v>0</v>
      </c>
      <c r="J264" s="3">
        <v>4077003</v>
      </c>
      <c r="K264" s="3">
        <v>4065990</v>
      </c>
      <c r="L264" s="3">
        <v>4065990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3175284</v>
      </c>
      <c r="T264" s="3">
        <v>3175284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405865</v>
      </c>
      <c r="Z264" s="3">
        <v>405865</v>
      </c>
      <c r="AA264" s="4">
        <v>405865</v>
      </c>
      <c r="AB264" s="4">
        <v>405865</v>
      </c>
      <c r="AC264" s="4">
        <v>405865</v>
      </c>
      <c r="AD264" s="4">
        <v>405865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2036665</v>
      </c>
      <c r="AJ264" s="4">
        <v>2442530</v>
      </c>
      <c r="AK264" s="4">
        <v>2848395</v>
      </c>
      <c r="AL264" s="4">
        <v>3254260</v>
      </c>
      <c r="AM264" s="4">
        <v>3660125</v>
      </c>
      <c r="AN264" s="4">
        <v>4065990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13732</v>
      </c>
      <c r="I265" s="1">
        <v>0</v>
      </c>
      <c r="J265" s="3">
        <v>4229987</v>
      </c>
      <c r="K265" s="3">
        <v>4216255</v>
      </c>
      <c r="L265" s="3">
        <v>4216255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3096722</v>
      </c>
      <c r="T265" s="3">
        <v>3096722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420710</v>
      </c>
      <c r="Z265" s="3">
        <v>420710</v>
      </c>
      <c r="AA265" s="4">
        <v>420710</v>
      </c>
      <c r="AB265" s="4">
        <v>420710</v>
      </c>
      <c r="AC265" s="4">
        <v>420710</v>
      </c>
      <c r="AD265" s="4">
        <v>420709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2112706</v>
      </c>
      <c r="AJ265" s="4">
        <v>2533416</v>
      </c>
      <c r="AK265" s="4">
        <v>2954126</v>
      </c>
      <c r="AL265" s="4">
        <v>3374836</v>
      </c>
      <c r="AM265" s="4">
        <v>3795546</v>
      </c>
      <c r="AN265" s="4">
        <v>4216255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24893</v>
      </c>
      <c r="I266" s="3">
        <v>0</v>
      </c>
      <c r="J266" s="3">
        <v>7531152</v>
      </c>
      <c r="K266" s="3">
        <v>7506259</v>
      </c>
      <c r="L266" s="3">
        <v>7506259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5267896</v>
      </c>
      <c r="T266" s="3">
        <v>5267896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748967</v>
      </c>
      <c r="Z266" s="3">
        <v>748967</v>
      </c>
      <c r="AA266" s="4">
        <v>748966</v>
      </c>
      <c r="AB266" s="4">
        <v>748966</v>
      </c>
      <c r="AC266" s="4">
        <v>748966</v>
      </c>
      <c r="AD266" s="4">
        <v>748967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3761427</v>
      </c>
      <c r="AJ266" s="4">
        <v>4510394</v>
      </c>
      <c r="AK266" s="4">
        <v>5259360</v>
      </c>
      <c r="AL266" s="4">
        <v>6008326</v>
      </c>
      <c r="AM266" s="4">
        <v>6757292</v>
      </c>
      <c r="AN266" s="4">
        <v>7506259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4242</v>
      </c>
      <c r="I267" s="1">
        <v>0</v>
      </c>
      <c r="J267" s="3">
        <v>1398433</v>
      </c>
      <c r="K267" s="3">
        <v>1394191</v>
      </c>
      <c r="L267" s="3">
        <v>1394191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1002931</v>
      </c>
      <c r="T267" s="3">
        <v>1002931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139137</v>
      </c>
      <c r="Z267" s="3">
        <v>139137</v>
      </c>
      <c r="AA267" s="4">
        <v>139136</v>
      </c>
      <c r="AB267" s="4">
        <v>139136</v>
      </c>
      <c r="AC267" s="4">
        <v>139136</v>
      </c>
      <c r="AD267" s="4">
        <v>139137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698509</v>
      </c>
      <c r="AJ267" s="4">
        <v>837646</v>
      </c>
      <c r="AK267" s="4">
        <v>976782</v>
      </c>
      <c r="AL267" s="4">
        <v>1115918</v>
      </c>
      <c r="AM267" s="4">
        <v>1255054</v>
      </c>
      <c r="AN267" s="4">
        <v>1394191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30757</v>
      </c>
      <c r="I268" s="3">
        <v>0</v>
      </c>
      <c r="J268" s="3">
        <v>12737907</v>
      </c>
      <c r="K268" s="3">
        <v>12707150</v>
      </c>
      <c r="L268" s="3">
        <v>12707150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10477003</v>
      </c>
      <c r="T268" s="3">
        <v>10477003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1268664</v>
      </c>
      <c r="Z268" s="3">
        <v>1268664</v>
      </c>
      <c r="AA268" s="4">
        <v>1268665</v>
      </c>
      <c r="AB268" s="4">
        <v>1268665</v>
      </c>
      <c r="AC268" s="4">
        <v>1268665</v>
      </c>
      <c r="AD268" s="4">
        <v>1268663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6363828</v>
      </c>
      <c r="AJ268" s="4">
        <v>7632492</v>
      </c>
      <c r="AK268" s="4">
        <v>8901157</v>
      </c>
      <c r="AL268" s="4">
        <v>10169822</v>
      </c>
      <c r="AM268" s="4">
        <v>11438487</v>
      </c>
      <c r="AN268" s="4">
        <v>12707150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12137</v>
      </c>
      <c r="I269" s="1">
        <v>0</v>
      </c>
      <c r="J269" s="3">
        <v>4615943</v>
      </c>
      <c r="K269" s="3">
        <v>4603806</v>
      </c>
      <c r="L269" s="3">
        <v>4603806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3445891</v>
      </c>
      <c r="T269" s="3">
        <v>3445891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459572</v>
      </c>
      <c r="Z269" s="3">
        <v>459572</v>
      </c>
      <c r="AA269" s="4">
        <v>459572</v>
      </c>
      <c r="AB269" s="4">
        <v>459572</v>
      </c>
      <c r="AC269" s="4">
        <v>459572</v>
      </c>
      <c r="AD269" s="4">
        <v>459570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2305948</v>
      </c>
      <c r="AJ269" s="4">
        <v>2765520</v>
      </c>
      <c r="AK269" s="4">
        <v>3225092</v>
      </c>
      <c r="AL269" s="4">
        <v>3684664</v>
      </c>
      <c r="AM269" s="4">
        <v>4144236</v>
      </c>
      <c r="AN269" s="4">
        <v>4603806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164182</v>
      </c>
      <c r="I270" s="3">
        <v>0</v>
      </c>
      <c r="J270" s="3">
        <v>61163967</v>
      </c>
      <c r="K270" s="3">
        <v>60999785</v>
      </c>
      <c r="L270" s="3">
        <v>60999785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50506439</v>
      </c>
      <c r="T270" s="3">
        <v>50506439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6089033</v>
      </c>
      <c r="Z270" s="3">
        <v>6089033</v>
      </c>
      <c r="AA270" s="4">
        <v>6089033</v>
      </c>
      <c r="AB270" s="4">
        <v>6089033</v>
      </c>
      <c r="AC270" s="4">
        <v>6089033</v>
      </c>
      <c r="AD270" s="4">
        <v>6089032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30554621</v>
      </c>
      <c r="AJ270" s="4">
        <v>36643654</v>
      </c>
      <c r="AK270" s="4">
        <v>42732687</v>
      </c>
      <c r="AL270" s="4">
        <v>48821720</v>
      </c>
      <c r="AM270" s="4">
        <v>54910753</v>
      </c>
      <c r="AN270" s="4">
        <v>60999785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43862</v>
      </c>
      <c r="I271" s="1">
        <v>0</v>
      </c>
      <c r="J271" s="3">
        <v>16794998</v>
      </c>
      <c r="K271" s="3">
        <v>16751136</v>
      </c>
      <c r="L271" s="3">
        <v>16751136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13355081</v>
      </c>
      <c r="T271" s="3">
        <v>13355081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1672189</v>
      </c>
      <c r="Z271" s="3">
        <v>1672189</v>
      </c>
      <c r="AA271" s="4">
        <v>1672190</v>
      </c>
      <c r="AB271" s="4">
        <v>1672190</v>
      </c>
      <c r="AC271" s="4">
        <v>1672190</v>
      </c>
      <c r="AD271" s="4">
        <v>1672188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8390189</v>
      </c>
      <c r="AJ271" s="4">
        <v>10062378</v>
      </c>
      <c r="AK271" s="4">
        <v>11734568</v>
      </c>
      <c r="AL271" s="4">
        <v>13406758</v>
      </c>
      <c r="AM271" s="4">
        <v>15078948</v>
      </c>
      <c r="AN271" s="4">
        <v>16751136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25903</v>
      </c>
      <c r="I272" s="1">
        <v>0</v>
      </c>
      <c r="J272" s="3">
        <v>2003325</v>
      </c>
      <c r="K272" s="3">
        <v>1977422</v>
      </c>
      <c r="L272" s="3">
        <v>1977422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108045</v>
      </c>
      <c r="T272" s="3">
        <v>108045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196015</v>
      </c>
      <c r="Z272" s="3">
        <v>196015</v>
      </c>
      <c r="AA272" s="4">
        <v>196015</v>
      </c>
      <c r="AB272" s="4">
        <v>196015</v>
      </c>
      <c r="AC272" s="4">
        <v>196015</v>
      </c>
      <c r="AD272" s="4">
        <v>196015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997347</v>
      </c>
      <c r="AJ272" s="4">
        <v>1193362</v>
      </c>
      <c r="AK272" s="4">
        <v>1389377</v>
      </c>
      <c r="AL272" s="4">
        <v>1585392</v>
      </c>
      <c r="AM272" s="4">
        <v>1781407</v>
      </c>
      <c r="AN272" s="4">
        <v>1977422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9100</v>
      </c>
      <c r="I273" s="1">
        <v>0</v>
      </c>
      <c r="J273" s="3">
        <v>3489683</v>
      </c>
      <c r="K273" s="3">
        <v>3480583</v>
      </c>
      <c r="L273" s="3">
        <v>3480583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2508217</v>
      </c>
      <c r="T273" s="3">
        <v>2508217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347452</v>
      </c>
      <c r="Z273" s="3">
        <v>347452</v>
      </c>
      <c r="AA273" s="4">
        <v>347452</v>
      </c>
      <c r="AB273" s="4">
        <v>347452</v>
      </c>
      <c r="AC273" s="4">
        <v>347452</v>
      </c>
      <c r="AD273" s="4">
        <v>347451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1743324</v>
      </c>
      <c r="AJ273" s="4">
        <v>2090776</v>
      </c>
      <c r="AK273" s="4">
        <v>2438228</v>
      </c>
      <c r="AL273" s="4">
        <v>2785680</v>
      </c>
      <c r="AM273" s="4">
        <v>3133132</v>
      </c>
      <c r="AN273" s="4">
        <v>3480583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4462</v>
      </c>
      <c r="I274" s="1">
        <v>0</v>
      </c>
      <c r="J274" s="3">
        <v>1851318</v>
      </c>
      <c r="K274" s="3">
        <v>1846856</v>
      </c>
      <c r="L274" s="3">
        <v>1846856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1356655</v>
      </c>
      <c r="T274" s="3">
        <v>1356655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184388</v>
      </c>
      <c r="Z274" s="3">
        <v>184388</v>
      </c>
      <c r="AA274" s="4">
        <v>184388</v>
      </c>
      <c r="AB274" s="4">
        <v>184388</v>
      </c>
      <c r="AC274" s="4">
        <v>184388</v>
      </c>
      <c r="AD274" s="4">
        <v>184388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924916</v>
      </c>
      <c r="AJ274" s="4">
        <v>1109304</v>
      </c>
      <c r="AK274" s="4">
        <v>1293692</v>
      </c>
      <c r="AL274" s="4">
        <v>1478080</v>
      </c>
      <c r="AM274" s="4">
        <v>1662468</v>
      </c>
      <c r="AN274" s="4">
        <v>1846856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12164</v>
      </c>
      <c r="I275" s="3">
        <v>0</v>
      </c>
      <c r="J275" s="3">
        <v>4347294</v>
      </c>
      <c r="K275" s="3">
        <v>4335130</v>
      </c>
      <c r="L275" s="3">
        <v>4335130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3336231</v>
      </c>
      <c r="T275" s="3">
        <v>3336231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432702</v>
      </c>
      <c r="Z275" s="3">
        <v>432702</v>
      </c>
      <c r="AA275" s="4">
        <v>432703</v>
      </c>
      <c r="AB275" s="4">
        <v>432703</v>
      </c>
      <c r="AC275" s="4">
        <v>432703</v>
      </c>
      <c r="AD275" s="4">
        <v>432701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2171618</v>
      </c>
      <c r="AJ275" s="4">
        <v>2604320</v>
      </c>
      <c r="AK275" s="4">
        <v>3037023</v>
      </c>
      <c r="AL275" s="4">
        <v>3469726</v>
      </c>
      <c r="AM275" s="4">
        <v>3902429</v>
      </c>
      <c r="AN275" s="4">
        <v>4335130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59964</v>
      </c>
      <c r="I276" s="1">
        <v>0</v>
      </c>
      <c r="J276" s="3">
        <v>26877668</v>
      </c>
      <c r="K276" s="3">
        <v>26817704</v>
      </c>
      <c r="L276" s="3">
        <v>26817704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22337387</v>
      </c>
      <c r="T276" s="3">
        <v>22337387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2677773</v>
      </c>
      <c r="Z276" s="3">
        <v>2677773</v>
      </c>
      <c r="AA276" s="4">
        <v>2677773</v>
      </c>
      <c r="AB276" s="4">
        <v>2677773</v>
      </c>
      <c r="AC276" s="4">
        <v>2677773</v>
      </c>
      <c r="AD276" s="4">
        <v>2677771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13428841</v>
      </c>
      <c r="AJ276" s="4">
        <v>16106614</v>
      </c>
      <c r="AK276" s="4">
        <v>18784387</v>
      </c>
      <c r="AL276" s="4">
        <v>21462160</v>
      </c>
      <c r="AM276" s="4">
        <v>24139933</v>
      </c>
      <c r="AN276" s="4">
        <v>26817704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3088</v>
      </c>
      <c r="I277" s="3">
        <v>0</v>
      </c>
      <c r="J277" s="3">
        <v>1085766</v>
      </c>
      <c r="K277" s="3">
        <v>1082678</v>
      </c>
      <c r="L277" s="3">
        <v>1082678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782921</v>
      </c>
      <c r="T277" s="3">
        <v>782921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108062</v>
      </c>
      <c r="Z277" s="3">
        <v>108062</v>
      </c>
      <c r="AA277" s="4">
        <v>108062</v>
      </c>
      <c r="AB277" s="4">
        <v>108062</v>
      </c>
      <c r="AC277" s="4">
        <v>108062</v>
      </c>
      <c r="AD277" s="4">
        <v>108060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542370</v>
      </c>
      <c r="AJ277" s="4">
        <v>650432</v>
      </c>
      <c r="AK277" s="4">
        <v>758494</v>
      </c>
      <c r="AL277" s="4">
        <v>866556</v>
      </c>
      <c r="AM277" s="4">
        <v>974618</v>
      </c>
      <c r="AN277" s="4">
        <v>1082678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21503</v>
      </c>
      <c r="I278" s="1">
        <v>0</v>
      </c>
      <c r="J278" s="3">
        <v>6575592</v>
      </c>
      <c r="K278" s="3">
        <v>6554089</v>
      </c>
      <c r="L278" s="3">
        <v>6554089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5003257</v>
      </c>
      <c r="T278" s="3">
        <v>5003257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653976</v>
      </c>
      <c r="Z278" s="3">
        <v>653976</v>
      </c>
      <c r="AA278" s="4">
        <v>653975</v>
      </c>
      <c r="AB278" s="4">
        <v>653975</v>
      </c>
      <c r="AC278" s="4">
        <v>653975</v>
      </c>
      <c r="AD278" s="4">
        <v>653976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3284212</v>
      </c>
      <c r="AJ278" s="4">
        <v>3938188</v>
      </c>
      <c r="AK278" s="4">
        <v>4592163</v>
      </c>
      <c r="AL278" s="4">
        <v>5246138</v>
      </c>
      <c r="AM278" s="4">
        <v>5900113</v>
      </c>
      <c r="AN278" s="4">
        <v>6554089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17097</v>
      </c>
      <c r="I279" s="1">
        <v>0</v>
      </c>
      <c r="J279" s="3">
        <v>6015634</v>
      </c>
      <c r="K279" s="3">
        <v>5998537</v>
      </c>
      <c r="L279" s="3">
        <v>5998537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4660888</v>
      </c>
      <c r="T279" s="3">
        <v>4660888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598714</v>
      </c>
      <c r="Z279" s="3">
        <v>598714</v>
      </c>
      <c r="AA279" s="4">
        <v>598714</v>
      </c>
      <c r="AB279" s="4">
        <v>598714</v>
      </c>
      <c r="AC279" s="4">
        <v>598714</v>
      </c>
      <c r="AD279" s="4">
        <v>598715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3004966</v>
      </c>
      <c r="AJ279" s="4">
        <v>3603680</v>
      </c>
      <c r="AK279" s="4">
        <v>4202394</v>
      </c>
      <c r="AL279" s="4">
        <v>4801108</v>
      </c>
      <c r="AM279" s="4">
        <v>5399822</v>
      </c>
      <c r="AN279" s="4">
        <v>5998537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17041</v>
      </c>
      <c r="I280" s="1">
        <v>0</v>
      </c>
      <c r="J280" s="3">
        <v>6017024</v>
      </c>
      <c r="K280" s="3">
        <v>5999983</v>
      </c>
      <c r="L280" s="3">
        <v>5999983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4530681</v>
      </c>
      <c r="T280" s="3">
        <v>4530681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598863</v>
      </c>
      <c r="Z280" s="3">
        <v>598863</v>
      </c>
      <c r="AA280" s="4">
        <v>598862</v>
      </c>
      <c r="AB280" s="4">
        <v>598862</v>
      </c>
      <c r="AC280" s="4">
        <v>598862</v>
      </c>
      <c r="AD280" s="4">
        <v>598863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3005671</v>
      </c>
      <c r="AJ280" s="4">
        <v>3604534</v>
      </c>
      <c r="AK280" s="4">
        <v>4203396</v>
      </c>
      <c r="AL280" s="4">
        <v>4802258</v>
      </c>
      <c r="AM280" s="4">
        <v>5401120</v>
      </c>
      <c r="AN280" s="4">
        <v>5999983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13036</v>
      </c>
      <c r="I281" s="3">
        <v>0</v>
      </c>
      <c r="J281" s="3">
        <v>4172956</v>
      </c>
      <c r="K281" s="3">
        <v>4159920</v>
      </c>
      <c r="L281" s="3">
        <v>4159920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3120199</v>
      </c>
      <c r="T281" s="3">
        <v>3120199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415123</v>
      </c>
      <c r="Z281" s="3">
        <v>415123</v>
      </c>
      <c r="AA281" s="4">
        <v>415123</v>
      </c>
      <c r="AB281" s="4">
        <v>415123</v>
      </c>
      <c r="AC281" s="4">
        <v>415123</v>
      </c>
      <c r="AD281" s="4">
        <v>415121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2084307</v>
      </c>
      <c r="AJ281" s="4">
        <v>2499430</v>
      </c>
      <c r="AK281" s="4">
        <v>2914553</v>
      </c>
      <c r="AL281" s="4">
        <v>3329676</v>
      </c>
      <c r="AM281" s="4">
        <v>3744799</v>
      </c>
      <c r="AN281" s="4">
        <v>4159920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14995</v>
      </c>
      <c r="I282" s="1">
        <v>0</v>
      </c>
      <c r="J282" s="3">
        <v>5442041</v>
      </c>
      <c r="K282" s="3">
        <v>5427046</v>
      </c>
      <c r="L282" s="3">
        <v>5427046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4186006</v>
      </c>
      <c r="T282" s="3">
        <v>4186006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541705</v>
      </c>
      <c r="Z282" s="3">
        <v>541705</v>
      </c>
      <c r="AA282" s="4">
        <v>541705</v>
      </c>
      <c r="AB282" s="4">
        <v>541705</v>
      </c>
      <c r="AC282" s="4">
        <v>541705</v>
      </c>
      <c r="AD282" s="4">
        <v>541705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2718521</v>
      </c>
      <c r="AJ282" s="4">
        <v>3260226</v>
      </c>
      <c r="AK282" s="4">
        <v>3801931</v>
      </c>
      <c r="AL282" s="4">
        <v>4343636</v>
      </c>
      <c r="AM282" s="4">
        <v>4885341</v>
      </c>
      <c r="AN282" s="4">
        <v>5427046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5402</v>
      </c>
      <c r="I283" s="1">
        <v>0</v>
      </c>
      <c r="J283" s="3">
        <v>1888900</v>
      </c>
      <c r="K283" s="3">
        <v>1883498</v>
      </c>
      <c r="L283" s="3">
        <v>1883498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1370693</v>
      </c>
      <c r="T283" s="3">
        <v>1370693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187990</v>
      </c>
      <c r="Z283" s="3">
        <v>187990</v>
      </c>
      <c r="AA283" s="4">
        <v>187990</v>
      </c>
      <c r="AB283" s="4">
        <v>187990</v>
      </c>
      <c r="AC283" s="4">
        <v>187990</v>
      </c>
      <c r="AD283" s="4">
        <v>187988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943550</v>
      </c>
      <c r="AJ283" s="4">
        <v>1131540</v>
      </c>
      <c r="AK283" s="4">
        <v>1319530</v>
      </c>
      <c r="AL283" s="4">
        <v>1507520</v>
      </c>
      <c r="AM283" s="4">
        <v>1695510</v>
      </c>
      <c r="AN283" s="4">
        <v>1883498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8627</v>
      </c>
      <c r="I284" s="1">
        <v>0</v>
      </c>
      <c r="J284" s="3">
        <v>3533540</v>
      </c>
      <c r="K284" s="3">
        <v>3524913</v>
      </c>
      <c r="L284" s="3">
        <v>3524913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2693926</v>
      </c>
      <c r="T284" s="3">
        <v>2693926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351916</v>
      </c>
      <c r="Z284" s="3">
        <v>351916</v>
      </c>
      <c r="AA284" s="4">
        <v>351916</v>
      </c>
      <c r="AB284" s="4">
        <v>351916</v>
      </c>
      <c r="AC284" s="4">
        <v>351916</v>
      </c>
      <c r="AD284" s="4">
        <v>351917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1765332</v>
      </c>
      <c r="AJ284" s="4">
        <v>2117248</v>
      </c>
      <c r="AK284" s="4">
        <v>2469164</v>
      </c>
      <c r="AL284" s="4">
        <v>2821080</v>
      </c>
      <c r="AM284" s="4">
        <v>3172996</v>
      </c>
      <c r="AN284" s="4">
        <v>3524913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8039</v>
      </c>
      <c r="I285" s="3">
        <v>0</v>
      </c>
      <c r="J285" s="3">
        <v>2609679</v>
      </c>
      <c r="K285" s="3">
        <v>2601640</v>
      </c>
      <c r="L285" s="3">
        <v>2601640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1836008</v>
      </c>
      <c r="T285" s="3">
        <v>1836008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259628</v>
      </c>
      <c r="Z285" s="3">
        <v>259628</v>
      </c>
      <c r="AA285" s="4">
        <v>259628</v>
      </c>
      <c r="AB285" s="4">
        <v>259628</v>
      </c>
      <c r="AC285" s="4">
        <v>259628</v>
      </c>
      <c r="AD285" s="4">
        <v>259628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1303500</v>
      </c>
      <c r="AJ285" s="4">
        <v>1563128</v>
      </c>
      <c r="AK285" s="4">
        <v>1822756</v>
      </c>
      <c r="AL285" s="4">
        <v>2082384</v>
      </c>
      <c r="AM285" s="4">
        <v>2342012</v>
      </c>
      <c r="AN285" s="4">
        <v>2601640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6573</v>
      </c>
      <c r="I286" s="1">
        <v>0</v>
      </c>
      <c r="J286" s="3">
        <v>2653164</v>
      </c>
      <c r="K286" s="3">
        <v>2646591</v>
      </c>
      <c r="L286" s="3">
        <v>2646591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1967214</v>
      </c>
      <c r="T286" s="3">
        <v>1967214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264221</v>
      </c>
      <c r="Z286" s="3">
        <v>264221</v>
      </c>
      <c r="AA286" s="4">
        <v>264221</v>
      </c>
      <c r="AB286" s="4">
        <v>264221</v>
      </c>
      <c r="AC286" s="4">
        <v>264221</v>
      </c>
      <c r="AD286" s="4">
        <v>264222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1325485</v>
      </c>
      <c r="AJ286" s="4">
        <v>1589706</v>
      </c>
      <c r="AK286" s="4">
        <v>1853927</v>
      </c>
      <c r="AL286" s="4">
        <v>2118148</v>
      </c>
      <c r="AM286" s="4">
        <v>2382369</v>
      </c>
      <c r="AN286" s="4">
        <v>2646591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3649</v>
      </c>
      <c r="I287" s="1">
        <v>0</v>
      </c>
      <c r="J287" s="3">
        <v>936246</v>
      </c>
      <c r="K287" s="3">
        <v>932597</v>
      </c>
      <c r="L287" s="3">
        <v>932597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598157</v>
      </c>
      <c r="T287" s="3">
        <v>598157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93016</v>
      </c>
      <c r="Z287" s="3">
        <v>93016</v>
      </c>
      <c r="AA287" s="4">
        <v>93016</v>
      </c>
      <c r="AB287" s="4">
        <v>93016</v>
      </c>
      <c r="AC287" s="4">
        <v>93016</v>
      </c>
      <c r="AD287" s="4">
        <v>93017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467516</v>
      </c>
      <c r="AJ287" s="4">
        <v>560532</v>
      </c>
      <c r="AK287" s="4">
        <v>653548</v>
      </c>
      <c r="AL287" s="4">
        <v>746564</v>
      </c>
      <c r="AM287" s="4">
        <v>839580</v>
      </c>
      <c r="AN287" s="4">
        <v>932597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16336</v>
      </c>
      <c r="I288" s="1">
        <v>0</v>
      </c>
      <c r="J288" s="3">
        <v>5655532</v>
      </c>
      <c r="K288" s="3">
        <v>5639196</v>
      </c>
      <c r="L288" s="3">
        <v>5639196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4316535</v>
      </c>
      <c r="T288" s="3">
        <v>4316535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562831</v>
      </c>
      <c r="Z288" s="3">
        <v>562831</v>
      </c>
      <c r="AA288" s="4">
        <v>562831</v>
      </c>
      <c r="AB288" s="4">
        <v>562831</v>
      </c>
      <c r="AC288" s="4">
        <v>562831</v>
      </c>
      <c r="AD288" s="4">
        <v>562829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2825043</v>
      </c>
      <c r="AJ288" s="4">
        <v>3387874</v>
      </c>
      <c r="AK288" s="4">
        <v>3950705</v>
      </c>
      <c r="AL288" s="4">
        <v>4513536</v>
      </c>
      <c r="AM288" s="4">
        <v>5076367</v>
      </c>
      <c r="AN288" s="4">
        <v>5639196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8215</v>
      </c>
      <c r="I289" s="1">
        <v>0</v>
      </c>
      <c r="J289" s="3">
        <v>1902265</v>
      </c>
      <c r="K289" s="3">
        <v>1894050</v>
      </c>
      <c r="L289" s="3">
        <v>1894050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1006375</v>
      </c>
      <c r="T289" s="3">
        <v>1006375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188857</v>
      </c>
      <c r="Z289" s="3">
        <v>188857</v>
      </c>
      <c r="AA289" s="4">
        <v>188857</v>
      </c>
      <c r="AB289" s="4">
        <v>188857</v>
      </c>
      <c r="AC289" s="4">
        <v>188857</v>
      </c>
      <c r="AD289" s="4">
        <v>188857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949765</v>
      </c>
      <c r="AJ289" s="4">
        <v>1138622</v>
      </c>
      <c r="AK289" s="4">
        <v>1327479</v>
      </c>
      <c r="AL289" s="4">
        <v>1516336</v>
      </c>
      <c r="AM289" s="4">
        <v>1705193</v>
      </c>
      <c r="AN289" s="4">
        <v>1894050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77879</v>
      </c>
      <c r="I290" s="1">
        <v>0</v>
      </c>
      <c r="J290" s="3">
        <v>27330882</v>
      </c>
      <c r="K290" s="3">
        <v>27253003</v>
      </c>
      <c r="L290" s="3">
        <v>27253003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21698400</v>
      </c>
      <c r="T290" s="3">
        <v>21698400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2720109</v>
      </c>
      <c r="Z290" s="3">
        <v>2720109</v>
      </c>
      <c r="AA290" s="4">
        <v>2720108</v>
      </c>
      <c r="AB290" s="4">
        <v>2720108</v>
      </c>
      <c r="AC290" s="4">
        <v>2720108</v>
      </c>
      <c r="AD290" s="4">
        <v>2720109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13652461</v>
      </c>
      <c r="AJ290" s="4">
        <v>16372570</v>
      </c>
      <c r="AK290" s="4">
        <v>19092678</v>
      </c>
      <c r="AL290" s="4">
        <v>21812786</v>
      </c>
      <c r="AM290" s="4">
        <v>24532894</v>
      </c>
      <c r="AN290" s="4">
        <v>27253003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21451</v>
      </c>
      <c r="I291" s="3">
        <v>0</v>
      </c>
      <c r="J291" s="3">
        <v>7070092</v>
      </c>
      <c r="K291" s="3">
        <v>7048641</v>
      </c>
      <c r="L291" s="3">
        <v>7048641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5355760</v>
      </c>
      <c r="T291" s="3">
        <v>5355760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703434</v>
      </c>
      <c r="Z291" s="3">
        <v>703434</v>
      </c>
      <c r="AA291" s="4">
        <v>703434</v>
      </c>
      <c r="AB291" s="4">
        <v>703434</v>
      </c>
      <c r="AC291" s="4">
        <v>703434</v>
      </c>
      <c r="AD291" s="4">
        <v>703435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3531470</v>
      </c>
      <c r="AJ291" s="4">
        <v>4234904</v>
      </c>
      <c r="AK291" s="4">
        <v>4938338</v>
      </c>
      <c r="AL291" s="4">
        <v>5641772</v>
      </c>
      <c r="AM291" s="4">
        <v>6345206</v>
      </c>
      <c r="AN291" s="4">
        <v>7048641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21636</v>
      </c>
      <c r="I292" s="1">
        <v>0</v>
      </c>
      <c r="J292" s="3">
        <v>7368372</v>
      </c>
      <c r="K292" s="3">
        <v>7346736</v>
      </c>
      <c r="L292" s="3">
        <v>7346736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5844117</v>
      </c>
      <c r="T292" s="3">
        <v>5844117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733231</v>
      </c>
      <c r="Z292" s="3">
        <v>733231</v>
      </c>
      <c r="AA292" s="4">
        <v>733232</v>
      </c>
      <c r="AB292" s="4">
        <v>733232</v>
      </c>
      <c r="AC292" s="4">
        <v>733232</v>
      </c>
      <c r="AD292" s="4">
        <v>733230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3680579</v>
      </c>
      <c r="AJ292" s="4">
        <v>4413810</v>
      </c>
      <c r="AK292" s="4">
        <v>5147042</v>
      </c>
      <c r="AL292" s="4">
        <v>5880274</v>
      </c>
      <c r="AM292" s="4">
        <v>6613506</v>
      </c>
      <c r="AN292" s="4">
        <v>7346736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6127</v>
      </c>
      <c r="I293" s="1">
        <v>0</v>
      </c>
      <c r="J293" s="3">
        <v>2092761</v>
      </c>
      <c r="K293" s="3">
        <v>2086634</v>
      </c>
      <c r="L293" s="3">
        <v>2086634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1521300</v>
      </c>
      <c r="T293" s="3">
        <v>1521300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208255</v>
      </c>
      <c r="Z293" s="3">
        <v>208255</v>
      </c>
      <c r="AA293" s="4">
        <v>208255</v>
      </c>
      <c r="AB293" s="4">
        <v>208255</v>
      </c>
      <c r="AC293" s="4">
        <v>208255</v>
      </c>
      <c r="AD293" s="4">
        <v>208255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1045359</v>
      </c>
      <c r="AJ293" s="4">
        <v>1253614</v>
      </c>
      <c r="AK293" s="4">
        <v>1461869</v>
      </c>
      <c r="AL293" s="4">
        <v>1670124</v>
      </c>
      <c r="AM293" s="4">
        <v>1878379</v>
      </c>
      <c r="AN293" s="4">
        <v>2086634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36605</v>
      </c>
      <c r="I294" s="1">
        <v>0</v>
      </c>
      <c r="J294" s="3">
        <v>13167738</v>
      </c>
      <c r="K294" s="3">
        <v>13131133</v>
      </c>
      <c r="L294" s="3">
        <v>13131133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10591053</v>
      </c>
      <c r="T294" s="3">
        <v>10591053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1310673</v>
      </c>
      <c r="Z294" s="3">
        <v>1310673</v>
      </c>
      <c r="AA294" s="4">
        <v>1310673</v>
      </c>
      <c r="AB294" s="4">
        <v>1310673</v>
      </c>
      <c r="AC294" s="4">
        <v>1310673</v>
      </c>
      <c r="AD294" s="4">
        <v>1310672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6577769</v>
      </c>
      <c r="AJ294" s="4">
        <v>7888442</v>
      </c>
      <c r="AK294" s="4">
        <v>9199115</v>
      </c>
      <c r="AL294" s="4">
        <v>10509788</v>
      </c>
      <c r="AM294" s="4">
        <v>11820461</v>
      </c>
      <c r="AN294" s="4">
        <v>13131133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10878</v>
      </c>
      <c r="I295" s="1">
        <v>0</v>
      </c>
      <c r="J295" s="3">
        <v>4629886</v>
      </c>
      <c r="K295" s="3">
        <v>4619008</v>
      </c>
      <c r="L295" s="3">
        <v>4619008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3389545</v>
      </c>
      <c r="T295" s="3">
        <v>3389545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461175</v>
      </c>
      <c r="Z295" s="3">
        <v>461175</v>
      </c>
      <c r="AA295" s="4">
        <v>461176</v>
      </c>
      <c r="AB295" s="4">
        <v>461176</v>
      </c>
      <c r="AC295" s="4">
        <v>461176</v>
      </c>
      <c r="AD295" s="4">
        <v>461174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2313131</v>
      </c>
      <c r="AJ295" s="4">
        <v>2774306</v>
      </c>
      <c r="AK295" s="4">
        <v>3235482</v>
      </c>
      <c r="AL295" s="4">
        <v>3696658</v>
      </c>
      <c r="AM295" s="4">
        <v>4157834</v>
      </c>
      <c r="AN295" s="4">
        <v>4619008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18178</v>
      </c>
      <c r="I296" s="3">
        <v>0</v>
      </c>
      <c r="J296" s="3">
        <v>5605785</v>
      </c>
      <c r="K296" s="3">
        <v>5587607</v>
      </c>
      <c r="L296" s="3">
        <v>5587607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4061935</v>
      </c>
      <c r="T296" s="3">
        <v>4061935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557549</v>
      </c>
      <c r="Z296" s="3">
        <v>557549</v>
      </c>
      <c r="AA296" s="4">
        <v>557548</v>
      </c>
      <c r="AB296" s="4">
        <v>557548</v>
      </c>
      <c r="AC296" s="4">
        <v>557548</v>
      </c>
      <c r="AD296" s="4">
        <v>557549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2799865</v>
      </c>
      <c r="AJ296" s="4">
        <v>3357414</v>
      </c>
      <c r="AK296" s="4">
        <v>3914962</v>
      </c>
      <c r="AL296" s="4">
        <v>4472510</v>
      </c>
      <c r="AM296" s="4">
        <v>5030058</v>
      </c>
      <c r="AN296" s="4">
        <v>5587607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11788</v>
      </c>
      <c r="I297" s="1">
        <v>0</v>
      </c>
      <c r="J297" s="3">
        <v>4304139</v>
      </c>
      <c r="K297" s="3">
        <v>4292351</v>
      </c>
      <c r="L297" s="3">
        <v>4292351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3309454</v>
      </c>
      <c r="T297" s="3">
        <v>3309454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428449</v>
      </c>
      <c r="Z297" s="3">
        <v>428449</v>
      </c>
      <c r="AA297" s="4">
        <v>428449</v>
      </c>
      <c r="AB297" s="4">
        <v>428449</v>
      </c>
      <c r="AC297" s="4">
        <v>428449</v>
      </c>
      <c r="AD297" s="4">
        <v>428450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2150105</v>
      </c>
      <c r="AJ297" s="4">
        <v>2578554</v>
      </c>
      <c r="AK297" s="4">
        <v>3007003</v>
      </c>
      <c r="AL297" s="4">
        <v>3435452</v>
      </c>
      <c r="AM297" s="4">
        <v>3863901</v>
      </c>
      <c r="AN297" s="4">
        <v>4292351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13202</v>
      </c>
      <c r="I298" s="3">
        <v>0</v>
      </c>
      <c r="J298" s="3">
        <v>5026991</v>
      </c>
      <c r="K298" s="3">
        <v>5013789</v>
      </c>
      <c r="L298" s="3">
        <v>5013789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3856048</v>
      </c>
      <c r="T298" s="3">
        <v>3856048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500499</v>
      </c>
      <c r="Z298" s="3">
        <v>500499</v>
      </c>
      <c r="AA298" s="4">
        <v>500499</v>
      </c>
      <c r="AB298" s="4">
        <v>500499</v>
      </c>
      <c r="AC298" s="4">
        <v>500499</v>
      </c>
      <c r="AD298" s="4">
        <v>500498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2511295</v>
      </c>
      <c r="AJ298" s="4">
        <v>3011794</v>
      </c>
      <c r="AK298" s="4">
        <v>3512293</v>
      </c>
      <c r="AL298" s="4">
        <v>4012792</v>
      </c>
      <c r="AM298" s="4">
        <v>4513291</v>
      </c>
      <c r="AN298" s="4">
        <v>5013789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36269</v>
      </c>
      <c r="I299" s="1">
        <v>0</v>
      </c>
      <c r="J299" s="3">
        <v>14394310</v>
      </c>
      <c r="K299" s="3">
        <v>14358041</v>
      </c>
      <c r="L299" s="3">
        <v>14358041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11204999</v>
      </c>
      <c r="T299" s="3">
        <v>11204999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1433386</v>
      </c>
      <c r="Z299" s="3">
        <v>1433386</v>
      </c>
      <c r="AA299" s="4">
        <v>1433386</v>
      </c>
      <c r="AB299" s="4">
        <v>1433386</v>
      </c>
      <c r="AC299" s="4">
        <v>1433386</v>
      </c>
      <c r="AD299" s="4">
        <v>1433387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7191110</v>
      </c>
      <c r="AJ299" s="4">
        <v>8624496</v>
      </c>
      <c r="AK299" s="4">
        <v>10057882</v>
      </c>
      <c r="AL299" s="4">
        <v>11491268</v>
      </c>
      <c r="AM299" s="4">
        <v>12924654</v>
      </c>
      <c r="AN299" s="4">
        <v>14358041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243559</v>
      </c>
      <c r="I300" s="1">
        <v>0</v>
      </c>
      <c r="J300" s="3">
        <v>107441365</v>
      </c>
      <c r="K300" s="3">
        <v>107197806</v>
      </c>
      <c r="L300" s="3">
        <v>107197806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90274009</v>
      </c>
      <c r="T300" s="3">
        <v>90274009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10703543</v>
      </c>
      <c r="Z300" s="3">
        <v>10703543</v>
      </c>
      <c r="AA300" s="4">
        <v>10703543</v>
      </c>
      <c r="AB300" s="4">
        <v>10703543</v>
      </c>
      <c r="AC300" s="4">
        <v>10703543</v>
      </c>
      <c r="AD300" s="4">
        <v>10703543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53680091</v>
      </c>
      <c r="AJ300" s="4">
        <v>64383634</v>
      </c>
      <c r="AK300" s="4">
        <v>75087177</v>
      </c>
      <c r="AL300" s="4">
        <v>85790720</v>
      </c>
      <c r="AM300" s="4">
        <v>96494263</v>
      </c>
      <c r="AN300" s="4">
        <v>107197806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315738</v>
      </c>
      <c r="I301" s="3">
        <v>0</v>
      </c>
      <c r="J301" s="3">
        <v>102359262</v>
      </c>
      <c r="K301" s="3">
        <v>102043524</v>
      </c>
      <c r="L301" s="3">
        <v>102043524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82824568</v>
      </c>
      <c r="T301" s="3">
        <v>82824568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10183303</v>
      </c>
      <c r="Z301" s="3">
        <v>10183303</v>
      </c>
      <c r="AA301" s="4">
        <v>10183304</v>
      </c>
      <c r="AB301" s="4">
        <v>10183304</v>
      </c>
      <c r="AC301" s="4">
        <v>10183304</v>
      </c>
      <c r="AD301" s="4">
        <v>10183302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51127007</v>
      </c>
      <c r="AJ301" s="4">
        <v>61310310</v>
      </c>
      <c r="AK301" s="4">
        <v>71493614</v>
      </c>
      <c r="AL301" s="4">
        <v>81676918</v>
      </c>
      <c r="AM301" s="4">
        <v>91860222</v>
      </c>
      <c r="AN301" s="4">
        <v>102043524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48827</v>
      </c>
      <c r="I302" s="1">
        <v>0</v>
      </c>
      <c r="J302" s="3">
        <v>17012031</v>
      </c>
      <c r="K302" s="3">
        <v>16963204</v>
      </c>
      <c r="L302" s="3">
        <v>16963204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13601180</v>
      </c>
      <c r="T302" s="3">
        <v>13601180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1693065</v>
      </c>
      <c r="Z302" s="3">
        <v>1693065</v>
      </c>
      <c r="AA302" s="4">
        <v>1693066</v>
      </c>
      <c r="AB302" s="4">
        <v>1693066</v>
      </c>
      <c r="AC302" s="4">
        <v>1693066</v>
      </c>
      <c r="AD302" s="4">
        <v>1693064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8497877</v>
      </c>
      <c r="AJ302" s="4">
        <v>10190942</v>
      </c>
      <c r="AK302" s="4">
        <v>11884008</v>
      </c>
      <c r="AL302" s="4">
        <v>13577074</v>
      </c>
      <c r="AM302" s="4">
        <v>15270140</v>
      </c>
      <c r="AN302" s="4">
        <v>16963204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12353</v>
      </c>
      <c r="I303" s="1">
        <v>0</v>
      </c>
      <c r="J303" s="3">
        <v>4249355</v>
      </c>
      <c r="K303" s="3">
        <v>4237002</v>
      </c>
      <c r="L303" s="3">
        <v>4237002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3063902</v>
      </c>
      <c r="T303" s="3">
        <v>3063902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422876</v>
      </c>
      <c r="Z303" s="3">
        <v>422876</v>
      </c>
      <c r="AA303" s="4">
        <v>422877</v>
      </c>
      <c r="AB303" s="4">
        <v>422877</v>
      </c>
      <c r="AC303" s="4">
        <v>422877</v>
      </c>
      <c r="AD303" s="4">
        <v>422875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2122620</v>
      </c>
      <c r="AJ303" s="4">
        <v>2545496</v>
      </c>
      <c r="AK303" s="4">
        <v>2968373</v>
      </c>
      <c r="AL303" s="4">
        <v>3391250</v>
      </c>
      <c r="AM303" s="4">
        <v>3814127</v>
      </c>
      <c r="AN303" s="4">
        <v>4237002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39312</v>
      </c>
      <c r="I304" s="3">
        <v>0</v>
      </c>
      <c r="J304" s="3">
        <v>13909019</v>
      </c>
      <c r="K304" s="3">
        <v>13869707</v>
      </c>
      <c r="L304" s="3">
        <v>13869707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10829965</v>
      </c>
      <c r="T304" s="3">
        <v>10829965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1384350</v>
      </c>
      <c r="Z304" s="3">
        <v>1384350</v>
      </c>
      <c r="AA304" s="4">
        <v>1384350</v>
      </c>
      <c r="AB304" s="4">
        <v>1384350</v>
      </c>
      <c r="AC304" s="4">
        <v>1384350</v>
      </c>
      <c r="AD304" s="4">
        <v>1384349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6947958</v>
      </c>
      <c r="AJ304" s="4">
        <v>8332308</v>
      </c>
      <c r="AK304" s="4">
        <v>9716658</v>
      </c>
      <c r="AL304" s="4">
        <v>11101008</v>
      </c>
      <c r="AM304" s="4">
        <v>12485358</v>
      </c>
      <c r="AN304" s="4">
        <v>13869707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7416</v>
      </c>
      <c r="I305" s="3">
        <v>0</v>
      </c>
      <c r="J305" s="3">
        <v>2190705</v>
      </c>
      <c r="K305" s="3">
        <v>2183289</v>
      </c>
      <c r="L305" s="3">
        <v>2183289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1352902</v>
      </c>
      <c r="T305" s="3">
        <v>1352902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217834</v>
      </c>
      <c r="Z305" s="3">
        <v>217834</v>
      </c>
      <c r="AA305" s="4">
        <v>217834</v>
      </c>
      <c r="AB305" s="4">
        <v>217834</v>
      </c>
      <c r="AC305" s="4">
        <v>217834</v>
      </c>
      <c r="AD305" s="4">
        <v>217835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1094118</v>
      </c>
      <c r="AJ305" s="4">
        <v>1311952</v>
      </c>
      <c r="AK305" s="4">
        <v>1529786</v>
      </c>
      <c r="AL305" s="4">
        <v>1747620</v>
      </c>
      <c r="AM305" s="4">
        <v>1965454</v>
      </c>
      <c r="AN305" s="4">
        <v>2183289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17928</v>
      </c>
      <c r="I306" s="1">
        <v>0</v>
      </c>
      <c r="J306" s="3">
        <v>5686205</v>
      </c>
      <c r="K306" s="3">
        <v>5668277</v>
      </c>
      <c r="L306" s="3">
        <v>5668277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4274263</v>
      </c>
      <c r="T306" s="3">
        <v>4274263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565632</v>
      </c>
      <c r="Z306" s="3">
        <v>565632</v>
      </c>
      <c r="AA306" s="4">
        <v>565632</v>
      </c>
      <c r="AB306" s="4">
        <v>565632</v>
      </c>
      <c r="AC306" s="4">
        <v>565632</v>
      </c>
      <c r="AD306" s="4">
        <v>565633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2840116</v>
      </c>
      <c r="AJ306" s="4">
        <v>3405748</v>
      </c>
      <c r="AK306" s="4">
        <v>3971380</v>
      </c>
      <c r="AL306" s="4">
        <v>4537012</v>
      </c>
      <c r="AM306" s="4">
        <v>5102644</v>
      </c>
      <c r="AN306" s="4">
        <v>5668277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8695</v>
      </c>
      <c r="I307" s="3">
        <v>0</v>
      </c>
      <c r="J307" s="3">
        <v>3303746</v>
      </c>
      <c r="K307" s="3">
        <v>3295051</v>
      </c>
      <c r="L307" s="3">
        <v>3295051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2350288</v>
      </c>
      <c r="T307" s="3">
        <v>2350288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328925</v>
      </c>
      <c r="Z307" s="3">
        <v>328925</v>
      </c>
      <c r="AA307" s="4">
        <v>328925</v>
      </c>
      <c r="AB307" s="4">
        <v>328925</v>
      </c>
      <c r="AC307" s="4">
        <v>328925</v>
      </c>
      <c r="AD307" s="4">
        <v>328926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1650425</v>
      </c>
      <c r="AJ307" s="4">
        <v>1979350</v>
      </c>
      <c r="AK307" s="4">
        <v>2308275</v>
      </c>
      <c r="AL307" s="4">
        <v>2637200</v>
      </c>
      <c r="AM307" s="4">
        <v>2966125</v>
      </c>
      <c r="AN307" s="4">
        <v>3295051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5983</v>
      </c>
      <c r="I308" s="1">
        <v>0</v>
      </c>
      <c r="J308" s="3">
        <v>2150831</v>
      </c>
      <c r="K308" s="3">
        <v>2144848</v>
      </c>
      <c r="L308" s="3">
        <v>2144848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1482245</v>
      </c>
      <c r="T308" s="3">
        <v>1482245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214086</v>
      </c>
      <c r="Z308" s="3">
        <v>214086</v>
      </c>
      <c r="AA308" s="4">
        <v>214086</v>
      </c>
      <c r="AB308" s="4">
        <v>214086</v>
      </c>
      <c r="AC308" s="4">
        <v>214086</v>
      </c>
      <c r="AD308" s="4">
        <v>214086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1074418</v>
      </c>
      <c r="AJ308" s="4">
        <v>1288504</v>
      </c>
      <c r="AK308" s="4">
        <v>1502590</v>
      </c>
      <c r="AL308" s="4">
        <v>1716676</v>
      </c>
      <c r="AM308" s="4">
        <v>1930762</v>
      </c>
      <c r="AN308" s="4">
        <v>2144848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29944</v>
      </c>
      <c r="I309" s="1">
        <v>0</v>
      </c>
      <c r="J309" s="3">
        <v>9686076</v>
      </c>
      <c r="K309" s="3">
        <v>9656132</v>
      </c>
      <c r="L309" s="3">
        <v>9656132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7344326</v>
      </c>
      <c r="T309" s="3">
        <v>7344326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963617</v>
      </c>
      <c r="Z309" s="3">
        <v>963617</v>
      </c>
      <c r="AA309" s="4">
        <v>963617</v>
      </c>
      <c r="AB309" s="4">
        <v>963617</v>
      </c>
      <c r="AC309" s="4">
        <v>963617</v>
      </c>
      <c r="AD309" s="4">
        <v>963615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4838049</v>
      </c>
      <c r="AJ309" s="4">
        <v>5801666</v>
      </c>
      <c r="AK309" s="4">
        <v>6765283</v>
      </c>
      <c r="AL309" s="4">
        <v>7728900</v>
      </c>
      <c r="AM309" s="4">
        <v>8692517</v>
      </c>
      <c r="AN309" s="4">
        <v>9656132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192051</v>
      </c>
      <c r="I310" s="3">
        <v>0</v>
      </c>
      <c r="J310" s="3">
        <v>56796490</v>
      </c>
      <c r="K310" s="3">
        <v>56604439</v>
      </c>
      <c r="L310" s="3">
        <v>56604439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43847713</v>
      </c>
      <c r="T310" s="3">
        <v>43847713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5647641</v>
      </c>
      <c r="Z310" s="3">
        <v>5647641</v>
      </c>
      <c r="AA310" s="4">
        <v>5647640</v>
      </c>
      <c r="AB310" s="4">
        <v>5647640</v>
      </c>
      <c r="AC310" s="4">
        <v>5647640</v>
      </c>
      <c r="AD310" s="4">
        <v>5647641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28366237</v>
      </c>
      <c r="AJ310" s="4">
        <v>34013878</v>
      </c>
      <c r="AK310" s="4">
        <v>39661518</v>
      </c>
      <c r="AL310" s="4">
        <v>45309158</v>
      </c>
      <c r="AM310" s="4">
        <v>50956798</v>
      </c>
      <c r="AN310" s="4">
        <v>56604439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71736</v>
      </c>
      <c r="I311" s="1">
        <v>0</v>
      </c>
      <c r="J311" s="3">
        <v>23803080</v>
      </c>
      <c r="K311" s="3">
        <v>23731344</v>
      </c>
      <c r="L311" s="3">
        <v>23731344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17489257</v>
      </c>
      <c r="T311" s="3">
        <v>17489257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2368352</v>
      </c>
      <c r="Z311" s="3">
        <v>2368352</v>
      </c>
      <c r="AA311" s="4">
        <v>2368352</v>
      </c>
      <c r="AB311" s="4">
        <v>2368352</v>
      </c>
      <c r="AC311" s="4">
        <v>2368352</v>
      </c>
      <c r="AD311" s="4">
        <v>2368352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11889584</v>
      </c>
      <c r="AJ311" s="4">
        <v>14257936</v>
      </c>
      <c r="AK311" s="4">
        <v>16626288</v>
      </c>
      <c r="AL311" s="4">
        <v>18994640</v>
      </c>
      <c r="AM311" s="4">
        <v>21362992</v>
      </c>
      <c r="AN311" s="4">
        <v>23731344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7548</v>
      </c>
      <c r="I312" s="1">
        <v>0</v>
      </c>
      <c r="J312" s="3">
        <v>2152294</v>
      </c>
      <c r="K312" s="3">
        <v>2144746</v>
      </c>
      <c r="L312" s="3">
        <v>2144746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1506825</v>
      </c>
      <c r="T312" s="3">
        <v>1506825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213972</v>
      </c>
      <c r="Z312" s="3">
        <v>213972</v>
      </c>
      <c r="AA312" s="4">
        <v>213972</v>
      </c>
      <c r="AB312" s="4">
        <v>213972</v>
      </c>
      <c r="AC312" s="4">
        <v>213972</v>
      </c>
      <c r="AD312" s="4">
        <v>213970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1074888</v>
      </c>
      <c r="AJ312" s="4">
        <v>1288860</v>
      </c>
      <c r="AK312" s="4">
        <v>1502832</v>
      </c>
      <c r="AL312" s="4">
        <v>1716804</v>
      </c>
      <c r="AM312" s="4">
        <v>1930776</v>
      </c>
      <c r="AN312" s="4">
        <v>2144746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27844</v>
      </c>
      <c r="I313" s="1">
        <v>0</v>
      </c>
      <c r="J313" s="3">
        <v>11584970</v>
      </c>
      <c r="K313" s="3">
        <v>11557126</v>
      </c>
      <c r="L313" s="3">
        <v>11557126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9322280</v>
      </c>
      <c r="T313" s="3">
        <v>9322280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1153856</v>
      </c>
      <c r="Z313" s="3">
        <v>1153856</v>
      </c>
      <c r="AA313" s="4">
        <v>1153857</v>
      </c>
      <c r="AB313" s="4">
        <v>1153857</v>
      </c>
      <c r="AC313" s="4">
        <v>1153857</v>
      </c>
      <c r="AD313" s="4">
        <v>1153855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5787844</v>
      </c>
      <c r="AJ313" s="4">
        <v>6941700</v>
      </c>
      <c r="AK313" s="4">
        <v>8095557</v>
      </c>
      <c r="AL313" s="4">
        <v>9249414</v>
      </c>
      <c r="AM313" s="4">
        <v>10403271</v>
      </c>
      <c r="AN313" s="4">
        <v>11557126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21341</v>
      </c>
      <c r="I314" s="3">
        <v>0</v>
      </c>
      <c r="J314" s="3">
        <v>6416052</v>
      </c>
      <c r="K314" s="3">
        <v>6394711</v>
      </c>
      <c r="L314" s="3">
        <v>6394711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4683954</v>
      </c>
      <c r="T314" s="3">
        <v>4683954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638049</v>
      </c>
      <c r="Z314" s="3">
        <v>638049</v>
      </c>
      <c r="AA314" s="4">
        <v>638048</v>
      </c>
      <c r="AB314" s="4">
        <v>638048</v>
      </c>
      <c r="AC314" s="4">
        <v>638048</v>
      </c>
      <c r="AD314" s="4">
        <v>638049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3204469</v>
      </c>
      <c r="AJ314" s="4">
        <v>3842518</v>
      </c>
      <c r="AK314" s="4">
        <v>4480566</v>
      </c>
      <c r="AL314" s="4">
        <v>5118614</v>
      </c>
      <c r="AM314" s="4">
        <v>5756662</v>
      </c>
      <c r="AN314" s="4">
        <v>6394711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16433</v>
      </c>
      <c r="I315" s="3">
        <v>0</v>
      </c>
      <c r="J315" s="3">
        <v>5385182</v>
      </c>
      <c r="K315" s="3">
        <v>5368749</v>
      </c>
      <c r="L315" s="3">
        <v>5368749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4091150</v>
      </c>
      <c r="T315" s="3">
        <v>4091150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535780</v>
      </c>
      <c r="Z315" s="3">
        <v>535780</v>
      </c>
      <c r="AA315" s="4">
        <v>535779</v>
      </c>
      <c r="AB315" s="4">
        <v>535779</v>
      </c>
      <c r="AC315" s="4">
        <v>535779</v>
      </c>
      <c r="AD315" s="4">
        <v>535780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2689852</v>
      </c>
      <c r="AJ315" s="4">
        <v>3225632</v>
      </c>
      <c r="AK315" s="4">
        <v>3761411</v>
      </c>
      <c r="AL315" s="4">
        <v>4297190</v>
      </c>
      <c r="AM315" s="4">
        <v>4832969</v>
      </c>
      <c r="AN315" s="4">
        <v>5368749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12883</v>
      </c>
      <c r="I316" s="3">
        <v>0</v>
      </c>
      <c r="J316" s="3">
        <v>4252566</v>
      </c>
      <c r="K316" s="3">
        <v>4239683</v>
      </c>
      <c r="L316" s="3">
        <v>4239683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3048369</v>
      </c>
      <c r="T316" s="3">
        <v>3048369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423109</v>
      </c>
      <c r="Z316" s="3">
        <v>423109</v>
      </c>
      <c r="AA316" s="4">
        <v>423109</v>
      </c>
      <c r="AB316" s="4">
        <v>423109</v>
      </c>
      <c r="AC316" s="4">
        <v>423109</v>
      </c>
      <c r="AD316" s="4">
        <v>423110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2124137</v>
      </c>
      <c r="AJ316" s="4">
        <v>2547246</v>
      </c>
      <c r="AK316" s="4">
        <v>2970355</v>
      </c>
      <c r="AL316" s="4">
        <v>3393464</v>
      </c>
      <c r="AM316" s="4">
        <v>3816573</v>
      </c>
      <c r="AN316" s="4">
        <v>4239683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16514</v>
      </c>
      <c r="I317" s="3">
        <v>0</v>
      </c>
      <c r="J317" s="3">
        <v>6809897</v>
      </c>
      <c r="K317" s="3">
        <v>6793383</v>
      </c>
      <c r="L317" s="3">
        <v>6793383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5349105</v>
      </c>
      <c r="T317" s="3">
        <v>5349105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678237</v>
      </c>
      <c r="Z317" s="3">
        <v>678237</v>
      </c>
      <c r="AA317" s="4">
        <v>678237</v>
      </c>
      <c r="AB317" s="4">
        <v>678237</v>
      </c>
      <c r="AC317" s="4">
        <v>678237</v>
      </c>
      <c r="AD317" s="4">
        <v>678238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3402197</v>
      </c>
      <c r="AJ317" s="4">
        <v>4080434</v>
      </c>
      <c r="AK317" s="4">
        <v>4758671</v>
      </c>
      <c r="AL317" s="4">
        <v>5436908</v>
      </c>
      <c r="AM317" s="4">
        <v>6115145</v>
      </c>
      <c r="AN317" s="4">
        <v>6793383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11238</v>
      </c>
      <c r="I318" s="3">
        <v>0</v>
      </c>
      <c r="J318" s="3">
        <v>2976928</v>
      </c>
      <c r="K318" s="3">
        <v>2965690</v>
      </c>
      <c r="L318" s="3">
        <v>2965690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2015564</v>
      </c>
      <c r="T318" s="3">
        <v>2015564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295820</v>
      </c>
      <c r="Z318" s="3">
        <v>295820</v>
      </c>
      <c r="AA318" s="4">
        <v>295820</v>
      </c>
      <c r="AB318" s="4">
        <v>295820</v>
      </c>
      <c r="AC318" s="4">
        <v>295820</v>
      </c>
      <c r="AD318" s="4">
        <v>295818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1486592</v>
      </c>
      <c r="AJ318" s="4">
        <v>1782412</v>
      </c>
      <c r="AK318" s="4">
        <v>2078232</v>
      </c>
      <c r="AL318" s="4">
        <v>2374052</v>
      </c>
      <c r="AM318" s="4">
        <v>2669872</v>
      </c>
      <c r="AN318" s="4">
        <v>2965690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3868</v>
      </c>
      <c r="I319" s="1">
        <v>0</v>
      </c>
      <c r="J319" s="3">
        <v>1215608</v>
      </c>
      <c r="K319" s="3">
        <v>1211740</v>
      </c>
      <c r="L319" s="3">
        <v>1211740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743108</v>
      </c>
      <c r="T319" s="3">
        <v>743108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120916</v>
      </c>
      <c r="Z319" s="3">
        <v>120916</v>
      </c>
      <c r="AA319" s="4">
        <v>120916</v>
      </c>
      <c r="AB319" s="4">
        <v>120916</v>
      </c>
      <c r="AC319" s="4">
        <v>120916</v>
      </c>
      <c r="AD319" s="4">
        <v>120916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607160</v>
      </c>
      <c r="AJ319" s="4">
        <v>728076</v>
      </c>
      <c r="AK319" s="4">
        <v>848992</v>
      </c>
      <c r="AL319" s="4">
        <v>969908</v>
      </c>
      <c r="AM319" s="4">
        <v>1090824</v>
      </c>
      <c r="AN319" s="4">
        <v>1211740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24880</v>
      </c>
      <c r="I320" s="1">
        <v>0</v>
      </c>
      <c r="J320" s="3">
        <v>8515105</v>
      </c>
      <c r="K320" s="3">
        <v>8490225</v>
      </c>
      <c r="L320" s="3">
        <v>8490225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6634184</v>
      </c>
      <c r="T320" s="3">
        <v>6634184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847364</v>
      </c>
      <c r="Z320" s="3">
        <v>847364</v>
      </c>
      <c r="AA320" s="4">
        <v>847363</v>
      </c>
      <c r="AB320" s="4">
        <v>847363</v>
      </c>
      <c r="AC320" s="4">
        <v>847363</v>
      </c>
      <c r="AD320" s="4">
        <v>847364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4253408</v>
      </c>
      <c r="AJ320" s="4">
        <v>5100772</v>
      </c>
      <c r="AK320" s="4">
        <v>5948135</v>
      </c>
      <c r="AL320" s="4">
        <v>6795498</v>
      </c>
      <c r="AM320" s="4">
        <v>7642861</v>
      </c>
      <c r="AN320" s="4">
        <v>8490225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18368</v>
      </c>
      <c r="I321" s="3">
        <v>0</v>
      </c>
      <c r="J321" s="3">
        <v>6791238</v>
      </c>
      <c r="K321" s="3">
        <v>6772870</v>
      </c>
      <c r="L321" s="3">
        <v>6772870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5384585</v>
      </c>
      <c r="T321" s="3">
        <v>5384585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676062</v>
      </c>
      <c r="Z321" s="3">
        <v>676062</v>
      </c>
      <c r="AA321" s="4">
        <v>676063</v>
      </c>
      <c r="AB321" s="4">
        <v>676063</v>
      </c>
      <c r="AC321" s="4">
        <v>676063</v>
      </c>
      <c r="AD321" s="4">
        <v>676061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3392558</v>
      </c>
      <c r="AJ321" s="4">
        <v>4068620</v>
      </c>
      <c r="AK321" s="4">
        <v>4744683</v>
      </c>
      <c r="AL321" s="4">
        <v>5420746</v>
      </c>
      <c r="AM321" s="4">
        <v>6096809</v>
      </c>
      <c r="AN321" s="4">
        <v>6772870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6816</v>
      </c>
      <c r="I322" s="3">
        <v>0</v>
      </c>
      <c r="J322" s="3">
        <v>2632682</v>
      </c>
      <c r="K322" s="3">
        <v>2625866</v>
      </c>
      <c r="L322" s="3">
        <v>2625866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1936286</v>
      </c>
      <c r="T322" s="3">
        <v>1936286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262132</v>
      </c>
      <c r="Z322" s="3">
        <v>262132</v>
      </c>
      <c r="AA322" s="4">
        <v>262133</v>
      </c>
      <c r="AB322" s="4">
        <v>262133</v>
      </c>
      <c r="AC322" s="4">
        <v>262133</v>
      </c>
      <c r="AD322" s="4">
        <v>262131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1315204</v>
      </c>
      <c r="AJ322" s="4">
        <v>1577336</v>
      </c>
      <c r="AK322" s="4">
        <v>1839469</v>
      </c>
      <c r="AL322" s="4">
        <v>2101602</v>
      </c>
      <c r="AM322" s="4">
        <v>2363735</v>
      </c>
      <c r="AN322" s="4">
        <v>2625866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37073</v>
      </c>
      <c r="I323" s="1">
        <v>0</v>
      </c>
      <c r="J323" s="3">
        <v>13121261</v>
      </c>
      <c r="K323" s="3">
        <v>13084188</v>
      </c>
      <c r="L323" s="3">
        <v>13084188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10566959</v>
      </c>
      <c r="T323" s="3">
        <v>10566959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1305947</v>
      </c>
      <c r="Z323" s="3">
        <v>1305947</v>
      </c>
      <c r="AA323" s="4">
        <v>1305948</v>
      </c>
      <c r="AB323" s="4">
        <v>1305948</v>
      </c>
      <c r="AC323" s="4">
        <v>1305948</v>
      </c>
      <c r="AD323" s="4">
        <v>1305946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6554451</v>
      </c>
      <c r="AJ323" s="4">
        <v>7860398</v>
      </c>
      <c r="AK323" s="4">
        <v>9166346</v>
      </c>
      <c r="AL323" s="4">
        <v>10472294</v>
      </c>
      <c r="AM323" s="4">
        <v>11778242</v>
      </c>
      <c r="AN323" s="4">
        <v>13084188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11545</v>
      </c>
      <c r="I324" s="3">
        <v>0</v>
      </c>
      <c r="J324" s="3">
        <v>4205699</v>
      </c>
      <c r="K324" s="3">
        <v>4194154</v>
      </c>
      <c r="L324" s="3">
        <v>4194154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3186864</v>
      </c>
      <c r="T324" s="3">
        <v>3186864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418646</v>
      </c>
      <c r="Z324" s="3">
        <v>418646</v>
      </c>
      <c r="AA324" s="4">
        <v>418646</v>
      </c>
      <c r="AB324" s="4">
        <v>418646</v>
      </c>
      <c r="AC324" s="4">
        <v>418646</v>
      </c>
      <c r="AD324" s="4">
        <v>418644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2100926</v>
      </c>
      <c r="AJ324" s="4">
        <v>2519572</v>
      </c>
      <c r="AK324" s="4">
        <v>2938218</v>
      </c>
      <c r="AL324" s="4">
        <v>3356864</v>
      </c>
      <c r="AM324" s="4">
        <v>3775510</v>
      </c>
      <c r="AN324" s="4">
        <v>4194154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11621</v>
      </c>
      <c r="I325" s="1">
        <v>0</v>
      </c>
      <c r="J325" s="3">
        <v>4318584</v>
      </c>
      <c r="K325" s="3">
        <v>4306963</v>
      </c>
      <c r="L325" s="3">
        <v>4306963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3348264</v>
      </c>
      <c r="T325" s="3">
        <v>3348264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429922</v>
      </c>
      <c r="Z325" s="3">
        <v>429922</v>
      </c>
      <c r="AA325" s="4">
        <v>429922</v>
      </c>
      <c r="AB325" s="4">
        <v>429922</v>
      </c>
      <c r="AC325" s="4">
        <v>429922</v>
      </c>
      <c r="AD325" s="4">
        <v>429921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2157354</v>
      </c>
      <c r="AJ325" s="4">
        <v>2587276</v>
      </c>
      <c r="AK325" s="4">
        <v>3017198</v>
      </c>
      <c r="AL325" s="4">
        <v>3447120</v>
      </c>
      <c r="AM325" s="4">
        <v>3877042</v>
      </c>
      <c r="AN325" s="4">
        <v>4306963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24923</v>
      </c>
      <c r="I326" s="1">
        <v>0</v>
      </c>
      <c r="J326" s="3">
        <v>8968022</v>
      </c>
      <c r="K326" s="3">
        <v>8943099</v>
      </c>
      <c r="L326" s="3">
        <v>8943099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7090947</v>
      </c>
      <c r="T326" s="3">
        <v>7090947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892649</v>
      </c>
      <c r="Z326" s="3">
        <v>892649</v>
      </c>
      <c r="AA326" s="4">
        <v>892648</v>
      </c>
      <c r="AB326" s="4">
        <v>892648</v>
      </c>
      <c r="AC326" s="4">
        <v>892648</v>
      </c>
      <c r="AD326" s="4">
        <v>892649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4479857</v>
      </c>
      <c r="AJ326" s="4">
        <v>5372506</v>
      </c>
      <c r="AK326" s="4">
        <v>6265154</v>
      </c>
      <c r="AL326" s="4">
        <v>7157802</v>
      </c>
      <c r="AM326" s="4">
        <v>8050450</v>
      </c>
      <c r="AN326" s="4">
        <v>8943099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10827410</v>
      </c>
      <c r="I327" s="3">
        <f t="shared" si="0"/>
        <v>0</v>
      </c>
      <c r="J327" s="3">
        <f t="shared" si="0"/>
        <v>3921797726</v>
      </c>
      <c r="K327" s="3">
        <f t="shared" si="0"/>
        <v>3910970316</v>
      </c>
      <c r="L327" s="3">
        <f t="shared" si="0"/>
        <v>3910970316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3100788391</v>
      </c>
      <c r="T327" s="3">
        <f t="shared" si="0"/>
        <v>3100788391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390375212</v>
      </c>
      <c r="Z327" s="3">
        <f t="shared" si="0"/>
        <v>390375212</v>
      </c>
      <c r="AA327" s="3">
        <f t="shared" si="0"/>
        <v>390375216</v>
      </c>
      <c r="AB327" s="3">
        <f t="shared" si="0"/>
        <v>390375216</v>
      </c>
      <c r="AC327" s="3">
        <f t="shared" si="0"/>
        <v>390375216</v>
      </c>
      <c r="AD327" s="3">
        <f t="shared" si="0"/>
        <v>390375072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1959094384</v>
      </c>
      <c r="AJ327" s="3">
        <f t="shared" si="0"/>
        <v>2349469596</v>
      </c>
      <c r="AK327" s="3">
        <f t="shared" si="0"/>
        <v>2739844812</v>
      </c>
      <c r="AL327" s="3">
        <f t="shared" si="0"/>
        <v>3130220028</v>
      </c>
      <c r="AM327" s="3">
        <f t="shared" si="0"/>
        <v>3520595244</v>
      </c>
      <c r="AN327" s="3">
        <f t="shared" si="0"/>
        <v>3910970316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  <pageSetUpPr fitToPage="1"/>
  </sheetPr>
  <dimension ref="A1:U334"/>
  <sheetViews>
    <sheetView zoomScaleNormal="100" workbookViewId="0">
      <pane xSplit="2" ySplit="7" topLeftCell="C316" activePane="bottomRight" state="frozen"/>
      <selection pane="topRight" activeCell="C1" sqref="C1"/>
      <selection pane="bottomLeft" activeCell="A8" sqref="A8"/>
      <selection pane="bottomRight" activeCell="N333" sqref="N333:O333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702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4" x14ac:dyDescent="0.2">
      <c r="A17" s="1" t="s">
        <v>730</v>
      </c>
      <c r="B17" s="3">
        <f>SUM('Budget by Source'!C331:J331)-'Budget by Source'!K331</f>
        <v>0</v>
      </c>
    </row>
    <row r="18" spans="1:4" x14ac:dyDescent="0.2">
      <c r="A18" s="6" t="s">
        <v>733</v>
      </c>
      <c r="B18" s="3">
        <f>'Payment by Source'!K331-'Payment Total'!C332</f>
        <v>0</v>
      </c>
      <c r="C18" s="1" t="s">
        <v>758</v>
      </c>
    </row>
    <row r="19" spans="1:4" x14ac:dyDescent="0.2">
      <c r="A19" s="7" t="s">
        <v>739</v>
      </c>
      <c r="B19" s="3">
        <f>'Payment Total'!Q332-'Payment Total'!C332</f>
        <v>0</v>
      </c>
      <c r="C19" s="1" t="s">
        <v>758</v>
      </c>
    </row>
    <row r="20" spans="1:4" x14ac:dyDescent="0.2">
      <c r="A20" s="7" t="s">
        <v>1152</v>
      </c>
      <c r="B20" s="3">
        <f>C20-'Budget Total'!C331</f>
        <v>0</v>
      </c>
      <c r="C20" s="3">
        <v>3927914974</v>
      </c>
    </row>
    <row r="21" spans="1:4" x14ac:dyDescent="0.2">
      <c r="A21" s="6" t="s">
        <v>749</v>
      </c>
      <c r="B21" s="3">
        <f>SUM('Payment Total'!$N$7:$N$331)</f>
        <v>0</v>
      </c>
    </row>
    <row r="22" spans="1:4" x14ac:dyDescent="0.2">
      <c r="A22" s="6" t="s">
        <v>750</v>
      </c>
      <c r="B22" s="56">
        <f>SUM('Payment Total'!$T$7:$T$331,'Payment Total'!$V$7:$V$331)</f>
        <v>0</v>
      </c>
    </row>
    <row r="23" spans="1:4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4" x14ac:dyDescent="0.2">
      <c r="A24" s="6" t="s">
        <v>752</v>
      </c>
      <c r="B24" s="3">
        <f>'Budget Total'!H331-SUM('Payment Total'!G332,'Payment Total'!H332)</f>
        <v>0</v>
      </c>
    </row>
    <row r="25" spans="1:4" x14ac:dyDescent="0.2">
      <c r="A25" s="6" t="s">
        <v>795</v>
      </c>
      <c r="B25" s="3">
        <f>C25-'Budget Total'!D331</f>
        <v>0</v>
      </c>
      <c r="C25" s="3">
        <v>378490</v>
      </c>
    </row>
    <row r="26" spans="1:4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4" x14ac:dyDescent="0.2">
      <c r="A27" s="6" t="s">
        <v>796</v>
      </c>
      <c r="B27" s="147">
        <f>C27-'Budget Total'!F331</f>
        <v>10895735.500000004</v>
      </c>
      <c r="C27" s="147">
        <v>10895735.500000004</v>
      </c>
      <c r="D27" s="148" t="s">
        <v>797</v>
      </c>
    </row>
    <row r="28" spans="1:4" x14ac:dyDescent="0.2">
      <c r="A28" s="6" t="s">
        <v>798</v>
      </c>
      <c r="B28" s="147">
        <f>MIN('Payment by Source'!$K$6:$K$330)</f>
        <v>56674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4" x14ac:dyDescent="0.2">
      <c r="A29" s="6" t="s">
        <v>800</v>
      </c>
      <c r="B29" s="147">
        <f>C29-'Budget Total'!G331</f>
        <v>2246072</v>
      </c>
      <c r="C29" s="147">
        <v>2246072</v>
      </c>
      <c r="D29" s="147"/>
    </row>
    <row r="30" spans="1:4" x14ac:dyDescent="0.2">
      <c r="A30" s="6" t="s">
        <v>818</v>
      </c>
      <c r="B30" s="147">
        <f>COUNTIF(SpecialEdDeficit!$E$3:$E$327,"&gt;0")-C30</f>
        <v>0</v>
      </c>
      <c r="C30" s="147">
        <v>298</v>
      </c>
      <c r="D30" s="147" t="s">
        <v>819</v>
      </c>
    </row>
    <row r="31" spans="1:4" x14ac:dyDescent="0.2">
      <c r="A31" s="6"/>
    </row>
    <row r="32" spans="1:4" x14ac:dyDescent="0.2">
      <c r="A32" s="6" t="s">
        <v>741</v>
      </c>
    </row>
    <row r="33" spans="1:2" x14ac:dyDescent="0.2">
      <c r="A33" s="6" t="s">
        <v>784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773</v>
      </c>
      <c r="B36" s="61" t="s">
        <v>774</v>
      </c>
    </row>
    <row r="37" spans="1:2" x14ac:dyDescent="0.2">
      <c r="A37" s="175" t="str">
        <f>_xlfn.CONCAT("9/",B37,"/",$B$1-1)</f>
        <v>9/18/2025</v>
      </c>
      <c r="B37" s="61">
        <v>18</v>
      </c>
    </row>
    <row r="38" spans="1:2" x14ac:dyDescent="0.2">
      <c r="A38" s="175" t="str">
        <f>_xlfn.CONCAT("10/",B38,"/",$B$1-1)</f>
        <v>10/17/2025</v>
      </c>
      <c r="B38" s="61">
        <v>17</v>
      </c>
    </row>
    <row r="39" spans="1:2" x14ac:dyDescent="0.2">
      <c r="A39" s="175" t="str">
        <f>_xlfn.CONCAT("11/",B39,"/",$B$1-1)</f>
        <v>11/19/2025</v>
      </c>
      <c r="B39" s="61">
        <v>19</v>
      </c>
    </row>
    <row r="40" spans="1:2" x14ac:dyDescent="0.2">
      <c r="A40" s="175" t="str">
        <f>_xlfn.CONCAT("12/",B40,"/",$B$1-1)</f>
        <v>12/18/2025</v>
      </c>
      <c r="B40" s="61">
        <v>18</v>
      </c>
    </row>
    <row r="41" spans="1:2" x14ac:dyDescent="0.2">
      <c r="A41" s="175" t="str">
        <f>_xlfn.CONCAT("1/",B41,"/",$B$1)</f>
        <v>1/17/2026</v>
      </c>
      <c r="B41" s="61">
        <v>17</v>
      </c>
    </row>
    <row r="42" spans="1:2" x14ac:dyDescent="0.2">
      <c r="A42" s="175" t="str">
        <f>_xlfn.CONCAT("2/",B42,"/",$B$1)</f>
        <v>2/20/2026</v>
      </c>
      <c r="B42" s="61">
        <v>20</v>
      </c>
    </row>
    <row r="43" spans="1:2" x14ac:dyDescent="0.2">
      <c r="A43" s="175" t="str">
        <f>_xlfn.CONCAT("3/",B43,"/",$B$1)</f>
        <v>3/19/2026</v>
      </c>
      <c r="B43" s="61">
        <v>19</v>
      </c>
    </row>
    <row r="44" spans="1:2" x14ac:dyDescent="0.2">
      <c r="A44" s="175" t="str">
        <f>_xlfn.CONCAT("4/",B44,"/",$B$1)</f>
        <v>4/17/2026</v>
      </c>
      <c r="B44" s="61">
        <v>17</v>
      </c>
    </row>
    <row r="45" spans="1:2" x14ac:dyDescent="0.2">
      <c r="A45" s="175" t="str">
        <f>_xlfn.CONCAT("5/",B45,"/",$B$1)</f>
        <v>5/19/2026</v>
      </c>
      <c r="B45" s="61">
        <v>19</v>
      </c>
    </row>
    <row r="46" spans="1:2" x14ac:dyDescent="0.2">
      <c r="A46" s="175" t="str">
        <f>_xlfn.CONCAT("6/",B46,"/",$B$1)</f>
        <v>6/18/2026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312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8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Data</vt:lpstr>
      <vt:lpstr>AEA Funding and Payments</vt:lpstr>
      <vt:lpstr>AEA Coding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2025-12-04T15:49:16Z</cp:lastPrinted>
  <dcterms:created xsi:type="dcterms:W3CDTF">2011-08-29T13:44:47Z</dcterms:created>
  <dcterms:modified xsi:type="dcterms:W3CDTF">2025-12-11T20:05:02Z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